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 Gouveia\SkyDrive\Documents\1. Education\14.551 Adv Steel\Assignments\"/>
    </mc:Choice>
  </mc:AlternateContent>
  <bookViews>
    <workbookView xWindow="0" yWindow="0" windowWidth="11745" windowHeight="8025" firstSheet="1" activeTab="1"/>
  </bookViews>
  <sheets>
    <sheet name="Project Information" sheetId="1" r:id="rId1"/>
    <sheet name="Project Loads" sheetId="2" r:id="rId2"/>
    <sheet name="Load Analysis" sheetId="3" r:id="rId3"/>
    <sheet name="Wind Analysis - M&amp;B" sheetId="9" r:id="rId4"/>
    <sheet name="Seismic Analysis - Braced" sheetId="7" r:id="rId5"/>
    <sheet name="Seismic Analysis - Moment" sheetId="6" r:id="rId6"/>
    <sheet name="Braced-Frame (W)" sheetId="12" r:id="rId7"/>
    <sheet name="Braced-Frame (E)" sheetId="13" r:id="rId8"/>
    <sheet name="Moment-Frame (W)" sheetId="10" r:id="rId9"/>
    <sheet name="Moment-Frame (E)" sheetId="11" r:id="rId10"/>
    <sheet name="Tables" sheetId="8" r:id="rId11"/>
  </sheets>
  <externalReferences>
    <externalReference r:id="rId12"/>
    <externalReference r:id="rId13"/>
    <externalReference r:id="rId14"/>
    <externalReference r:id="rId15"/>
  </externalReferences>
  <definedNames>
    <definedName name="_xlnm._FilterDatabase" localSheetId="7" hidden="1">'Braced-Frame (E)'!$B$58:$I$68</definedName>
    <definedName name="_xlnm._FilterDatabase" localSheetId="6" hidden="1">'Braced-Frame (W)'!$B$58:$I$68</definedName>
    <definedName name="_xlnm._FilterDatabase" localSheetId="9" hidden="1">'Moment-Frame (E)'!$B$99:$I$105</definedName>
    <definedName name="_xlnm._FilterDatabase" localSheetId="8" hidden="1">'Moment-Frame (W)'!$B$99:$I$105</definedName>
    <definedName name="C_NAME">[1]C!$C$3:$C$34</definedName>
    <definedName name="C_PROP">[1]C!$C$3:$CS$34</definedName>
    <definedName name="HP_NAME" localSheetId="7">#REF!</definedName>
    <definedName name="HP_NAME" localSheetId="6">#REF!</definedName>
    <definedName name="HP_NAME" localSheetId="2">#REF!</definedName>
    <definedName name="HP_NAME" localSheetId="9">#REF!</definedName>
    <definedName name="HP_NAME" localSheetId="8">#REF!</definedName>
    <definedName name="HP_NAME" localSheetId="0">#REF!</definedName>
    <definedName name="HP_NAME" localSheetId="1">#REF!</definedName>
    <definedName name="HP_NAME" localSheetId="4">#REF!</definedName>
    <definedName name="HP_NAME" localSheetId="5">#REF!</definedName>
    <definedName name="HP_NAME" localSheetId="10">#REF!</definedName>
    <definedName name="HP_NAME" localSheetId="3">#REF!</definedName>
    <definedName name="HP_NAME">#REF!</definedName>
    <definedName name="HP_PROP" localSheetId="7">#REF!</definedName>
    <definedName name="HP_PROP" localSheetId="6">#REF!</definedName>
    <definedName name="HP_PROP" localSheetId="2">#REF!</definedName>
    <definedName name="HP_PROP" localSheetId="9">#REF!</definedName>
    <definedName name="HP_PROP" localSheetId="8">#REF!</definedName>
    <definedName name="HP_PROP" localSheetId="0">#REF!</definedName>
    <definedName name="HP_PROP" localSheetId="1">#REF!</definedName>
    <definedName name="HP_PROP" localSheetId="4">#REF!</definedName>
    <definedName name="HP_PROP" localSheetId="5">#REF!</definedName>
    <definedName name="HP_PROP" localSheetId="10">#REF!</definedName>
    <definedName name="HP_PROP" localSheetId="3">#REF!</definedName>
    <definedName name="HP_PROP">#REF!</definedName>
    <definedName name="HSS_NAME" localSheetId="7">#REF!</definedName>
    <definedName name="HSS_NAME" localSheetId="6">#REF!</definedName>
    <definedName name="HSS_NAME" localSheetId="2">#REF!</definedName>
    <definedName name="HSS_NAME" localSheetId="9">#REF!</definedName>
    <definedName name="HSS_NAME" localSheetId="8">#REF!</definedName>
    <definedName name="HSS_NAME" localSheetId="0">#REF!</definedName>
    <definedName name="HSS_NAME" localSheetId="1">#REF!</definedName>
    <definedName name="HSS_NAME" localSheetId="4">#REF!</definedName>
    <definedName name="HSS_NAME" localSheetId="5">#REF!</definedName>
    <definedName name="HSS_NAME" localSheetId="10">#REF!</definedName>
    <definedName name="HSS_NAME" localSheetId="3">#REF!</definedName>
    <definedName name="HSS_NAME">#REF!</definedName>
    <definedName name="HSS_PROP" localSheetId="7">#REF!</definedName>
    <definedName name="HSS_PROP" localSheetId="6">#REF!</definedName>
    <definedName name="HSS_PROP" localSheetId="2">#REF!</definedName>
    <definedName name="HSS_PROP" localSheetId="9">#REF!</definedName>
    <definedName name="HSS_PROP" localSheetId="8">#REF!</definedName>
    <definedName name="HSS_PROP" localSheetId="0">#REF!</definedName>
    <definedName name="HSS_PROP" localSheetId="1">#REF!</definedName>
    <definedName name="HSS_PROP" localSheetId="4">#REF!</definedName>
    <definedName name="HSS_PROP" localSheetId="5">#REF!</definedName>
    <definedName name="HSS_PROP" localSheetId="10">#REF!</definedName>
    <definedName name="HSS_PROP" localSheetId="3">#REF!</definedName>
    <definedName name="HSS_PROP">#REF!</definedName>
    <definedName name="L_NAME" localSheetId="7">#REF!</definedName>
    <definedName name="L_NAME" localSheetId="6">#REF!</definedName>
    <definedName name="L_NAME" localSheetId="2">#REF!</definedName>
    <definedName name="L_NAME" localSheetId="9">#REF!</definedName>
    <definedName name="L_NAME" localSheetId="8">#REF!</definedName>
    <definedName name="L_NAME" localSheetId="0">#REF!</definedName>
    <definedName name="L_NAME" localSheetId="1">#REF!</definedName>
    <definedName name="L_NAME" localSheetId="4">#REF!</definedName>
    <definedName name="L_NAME" localSheetId="5">#REF!</definedName>
    <definedName name="L_NAME" localSheetId="10">#REF!</definedName>
    <definedName name="L_NAME" localSheetId="3">#REF!</definedName>
    <definedName name="L_NAME">#REF!</definedName>
    <definedName name="L_PROP" localSheetId="7">#REF!</definedName>
    <definedName name="L_PROP" localSheetId="6">#REF!</definedName>
    <definedName name="L_PROP" localSheetId="2">#REF!</definedName>
    <definedName name="L_PROP" localSheetId="9">#REF!</definedName>
    <definedName name="L_PROP" localSheetId="8">#REF!</definedName>
    <definedName name="L_PROP" localSheetId="0">#REF!</definedName>
    <definedName name="L_PROP" localSheetId="1">#REF!</definedName>
    <definedName name="L_PROP" localSheetId="4">#REF!</definedName>
    <definedName name="L_PROP" localSheetId="5">#REF!</definedName>
    <definedName name="L_PROP" localSheetId="10">#REF!</definedName>
    <definedName name="L_PROP" localSheetId="3">#REF!</definedName>
    <definedName name="L_PROP">#REF!</definedName>
    <definedName name="L2_NAME" localSheetId="7">#REF!</definedName>
    <definedName name="L2_NAME" localSheetId="6">#REF!</definedName>
    <definedName name="L2_NAME" localSheetId="2">#REF!</definedName>
    <definedName name="L2_NAME" localSheetId="9">#REF!</definedName>
    <definedName name="L2_NAME" localSheetId="8">#REF!</definedName>
    <definedName name="L2_NAME" localSheetId="0">#REF!</definedName>
    <definedName name="L2_NAME" localSheetId="1">#REF!</definedName>
    <definedName name="L2_NAME" localSheetId="4">#REF!</definedName>
    <definedName name="L2_NAME" localSheetId="5">#REF!</definedName>
    <definedName name="L2_NAME" localSheetId="10">#REF!</definedName>
    <definedName name="L2_NAME" localSheetId="3">#REF!</definedName>
    <definedName name="L2_NAME">#REF!</definedName>
    <definedName name="L2_PROP" localSheetId="7">#REF!</definedName>
    <definedName name="L2_PROP" localSheetId="6">#REF!</definedName>
    <definedName name="L2_PROP" localSheetId="2">#REF!</definedName>
    <definedName name="L2_PROP" localSheetId="9">#REF!</definedName>
    <definedName name="L2_PROP" localSheetId="8">#REF!</definedName>
    <definedName name="L2_PROP" localSheetId="0">#REF!</definedName>
    <definedName name="L2_PROP" localSheetId="1">#REF!</definedName>
    <definedName name="L2_PROP" localSheetId="4">#REF!</definedName>
    <definedName name="L2_PROP" localSheetId="5">#REF!</definedName>
    <definedName name="L2_PROP" localSheetId="10">#REF!</definedName>
    <definedName name="L2_PROP" localSheetId="3">#REF!</definedName>
    <definedName name="L2_PROP">#REF!</definedName>
    <definedName name="M_NAME" localSheetId="7">#REF!</definedName>
    <definedName name="M_NAME" localSheetId="6">#REF!</definedName>
    <definedName name="M_NAME" localSheetId="2">#REF!</definedName>
    <definedName name="M_NAME" localSheetId="9">#REF!</definedName>
    <definedName name="M_NAME" localSheetId="8">#REF!</definedName>
    <definedName name="M_NAME" localSheetId="0">#REF!</definedName>
    <definedName name="M_NAME" localSheetId="1">#REF!</definedName>
    <definedName name="M_NAME" localSheetId="4">#REF!</definedName>
    <definedName name="M_NAME" localSheetId="5">#REF!</definedName>
    <definedName name="M_NAME" localSheetId="10">#REF!</definedName>
    <definedName name="M_NAME" localSheetId="3">#REF!</definedName>
    <definedName name="M_NAME">#REF!</definedName>
    <definedName name="M_PROP" localSheetId="7">#REF!</definedName>
    <definedName name="M_PROP" localSheetId="6">#REF!</definedName>
    <definedName name="M_PROP" localSheetId="2">#REF!</definedName>
    <definedName name="M_PROP" localSheetId="9">#REF!</definedName>
    <definedName name="M_PROP" localSheetId="8">#REF!</definedName>
    <definedName name="M_PROP" localSheetId="0">#REF!</definedName>
    <definedName name="M_PROP" localSheetId="1">#REF!</definedName>
    <definedName name="M_PROP" localSheetId="4">#REF!</definedName>
    <definedName name="M_PROP" localSheetId="5">#REF!</definedName>
    <definedName name="M_PROP" localSheetId="10">#REF!</definedName>
    <definedName name="M_PROP" localSheetId="3">#REF!</definedName>
    <definedName name="M_PROP">#REF!</definedName>
    <definedName name="MC_NAME" localSheetId="7">#REF!</definedName>
    <definedName name="MC_NAME" localSheetId="6">#REF!</definedName>
    <definedName name="MC_NAME" localSheetId="2">#REF!</definedName>
    <definedName name="MC_NAME" localSheetId="9">#REF!</definedName>
    <definedName name="MC_NAME" localSheetId="8">#REF!</definedName>
    <definedName name="MC_NAME" localSheetId="0">#REF!</definedName>
    <definedName name="MC_NAME" localSheetId="1">#REF!</definedName>
    <definedName name="MC_NAME" localSheetId="4">#REF!</definedName>
    <definedName name="MC_NAME" localSheetId="5">#REF!</definedName>
    <definedName name="MC_NAME" localSheetId="10">#REF!</definedName>
    <definedName name="MC_NAME" localSheetId="3">#REF!</definedName>
    <definedName name="MC_NAME">#REF!</definedName>
    <definedName name="MC_PROP" localSheetId="7">#REF!</definedName>
    <definedName name="MC_PROP" localSheetId="6">#REF!</definedName>
    <definedName name="MC_PROP" localSheetId="2">#REF!</definedName>
    <definedName name="MC_PROP" localSheetId="9">#REF!</definedName>
    <definedName name="MC_PROP" localSheetId="8">#REF!</definedName>
    <definedName name="MC_PROP" localSheetId="0">#REF!</definedName>
    <definedName name="MC_PROP" localSheetId="1">#REF!</definedName>
    <definedName name="MC_PROP" localSheetId="4">#REF!</definedName>
    <definedName name="MC_PROP" localSheetId="5">#REF!</definedName>
    <definedName name="MC_PROP" localSheetId="10">#REF!</definedName>
    <definedName name="MC_PROP" localSheetId="3">#REF!</definedName>
    <definedName name="MC_PROP">#REF!</definedName>
    <definedName name="MT_NAME" localSheetId="7">#REF!</definedName>
    <definedName name="MT_NAME" localSheetId="6">#REF!</definedName>
    <definedName name="MT_NAME" localSheetId="2">#REF!</definedName>
    <definedName name="MT_NAME" localSheetId="9">#REF!</definedName>
    <definedName name="MT_NAME" localSheetId="8">#REF!</definedName>
    <definedName name="MT_NAME" localSheetId="0">#REF!</definedName>
    <definedName name="MT_NAME" localSheetId="1">#REF!</definedName>
    <definedName name="MT_NAME" localSheetId="4">#REF!</definedName>
    <definedName name="MT_NAME" localSheetId="5">#REF!</definedName>
    <definedName name="MT_NAME" localSheetId="10">#REF!</definedName>
    <definedName name="MT_NAME" localSheetId="3">#REF!</definedName>
    <definedName name="MT_NAME">#REF!</definedName>
    <definedName name="MT_PROP" localSheetId="7">#REF!</definedName>
    <definedName name="MT_PROP" localSheetId="6">#REF!</definedName>
    <definedName name="MT_PROP" localSheetId="2">#REF!</definedName>
    <definedName name="MT_PROP" localSheetId="9">#REF!</definedName>
    <definedName name="MT_PROP" localSheetId="8">#REF!</definedName>
    <definedName name="MT_PROP" localSheetId="0">#REF!</definedName>
    <definedName name="MT_PROP" localSheetId="1">#REF!</definedName>
    <definedName name="MT_PROP" localSheetId="4">#REF!</definedName>
    <definedName name="MT_PROP" localSheetId="5">#REF!</definedName>
    <definedName name="MT_PROP" localSheetId="10">#REF!</definedName>
    <definedName name="MT_PROP" localSheetId="3">#REF!</definedName>
    <definedName name="MT_PROP">#REF!</definedName>
    <definedName name="PIPE_NAME" localSheetId="7">#REF!</definedName>
    <definedName name="PIPE_NAME" localSheetId="6">#REF!</definedName>
    <definedName name="PIPE_NAME" localSheetId="2">#REF!</definedName>
    <definedName name="PIPE_NAME" localSheetId="9">#REF!</definedName>
    <definedName name="PIPE_NAME" localSheetId="8">#REF!</definedName>
    <definedName name="PIPE_NAME" localSheetId="0">#REF!</definedName>
    <definedName name="PIPE_NAME" localSheetId="1">#REF!</definedName>
    <definedName name="PIPE_NAME" localSheetId="4">#REF!</definedName>
    <definedName name="PIPE_NAME" localSheetId="5">#REF!</definedName>
    <definedName name="PIPE_NAME" localSheetId="10">#REF!</definedName>
    <definedName name="PIPE_NAME" localSheetId="3">#REF!</definedName>
    <definedName name="PIPE_NAME">#REF!</definedName>
    <definedName name="PIPE_PROP" localSheetId="7">#REF!</definedName>
    <definedName name="PIPE_PROP" localSheetId="6">#REF!</definedName>
    <definedName name="PIPE_PROP" localSheetId="2">#REF!</definedName>
    <definedName name="PIPE_PROP" localSheetId="9">#REF!</definedName>
    <definedName name="PIPE_PROP" localSheetId="8">#REF!</definedName>
    <definedName name="PIPE_PROP" localSheetId="0">#REF!</definedName>
    <definedName name="PIPE_PROP" localSheetId="1">#REF!</definedName>
    <definedName name="PIPE_PROP" localSheetId="4">#REF!</definedName>
    <definedName name="PIPE_PROP" localSheetId="5">#REF!</definedName>
    <definedName name="PIPE_PROP" localSheetId="10">#REF!</definedName>
    <definedName name="PIPE_PROP" localSheetId="3">#REF!</definedName>
    <definedName name="PIPE_PROP">#REF!</definedName>
    <definedName name="ST_NAME" localSheetId="7">#REF!</definedName>
    <definedName name="ST_NAME" localSheetId="6">#REF!</definedName>
    <definedName name="ST_NAME" localSheetId="2">#REF!</definedName>
    <definedName name="ST_NAME" localSheetId="9">#REF!</definedName>
    <definedName name="ST_NAME" localSheetId="8">#REF!</definedName>
    <definedName name="ST_NAME" localSheetId="0">#REF!</definedName>
    <definedName name="ST_NAME" localSheetId="1">#REF!</definedName>
    <definedName name="ST_NAME" localSheetId="4">#REF!</definedName>
    <definedName name="ST_NAME" localSheetId="5">#REF!</definedName>
    <definedName name="ST_NAME" localSheetId="10">#REF!</definedName>
    <definedName name="ST_NAME" localSheetId="3">#REF!</definedName>
    <definedName name="ST_NAME">#REF!</definedName>
    <definedName name="ST_PROP" localSheetId="7">#REF!</definedName>
    <definedName name="ST_PROP" localSheetId="6">#REF!</definedName>
    <definedName name="ST_PROP" localSheetId="2">#REF!</definedName>
    <definedName name="ST_PROP" localSheetId="9">#REF!</definedName>
    <definedName name="ST_PROP" localSheetId="8">#REF!</definedName>
    <definedName name="ST_PROP" localSheetId="0">#REF!</definedName>
    <definedName name="ST_PROP" localSheetId="1">#REF!</definedName>
    <definedName name="ST_PROP" localSheetId="4">#REF!</definedName>
    <definedName name="ST_PROP" localSheetId="5">#REF!</definedName>
    <definedName name="ST_PROP" localSheetId="10">#REF!</definedName>
    <definedName name="ST_PROP" localSheetId="3">#REF!</definedName>
    <definedName name="ST_PROP">#REF!</definedName>
    <definedName name="W_NAME" localSheetId="7">[4]W!$C$3:$C$277</definedName>
    <definedName name="W_NAME" localSheetId="6">[4]W!$C$3:$C$277</definedName>
    <definedName name="W_NAME" localSheetId="9">[4]W!$C$3:$C$277</definedName>
    <definedName name="W_NAME" localSheetId="8">[4]W!$C$3:$C$277</definedName>
    <definedName name="W_NAME" localSheetId="3">[4]W!$C$3:$C$277</definedName>
    <definedName name="W_NAME">[2]W!$C$3:$C$277</definedName>
    <definedName name="W_PROP" localSheetId="7">[4]W!$C$3:$CS$277</definedName>
    <definedName name="W_PROP" localSheetId="6">[4]W!$C$3:$CS$277</definedName>
    <definedName name="W_PROP" localSheetId="9">[4]W!$C$3:$CS$277</definedName>
    <definedName name="W_PROP" localSheetId="8">[4]W!$C$3:$CS$277</definedName>
    <definedName name="W_PROP" localSheetId="3">[4]W!$C$3:$CS$277</definedName>
    <definedName name="W_PROP">[2]W!$C$3:$CS$277</definedName>
    <definedName name="WT_NAME">[1]WT!$C$3:$C$277</definedName>
    <definedName name="WT_PROP">[1]WT!$C$3:$CS$277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" i="2" l="1"/>
  <c r="C72" i="2"/>
  <c r="F46" i="2"/>
  <c r="C46" i="2"/>
  <c r="C20" i="2"/>
  <c r="H67" i="13"/>
  <c r="H66" i="13"/>
  <c r="H65" i="13"/>
  <c r="H64" i="13"/>
  <c r="H63" i="13"/>
  <c r="H60" i="13"/>
  <c r="H59" i="13"/>
  <c r="M50" i="13"/>
  <c r="H68" i="13" s="1"/>
  <c r="G50" i="13"/>
  <c r="M49" i="13"/>
  <c r="M48" i="13"/>
  <c r="H62" i="13" s="1"/>
  <c r="G48" i="13"/>
  <c r="H61" i="13" s="1"/>
  <c r="M44" i="13"/>
  <c r="K44" i="13"/>
  <c r="E44" i="13"/>
  <c r="K40" i="13"/>
  <c r="E45" i="13" s="1"/>
  <c r="K39" i="13"/>
  <c r="E43" i="13" s="1"/>
  <c r="K38" i="13"/>
  <c r="F35" i="13"/>
  <c r="H33" i="13"/>
  <c r="F33" i="13"/>
  <c r="D33" i="13"/>
  <c r="F24" i="13"/>
  <c r="E23" i="13"/>
  <c r="F22" i="13"/>
  <c r="F13" i="13"/>
  <c r="E13" i="13"/>
  <c r="F34" i="13" s="1"/>
  <c r="H67" i="12"/>
  <c r="H66" i="12"/>
  <c r="G66" i="12"/>
  <c r="H65" i="12"/>
  <c r="H64" i="12"/>
  <c r="H63" i="12"/>
  <c r="H62" i="12"/>
  <c r="H60" i="12"/>
  <c r="H59" i="12"/>
  <c r="M50" i="12"/>
  <c r="H68" i="12" s="1"/>
  <c r="G50" i="12"/>
  <c r="F50" i="12"/>
  <c r="E50" i="12"/>
  <c r="M49" i="12"/>
  <c r="M48" i="12"/>
  <c r="K48" i="12"/>
  <c r="G62" i="12" s="1"/>
  <c r="G48" i="12"/>
  <c r="H61" i="12" s="1"/>
  <c r="E45" i="12"/>
  <c r="M44" i="12"/>
  <c r="E44" i="12"/>
  <c r="K44" i="12" s="1"/>
  <c r="F43" i="12"/>
  <c r="E43" i="12"/>
  <c r="K40" i="12"/>
  <c r="K39" i="12"/>
  <c r="K38" i="12"/>
  <c r="H33" i="12"/>
  <c r="D33" i="12"/>
  <c r="F25" i="12"/>
  <c r="F30" i="12" s="1"/>
  <c r="L30" i="12" s="1"/>
  <c r="F24" i="12"/>
  <c r="F45" i="12" s="1"/>
  <c r="F23" i="12"/>
  <c r="E23" i="12"/>
  <c r="F22" i="12"/>
  <c r="F48" i="12" s="1"/>
  <c r="I17" i="12"/>
  <c r="E17" i="12"/>
  <c r="I16" i="12"/>
  <c r="E16" i="12"/>
  <c r="F13" i="12"/>
  <c r="E13" i="12"/>
  <c r="H100" i="11"/>
  <c r="E75" i="11"/>
  <c r="E77" i="11" s="1"/>
  <c r="N44" i="11"/>
  <c r="K75" i="10"/>
  <c r="K77" i="10" s="1"/>
  <c r="E75" i="10"/>
  <c r="E77" i="10" s="1"/>
  <c r="E28" i="10"/>
  <c r="E16" i="10"/>
  <c r="E80" i="10" s="1"/>
  <c r="E15" i="10"/>
  <c r="E22" i="10" s="1"/>
  <c r="E24" i="10" s="1"/>
  <c r="E44" i="10" s="1"/>
  <c r="F69" i="9"/>
  <c r="F68" i="9"/>
  <c r="F67" i="9"/>
  <c r="F66" i="9"/>
  <c r="F28" i="9"/>
  <c r="F17" i="9"/>
  <c r="F11" i="9"/>
  <c r="F10" i="9"/>
  <c r="F79" i="9" s="1"/>
  <c r="F8" i="9"/>
  <c r="F9" i="9" s="1"/>
  <c r="G101" i="10" l="1"/>
  <c r="K44" i="10"/>
  <c r="I103" i="10"/>
  <c r="I102" i="10"/>
  <c r="I102" i="11"/>
  <c r="E27" i="12"/>
  <c r="E24" i="12"/>
  <c r="F50" i="13"/>
  <c r="F25" i="13"/>
  <c r="F30" i="13" s="1"/>
  <c r="L30" i="13" s="1"/>
  <c r="F45" i="13"/>
  <c r="E78" i="10"/>
  <c r="I104" i="10" s="1"/>
  <c r="E29" i="10"/>
  <c r="E43" i="10"/>
  <c r="F43" i="13"/>
  <c r="F23" i="13"/>
  <c r="F48" i="13"/>
  <c r="E49" i="12"/>
  <c r="K45" i="12"/>
  <c r="K50" i="12" s="1"/>
  <c r="G68" i="12" s="1"/>
  <c r="F29" i="13"/>
  <c r="L29" i="13" s="1"/>
  <c r="L45" i="13" s="1"/>
  <c r="L50" i="13" s="1"/>
  <c r="E49" i="13"/>
  <c r="K48" i="13"/>
  <c r="G62" i="13" s="1"/>
  <c r="K45" i="13"/>
  <c r="K50" i="13" s="1"/>
  <c r="G68" i="13" s="1"/>
  <c r="G104" i="10"/>
  <c r="G105" i="10" s="1"/>
  <c r="G100" i="10"/>
  <c r="K80" i="10"/>
  <c r="F35" i="12"/>
  <c r="F33" i="12"/>
  <c r="F34" i="12"/>
  <c r="F44" i="12"/>
  <c r="F28" i="12"/>
  <c r="L28" i="12" s="1"/>
  <c r="L44" i="12" s="1"/>
  <c r="L49" i="12" s="1"/>
  <c r="F49" i="12"/>
  <c r="F27" i="13"/>
  <c r="L27" i="13" s="1"/>
  <c r="L43" i="13" s="1"/>
  <c r="L48" i="13" s="1"/>
  <c r="G66" i="13"/>
  <c r="E50" i="13"/>
  <c r="K75" i="11"/>
  <c r="K77" i="11" s="1"/>
  <c r="F27" i="12"/>
  <c r="L27" i="12" s="1"/>
  <c r="L43" i="12" s="1"/>
  <c r="L48" i="12" s="1"/>
  <c r="F29" i="12"/>
  <c r="L29" i="12" s="1"/>
  <c r="L45" i="12" s="1"/>
  <c r="L50" i="12" s="1"/>
  <c r="F101" i="9"/>
  <c r="F27" i="9"/>
  <c r="F29" i="9" s="1"/>
  <c r="F30" i="9" s="1"/>
  <c r="F77" i="9" s="1"/>
  <c r="F78" i="9" s="1"/>
  <c r="F44" i="13" l="1"/>
  <c r="F49" i="13"/>
  <c r="F28" i="13"/>
  <c r="L28" i="13" s="1"/>
  <c r="L44" i="13" s="1"/>
  <c r="L49" i="13" s="1"/>
  <c r="I103" i="11"/>
  <c r="K49" i="12"/>
  <c r="G60" i="12"/>
  <c r="E25" i="12"/>
  <c r="E29" i="12"/>
  <c r="K49" i="13"/>
  <c r="G60" i="13"/>
  <c r="K43" i="10"/>
  <c r="K47" i="10" s="1"/>
  <c r="K78" i="10" s="1"/>
  <c r="E45" i="10"/>
  <c r="I101" i="10"/>
  <c r="K27" i="12"/>
  <c r="E28" i="12"/>
  <c r="K28" i="12" s="1"/>
  <c r="E81" i="10"/>
  <c r="F75" i="9"/>
  <c r="F32" i="9"/>
  <c r="F39" i="9" s="1"/>
  <c r="F97" i="9"/>
  <c r="F33" i="9"/>
  <c r="F40" i="9" s="1"/>
  <c r="F99" i="9"/>
  <c r="F100" i="9" s="1"/>
  <c r="E82" i="10" l="1"/>
  <c r="I100" i="10"/>
  <c r="K45" i="10"/>
  <c r="K46" i="10" s="1"/>
  <c r="E46" i="10"/>
  <c r="I105" i="10"/>
  <c r="K81" i="10"/>
  <c r="K82" i="10" s="1"/>
  <c r="K29" i="12"/>
  <c r="E30" i="12"/>
  <c r="G63" i="12"/>
  <c r="K43" i="12"/>
  <c r="F47" i="9"/>
  <c r="E56" i="9" s="1"/>
  <c r="F49" i="9"/>
  <c r="F56" i="9" s="1"/>
  <c r="F98" i="9"/>
  <c r="F103" i="9" s="1"/>
  <c r="F108" i="9" s="1"/>
  <c r="F46" i="9"/>
  <c r="E55" i="9" s="1"/>
  <c r="F48" i="9"/>
  <c r="F55" i="9" s="1"/>
  <c r="F76" i="9"/>
  <c r="F81" i="9"/>
  <c r="E48" i="12" l="1"/>
  <c r="G61" i="12" s="1"/>
  <c r="G59" i="12"/>
  <c r="E79" i="10"/>
  <c r="E76" i="10"/>
  <c r="K76" i="10"/>
  <c r="K79" i="10"/>
  <c r="K30" i="12"/>
  <c r="G67" i="12" s="1"/>
  <c r="G65" i="12"/>
  <c r="L35" i="12"/>
  <c r="L33" i="12"/>
  <c r="K83" i="10"/>
  <c r="G64" i="12"/>
  <c r="L34" i="12"/>
  <c r="E83" i="10"/>
  <c r="G102" i="10" s="1"/>
  <c r="G103" i="10" s="1"/>
  <c r="K10" i="3" l="1"/>
  <c r="F40" i="3"/>
  <c r="K40" i="3" s="1"/>
  <c r="F80" i="2" l="1"/>
  <c r="F79" i="2"/>
  <c r="C80" i="2"/>
  <c r="C79" i="2"/>
  <c r="F54" i="2"/>
  <c r="F53" i="2"/>
  <c r="C54" i="2"/>
  <c r="C53" i="2"/>
  <c r="J73" i="6"/>
  <c r="J72" i="6"/>
  <c r="C72" i="7"/>
  <c r="C74" i="7"/>
  <c r="D15" i="8"/>
  <c r="J76" i="7"/>
  <c r="J75" i="7"/>
  <c r="J74" i="7"/>
  <c r="J73" i="7" s="1"/>
  <c r="D51" i="7"/>
  <c r="D50" i="7"/>
  <c r="D49" i="7"/>
  <c r="D40" i="7"/>
  <c r="D33" i="7"/>
  <c r="D34" i="7" s="1"/>
  <c r="D20" i="7"/>
  <c r="D17" i="7"/>
  <c r="D16" i="7"/>
  <c r="D19" i="7" s="1"/>
  <c r="E9" i="7"/>
  <c r="D9" i="7"/>
  <c r="C77" i="6"/>
  <c r="J76" i="6"/>
  <c r="J75" i="6"/>
  <c r="J74" i="6"/>
  <c r="D51" i="6"/>
  <c r="D50" i="6"/>
  <c r="D49" i="6"/>
  <c r="D39" i="6"/>
  <c r="D38" i="6"/>
  <c r="D33" i="6"/>
  <c r="D34" i="6" s="1"/>
  <c r="D24" i="6"/>
  <c r="D15" i="6"/>
  <c r="D14" i="6"/>
  <c r="D12" i="6"/>
  <c r="D11" i="6"/>
  <c r="E9" i="6" s="1"/>
  <c r="D9" i="6"/>
  <c r="I44" i="3"/>
  <c r="L44" i="3" s="1"/>
  <c r="D44" i="3"/>
  <c r="I43" i="3"/>
  <c r="L43" i="3" s="1"/>
  <c r="D43" i="3"/>
  <c r="G43" i="3" s="1"/>
  <c r="I42" i="3"/>
  <c r="L42" i="3" s="1"/>
  <c r="D42" i="3"/>
  <c r="G42" i="3" s="1"/>
  <c r="I41" i="3"/>
  <c r="L41" i="3" s="1"/>
  <c r="D41" i="3"/>
  <c r="G41" i="3" s="1"/>
  <c r="I40" i="3"/>
  <c r="L40" i="3" s="1"/>
  <c r="D40" i="3"/>
  <c r="G40" i="3" s="1"/>
  <c r="K39" i="3"/>
  <c r="I39" i="3"/>
  <c r="D34" i="3"/>
  <c r="E29" i="3"/>
  <c r="F44" i="3" s="1"/>
  <c r="F15" i="3"/>
  <c r="C14" i="2" s="1"/>
  <c r="I14" i="3"/>
  <c r="L14" i="3" s="1"/>
  <c r="I13" i="3"/>
  <c r="L13" i="3" s="1"/>
  <c r="D13" i="3"/>
  <c r="G13" i="3" s="1"/>
  <c r="I12" i="3"/>
  <c r="L12" i="3" s="1"/>
  <c r="D12" i="3"/>
  <c r="G12" i="3" s="1"/>
  <c r="I11" i="3"/>
  <c r="L11" i="3" s="1"/>
  <c r="D11" i="3"/>
  <c r="G11" i="3" s="1"/>
  <c r="I10" i="3"/>
  <c r="L10" i="3" s="1"/>
  <c r="D10" i="3"/>
  <c r="G10" i="3" s="1"/>
  <c r="K9" i="3"/>
  <c r="K15" i="3" s="1"/>
  <c r="F14" i="2" s="1"/>
  <c r="I9" i="3"/>
  <c r="C16" i="2"/>
  <c r="F15" i="2"/>
  <c r="H55" i="1"/>
  <c r="D55" i="1"/>
  <c r="J55" i="1" s="1"/>
  <c r="D54" i="1"/>
  <c r="D49" i="1"/>
  <c r="J48" i="1"/>
  <c r="H54" i="1" s="1"/>
  <c r="J35" i="1"/>
  <c r="D35" i="1"/>
  <c r="D34" i="1"/>
  <c r="D33" i="1"/>
  <c r="J32" i="1"/>
  <c r="D32" i="1"/>
  <c r="D48" i="1" s="1"/>
  <c r="J31" i="1"/>
  <c r="D31" i="1"/>
  <c r="D47" i="1" s="1"/>
  <c r="J30" i="1"/>
  <c r="D30" i="1"/>
  <c r="J29" i="1"/>
  <c r="D29" i="1"/>
  <c r="J28" i="1"/>
  <c r="D28" i="1"/>
  <c r="F16" i="1"/>
  <c r="C16" i="1"/>
  <c r="C14" i="1"/>
  <c r="C33" i="2" l="1"/>
  <c r="C17" i="2"/>
  <c r="J47" i="1"/>
  <c r="H58" i="1" s="1"/>
  <c r="D17" i="6"/>
  <c r="D20" i="6" s="1"/>
  <c r="D40" i="6"/>
  <c r="F28" i="2"/>
  <c r="F30" i="2"/>
  <c r="F27" i="2"/>
  <c r="F32" i="2"/>
  <c r="F33" i="2"/>
  <c r="F22" i="2"/>
  <c r="D23" i="7"/>
  <c r="C77" i="7"/>
  <c r="D52" i="6"/>
  <c r="E30" i="8" s="1"/>
  <c r="F30" i="8" s="1"/>
  <c r="D66" i="6" s="1"/>
  <c r="D16" i="6"/>
  <c r="D19" i="6" s="1"/>
  <c r="D54" i="6" s="1"/>
  <c r="D52" i="7"/>
  <c r="D25" i="7" s="1"/>
  <c r="D55" i="7" s="1"/>
  <c r="D54" i="7"/>
  <c r="D22" i="7"/>
  <c r="J72" i="7"/>
  <c r="F29" i="2"/>
  <c r="C27" i="2"/>
  <c r="C31" i="2"/>
  <c r="F31" i="2"/>
  <c r="L39" i="3"/>
  <c r="H45" i="3" s="1"/>
  <c r="L9" i="3"/>
  <c r="L15" i="3" s="1"/>
  <c r="G15" i="3"/>
  <c r="G16" i="3" s="1"/>
  <c r="C15" i="3"/>
  <c r="C16" i="3" s="1"/>
  <c r="G44" i="3"/>
  <c r="C45" i="3" s="1"/>
  <c r="C46" i="3" s="1"/>
  <c r="H59" i="1"/>
  <c r="J54" i="1"/>
  <c r="C28" i="2"/>
  <c r="D23" i="6" l="1"/>
  <c r="J49" i="1"/>
  <c r="L45" i="3"/>
  <c r="F35" i="2"/>
  <c r="L16" i="3"/>
  <c r="E21" i="8"/>
  <c r="F21" i="8" s="1"/>
  <c r="D66" i="7" s="1"/>
  <c r="D22" i="6"/>
  <c r="D25" i="6"/>
  <c r="D56" i="6" s="1"/>
  <c r="D28" i="7"/>
  <c r="D56" i="7"/>
  <c r="D58" i="7" s="1"/>
  <c r="D27" i="7"/>
  <c r="D26" i="7"/>
  <c r="D29" i="7"/>
  <c r="H15" i="3"/>
  <c r="H16" i="3" s="1"/>
  <c r="G45" i="3"/>
  <c r="G46" i="3" s="1"/>
  <c r="L46" i="3" s="1"/>
  <c r="J60" i="1"/>
  <c r="H62" i="1" s="1"/>
  <c r="H64" i="1" s="1"/>
  <c r="H66" i="1" s="1"/>
  <c r="I60" i="1"/>
  <c r="H46" i="3"/>
  <c r="D55" i="6" l="1"/>
  <c r="D58" i="6" s="1"/>
  <c r="D28" i="6"/>
  <c r="D26" i="6"/>
  <c r="D29" i="6"/>
  <c r="D27" i="6"/>
  <c r="C82" i="2" l="1"/>
  <c r="C84" i="2"/>
  <c r="C81" i="2"/>
  <c r="F81" i="2"/>
  <c r="F84" i="2"/>
  <c r="F82" i="2"/>
  <c r="C55" i="2"/>
  <c r="C58" i="2"/>
  <c r="C56" i="2"/>
  <c r="F58" i="2"/>
  <c r="F56" i="2"/>
  <c r="F55" i="2"/>
  <c r="C32" i="2" l="1"/>
  <c r="C22" i="2"/>
  <c r="C30" i="2"/>
  <c r="C29" i="2"/>
  <c r="C35" i="2" s="1"/>
  <c r="D72" i="6" l="1"/>
  <c r="D72" i="7"/>
  <c r="D74" i="6"/>
  <c r="E74" i="6" s="1"/>
  <c r="D74" i="7"/>
  <c r="E74" i="7" s="1"/>
  <c r="D77" i="7" l="1"/>
  <c r="D60" i="7" s="1"/>
  <c r="D61" i="7" s="1"/>
  <c r="E72" i="7"/>
  <c r="E77" i="7" s="1"/>
  <c r="F74" i="7" s="1"/>
  <c r="D77" i="6"/>
  <c r="D60" i="6" s="1"/>
  <c r="D61" i="6" s="1"/>
  <c r="E72" i="6"/>
  <c r="E77" i="6" s="1"/>
  <c r="G74" i="7" l="1"/>
  <c r="F45" i="2" s="1"/>
  <c r="E17" i="13" s="1"/>
  <c r="F72" i="7"/>
  <c r="G72" i="7" s="1"/>
  <c r="F76" i="7"/>
  <c r="G76" i="7" s="1"/>
  <c r="F77" i="7"/>
  <c r="F72" i="6"/>
  <c r="G72" i="6" s="1"/>
  <c r="F77" i="6"/>
  <c r="F76" i="6"/>
  <c r="G76" i="6" s="1"/>
  <c r="F74" i="6"/>
  <c r="G74" i="6" s="1"/>
  <c r="F71" i="2" s="1"/>
  <c r="E16" i="11" s="1"/>
  <c r="E80" i="11" s="1"/>
  <c r="F48" i="2" l="1"/>
  <c r="F57" i="2"/>
  <c r="F59" i="2"/>
  <c r="F61" i="2" s="1"/>
  <c r="G100" i="11"/>
  <c r="G104" i="11"/>
  <c r="G105" i="11" s="1"/>
  <c r="K80" i="11"/>
  <c r="C71" i="2"/>
  <c r="E15" i="11" s="1"/>
  <c r="E22" i="11" s="1"/>
  <c r="H72" i="6"/>
  <c r="H74" i="6"/>
  <c r="H76" i="6"/>
  <c r="H75" i="6"/>
  <c r="H73" i="6"/>
  <c r="I74" i="6" s="1"/>
  <c r="G77" i="6"/>
  <c r="C45" i="2"/>
  <c r="E16" i="13" s="1"/>
  <c r="E27" i="13" s="1"/>
  <c r="H75" i="7"/>
  <c r="G77" i="7"/>
  <c r="H74" i="7"/>
  <c r="H73" i="7"/>
  <c r="I74" i="7" s="1"/>
  <c r="H72" i="7"/>
  <c r="H76" i="7"/>
  <c r="F83" i="2"/>
  <c r="F85" i="2"/>
  <c r="F74" i="2"/>
  <c r="E28" i="13" l="1"/>
  <c r="K28" i="13" s="1"/>
  <c r="K27" i="13"/>
  <c r="E24" i="13"/>
  <c r="H77" i="7"/>
  <c r="E24" i="11"/>
  <c r="E28" i="11" s="1"/>
  <c r="I76" i="6"/>
  <c r="F87" i="2"/>
  <c r="C59" i="2"/>
  <c r="C57" i="2"/>
  <c r="C48" i="2"/>
  <c r="H77" i="6"/>
  <c r="I76" i="7"/>
  <c r="C83" i="2"/>
  <c r="C74" i="2"/>
  <c r="C85" i="2"/>
  <c r="E29" i="11" l="1"/>
  <c r="E78" i="11"/>
  <c r="E43" i="11"/>
  <c r="E29" i="13"/>
  <c r="E25" i="13"/>
  <c r="C87" i="2"/>
  <c r="C61" i="2"/>
  <c r="E44" i="11"/>
  <c r="K44" i="11" l="1"/>
  <c r="G101" i="11"/>
  <c r="K43" i="13"/>
  <c r="E30" i="13"/>
  <c r="K29" i="13"/>
  <c r="G63" i="13"/>
  <c r="I101" i="11"/>
  <c r="K43" i="11"/>
  <c r="K47" i="11" s="1"/>
  <c r="K78" i="11" s="1"/>
  <c r="E45" i="11"/>
  <c r="E81" i="11"/>
  <c r="I104" i="11"/>
  <c r="K81" i="11" l="1"/>
  <c r="K82" i="11" s="1"/>
  <c r="I105" i="11"/>
  <c r="E48" i="13"/>
  <c r="G61" i="13" s="1"/>
  <c r="G59" i="13"/>
  <c r="K30" i="13"/>
  <c r="G67" i="13" s="1"/>
  <c r="G65" i="13"/>
  <c r="L35" i="13"/>
  <c r="L33" i="13"/>
  <c r="I100" i="11"/>
  <c r="E82" i="11"/>
  <c r="K45" i="11"/>
  <c r="K46" i="11" s="1"/>
  <c r="E46" i="11"/>
  <c r="G64" i="13"/>
  <c r="L34" i="13"/>
  <c r="E76" i="11" l="1"/>
  <c r="E83" i="11" s="1"/>
  <c r="G102" i="11" s="1"/>
  <c r="G103" i="11" s="1"/>
  <c r="E79" i="11"/>
  <c r="K79" i="11"/>
  <c r="K76" i="11"/>
  <c r="K83" i="11" s="1"/>
</calcChain>
</file>

<file path=xl/comments1.xml><?xml version="1.0" encoding="utf-8"?>
<comments xmlns="http://schemas.openxmlformats.org/spreadsheetml/2006/main">
  <authors>
    <author>Ana Gouveia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where from?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Ss &lt; .15 and S1 &lt; 0.04 = Class A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Need Cals - Provision: if pf&gt;30psf, use .2 of uniform design snow load See 12.7.2 - 4 ASCE7-05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where from?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values unknown</t>
        </r>
      </text>
    </comment>
  </commentList>
</comments>
</file>

<file path=xl/comments2.xml><?xml version="1.0" encoding="utf-8"?>
<comments xmlns="http://schemas.openxmlformats.org/spreadsheetml/2006/main">
  <authors>
    <author>Ana Gouveia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Ss &lt; .15 and S1 &lt; 0.04 = Class A</t>
        </r>
      </text>
    </comment>
  </commentList>
</comments>
</file>

<file path=xl/comments3.xml><?xml version="1.0" encoding="utf-8"?>
<comments xmlns="http://schemas.openxmlformats.org/spreadsheetml/2006/main">
  <authors>
    <author>Ana Gouveia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Ss &lt; .15 and S1 &lt; 0.04 = Class A</t>
        </r>
      </text>
    </comment>
  </commentList>
</comments>
</file>

<file path=xl/sharedStrings.xml><?xml version="1.0" encoding="utf-8"?>
<sst xmlns="http://schemas.openxmlformats.org/spreadsheetml/2006/main" count="1701" uniqueCount="571">
  <si>
    <t>1. BUILDING SPECIFICATIONS:</t>
  </si>
  <si>
    <t>A. CLASSIFICATIONS:</t>
  </si>
  <si>
    <t>Occupancy:</t>
  </si>
  <si>
    <t>B</t>
  </si>
  <si>
    <t>Office</t>
  </si>
  <si>
    <t>Construction Type:</t>
  </si>
  <si>
    <t>II</t>
  </si>
  <si>
    <t>Risk Category:</t>
  </si>
  <si>
    <t>Seismic Site Class:</t>
  </si>
  <si>
    <t>C</t>
  </si>
  <si>
    <t>Importance Factor:</t>
  </si>
  <si>
    <t>Environmental Exposure:</t>
  </si>
  <si>
    <t>B. BUILDING LAYOUT</t>
  </si>
  <si>
    <t>Number Columns:</t>
  </si>
  <si>
    <t>End Clearance:</t>
  </si>
  <si>
    <t>in</t>
  </si>
  <si>
    <t>Total Area:</t>
  </si>
  <si>
    <r>
      <t>ft</t>
    </r>
    <r>
      <rPr>
        <vertAlign val="superscript"/>
        <sz val="10"/>
        <color theme="1"/>
        <rFont val="Calibri"/>
        <family val="2"/>
        <scheme val="minor"/>
      </rPr>
      <t>2</t>
    </r>
  </si>
  <si>
    <t>Floor Plan:</t>
  </si>
  <si>
    <t>ft</t>
  </si>
  <si>
    <t>x</t>
  </si>
  <si>
    <t>Column Grid:</t>
  </si>
  <si>
    <t>Total Height:</t>
  </si>
  <si>
    <t>Finish Floor to Fin. Floor Height:</t>
  </si>
  <si>
    <t># Stories:</t>
  </si>
  <si>
    <t>Structural Allowance:</t>
  </si>
  <si>
    <t>C. LATERAL LOAD RESISTING SYSTEMS:</t>
  </si>
  <si>
    <t>W</t>
  </si>
  <si>
    <t>W10X33</t>
  </si>
  <si>
    <t>E</t>
  </si>
  <si>
    <t>ksi</t>
  </si>
  <si>
    <t>G</t>
  </si>
  <si>
    <t>Section Properties:</t>
  </si>
  <si>
    <t>Yield Strength:</t>
  </si>
  <si>
    <r>
      <t>F</t>
    </r>
    <r>
      <rPr>
        <vertAlign val="subscript"/>
        <sz val="10"/>
        <rFont val="Arial"/>
        <family val="2"/>
      </rPr>
      <t>y</t>
    </r>
  </si>
  <si>
    <t>Member Length:</t>
  </si>
  <si>
    <t>L</t>
  </si>
  <si>
    <t>Moment of Inertia, x:</t>
  </si>
  <si>
    <r>
      <t>I</t>
    </r>
    <r>
      <rPr>
        <vertAlign val="subscript"/>
        <sz val="10"/>
        <rFont val="Arial"/>
        <family val="2"/>
      </rPr>
      <t>xw</t>
    </r>
  </si>
  <si>
    <r>
      <t>in</t>
    </r>
    <r>
      <rPr>
        <vertAlign val="superscript"/>
        <sz val="10"/>
        <rFont val="Arial"/>
        <family val="2"/>
      </rPr>
      <t>4</t>
    </r>
  </si>
  <si>
    <t>Depth:</t>
  </si>
  <si>
    <t>d</t>
  </si>
  <si>
    <t>Moment of Inertia, y</t>
  </si>
  <si>
    <r>
      <t>I</t>
    </r>
    <r>
      <rPr>
        <vertAlign val="subscript"/>
        <sz val="10"/>
        <rFont val="Arial"/>
        <family val="2"/>
      </rPr>
      <t>yw</t>
    </r>
  </si>
  <si>
    <t>Width:</t>
  </si>
  <si>
    <r>
      <t>b</t>
    </r>
    <r>
      <rPr>
        <vertAlign val="subscript"/>
        <sz val="10"/>
        <rFont val="Arial"/>
        <family val="2"/>
      </rPr>
      <t>f</t>
    </r>
  </si>
  <si>
    <t>Polar Moment of Inertia:</t>
  </si>
  <si>
    <r>
      <t>J</t>
    </r>
    <r>
      <rPr>
        <vertAlign val="subscript"/>
        <sz val="10"/>
        <rFont val="Arial"/>
        <family val="2"/>
      </rPr>
      <t>w</t>
    </r>
  </si>
  <si>
    <t>Flange Thickness:</t>
  </si>
  <si>
    <r>
      <t>t</t>
    </r>
    <r>
      <rPr>
        <vertAlign val="subscript"/>
        <sz val="10"/>
        <rFont val="Arial"/>
        <family val="2"/>
      </rPr>
      <t>f</t>
    </r>
  </si>
  <si>
    <t>Radius of Gyration, x:</t>
  </si>
  <si>
    <r>
      <t>r</t>
    </r>
    <r>
      <rPr>
        <vertAlign val="subscript"/>
        <sz val="10"/>
        <rFont val="Arial"/>
        <family val="2"/>
      </rPr>
      <t>xw</t>
    </r>
  </si>
  <si>
    <t>Web Thickness:</t>
  </si>
  <si>
    <r>
      <t>t</t>
    </r>
    <r>
      <rPr>
        <vertAlign val="subscript"/>
        <sz val="10"/>
        <rFont val="Arial"/>
        <family val="2"/>
      </rPr>
      <t>w</t>
    </r>
  </si>
  <si>
    <t>Radius of Gyration, y</t>
  </si>
  <si>
    <t>ryw</t>
  </si>
  <si>
    <t>Area:</t>
  </si>
  <si>
    <t>A</t>
  </si>
  <si>
    <r>
      <t>in</t>
    </r>
    <r>
      <rPr>
        <vertAlign val="superscript"/>
        <sz val="10"/>
        <rFont val="Arial"/>
        <family val="2"/>
      </rPr>
      <t>2</t>
    </r>
  </si>
  <si>
    <t>Section Modulus:</t>
  </si>
  <si>
    <r>
      <t>S</t>
    </r>
    <r>
      <rPr>
        <vertAlign val="subscript"/>
        <sz val="10"/>
        <rFont val="Arial"/>
        <family val="2"/>
      </rPr>
      <t>x</t>
    </r>
  </si>
  <si>
    <r>
      <t>in</t>
    </r>
    <r>
      <rPr>
        <vertAlign val="superscript"/>
        <sz val="10"/>
        <rFont val="Arial"/>
        <family val="2"/>
      </rPr>
      <t>3</t>
    </r>
  </si>
  <si>
    <r>
      <t>r</t>
    </r>
    <r>
      <rPr>
        <vertAlign val="subscript"/>
        <sz val="10"/>
        <rFont val="Arial"/>
        <family val="2"/>
      </rPr>
      <t>ts</t>
    </r>
  </si>
  <si>
    <t>Plastic Section Modulus, x:</t>
  </si>
  <si>
    <t>Z</t>
  </si>
  <si>
    <t>Distance flange/centroid:</t>
  </si>
  <si>
    <r>
      <t>h</t>
    </r>
    <r>
      <rPr>
        <vertAlign val="subscript"/>
        <sz val="10"/>
        <rFont val="Arial"/>
        <family val="2"/>
      </rPr>
      <t>0</t>
    </r>
  </si>
  <si>
    <t>T</t>
  </si>
  <si>
    <t>Warping Constant</t>
  </si>
  <si>
    <r>
      <t>C</t>
    </r>
    <r>
      <rPr>
        <vertAlign val="subscript"/>
        <sz val="10"/>
        <rFont val="Arial"/>
        <family val="2"/>
      </rPr>
      <t>w</t>
    </r>
  </si>
  <si>
    <t>Column Slenderness Parameters:</t>
  </si>
  <si>
    <t>Unbraced Length, x:</t>
  </si>
  <si>
    <r>
      <t>L</t>
    </r>
    <r>
      <rPr>
        <vertAlign val="subscript"/>
        <sz val="10"/>
        <rFont val="Arial"/>
        <family val="2"/>
      </rPr>
      <t>bx</t>
    </r>
  </si>
  <si>
    <t>Eff. Length Factor, x:</t>
  </si>
  <si>
    <r>
      <t>K</t>
    </r>
    <r>
      <rPr>
        <vertAlign val="subscript"/>
        <sz val="10"/>
        <rFont val="Arial"/>
        <family val="2"/>
      </rPr>
      <t>x</t>
    </r>
  </si>
  <si>
    <t>Unbraced Length, y:</t>
  </si>
  <si>
    <t>Eff. Length Factor, y:</t>
  </si>
  <si>
    <r>
      <t>K</t>
    </r>
    <r>
      <rPr>
        <vertAlign val="subscript"/>
        <sz val="10"/>
        <rFont val="Arial"/>
        <family val="2"/>
      </rPr>
      <t>y</t>
    </r>
  </si>
  <si>
    <t>Unbraced Length, z:</t>
  </si>
  <si>
    <t>Eff. Length Factor, z:</t>
  </si>
  <si>
    <r>
      <t>K</t>
    </r>
    <r>
      <rPr>
        <vertAlign val="subscript"/>
        <sz val="10"/>
        <rFont val="Arial"/>
        <family val="2"/>
      </rPr>
      <t>z</t>
    </r>
  </si>
  <si>
    <t>2. Calculations</t>
  </si>
  <si>
    <t>A. Slenderness Ratios:</t>
  </si>
  <si>
    <t>Eq. E 6-2a/b</t>
  </si>
  <si>
    <r>
      <t>(KL/r)</t>
    </r>
    <r>
      <rPr>
        <vertAlign val="subscript"/>
        <sz val="11"/>
        <color theme="1"/>
        <rFont val="Calibri"/>
        <family val="2"/>
        <scheme val="minor"/>
      </rPr>
      <t>x</t>
    </r>
  </si>
  <si>
    <t>Largest Possible Ratio:</t>
  </si>
  <si>
    <r>
      <t>(KL/r)</t>
    </r>
    <r>
      <rPr>
        <vertAlign val="subscript"/>
        <sz val="11"/>
        <color theme="1"/>
        <rFont val="Calibri"/>
        <family val="2"/>
        <scheme val="minor"/>
      </rPr>
      <t>y</t>
    </r>
  </si>
  <si>
    <t>Compressive Control:</t>
  </si>
  <si>
    <t>[AISC E]</t>
  </si>
  <si>
    <r>
      <t>(KL)</t>
    </r>
    <r>
      <rPr>
        <vertAlign val="subscript"/>
        <sz val="11"/>
        <color theme="1"/>
        <rFont val="Calibri"/>
        <family val="2"/>
        <scheme val="minor"/>
      </rPr>
      <t>z</t>
    </r>
  </si>
  <si>
    <t>Critical Stress, Fcr equation:</t>
  </si>
  <si>
    <t>B. Section Slenderness Check:</t>
  </si>
  <si>
    <t>Table B4.1a</t>
  </si>
  <si>
    <t>Member</t>
  </si>
  <si>
    <t>Critical</t>
  </si>
  <si>
    <t>Check</t>
  </si>
  <si>
    <t>Web</t>
  </si>
  <si>
    <t>h/tw</t>
  </si>
  <si>
    <r>
      <t>l</t>
    </r>
    <r>
      <rPr>
        <vertAlign val="subscript"/>
        <sz val="10"/>
        <rFont val="Arial"/>
        <family val="2"/>
      </rPr>
      <t>r</t>
    </r>
  </si>
  <si>
    <t>[case 5]</t>
  </si>
  <si>
    <t>Flange</t>
  </si>
  <si>
    <t>bf/2t</t>
  </si>
  <si>
    <t>[case 1]</t>
  </si>
  <si>
    <t>Section Slenderness:</t>
  </si>
  <si>
    <t>C. Euler Buckling Stress:</t>
  </si>
  <si>
    <r>
      <t>F</t>
    </r>
    <r>
      <rPr>
        <vertAlign val="subscript"/>
        <sz val="10"/>
        <rFont val="Arial"/>
        <family val="2"/>
      </rPr>
      <t>e3</t>
    </r>
  </si>
  <si>
    <t>Eq. E3-4</t>
  </si>
  <si>
    <t>D. Euler Torsional Buckling Stress:</t>
  </si>
  <si>
    <r>
      <t>F</t>
    </r>
    <r>
      <rPr>
        <vertAlign val="subscript"/>
        <sz val="10"/>
        <rFont val="Arial"/>
        <family val="2"/>
      </rPr>
      <t>e4</t>
    </r>
  </si>
  <si>
    <t>Eq. E4-4</t>
  </si>
  <si>
    <t>Controling Euler Stress:</t>
  </si>
  <si>
    <t>E. Critical Buckling Stress, Fcr</t>
  </si>
  <si>
    <r>
      <t>F</t>
    </r>
    <r>
      <rPr>
        <vertAlign val="subscript"/>
        <sz val="10"/>
        <rFont val="Arial"/>
        <family val="2"/>
      </rPr>
      <t>cr</t>
    </r>
  </si>
  <si>
    <t>Eq. E3-2</t>
  </si>
  <si>
    <t>F. Calculate Compressive Strength, Pn:</t>
  </si>
  <si>
    <r>
      <t>P</t>
    </r>
    <r>
      <rPr>
        <vertAlign val="subscript"/>
        <sz val="10"/>
        <rFont val="Arial"/>
        <family val="2"/>
      </rPr>
      <t>n</t>
    </r>
  </si>
  <si>
    <t>Eq. E3-1</t>
  </si>
  <si>
    <t>G. Column Capacity:</t>
  </si>
  <si>
    <r>
      <rPr>
        <sz val="10"/>
        <rFont val="Symbol"/>
        <family val="1"/>
        <charset val="2"/>
      </rPr>
      <t>F</t>
    </r>
    <r>
      <rPr>
        <sz val="10"/>
        <rFont val="Arial"/>
        <family val="2"/>
      </rPr>
      <t>.P</t>
    </r>
    <r>
      <rPr>
        <vertAlign val="subscript"/>
        <sz val="10"/>
        <rFont val="Arial"/>
        <family val="2"/>
      </rPr>
      <t>n</t>
    </r>
  </si>
  <si>
    <t>D. FLOOR SYSTEMS:</t>
  </si>
  <si>
    <t>Concrete Floor Strength:</t>
  </si>
  <si>
    <t xml:space="preserve">g = </t>
  </si>
  <si>
    <t>kcf</t>
  </si>
  <si>
    <t>Concrete Floor Thickness:</t>
  </si>
  <si>
    <t>Metal Deck</t>
  </si>
  <si>
    <t>Composite Steel Beams:</t>
  </si>
  <si>
    <t>Type:</t>
  </si>
  <si>
    <t>A992</t>
  </si>
  <si>
    <t>Steel Girders:</t>
  </si>
  <si>
    <t>E. ROOF SYSTEM</t>
  </si>
  <si>
    <t>Single-ply 60 mil EPDM membrane</t>
  </si>
  <si>
    <t>Rigid Insulation Thickness:</t>
  </si>
  <si>
    <t>Option 1:</t>
  </si>
  <si>
    <t>Open-web steel joists w/ steel girders (W)</t>
  </si>
  <si>
    <t>F. EXTERNAL WALL SYSTEM</t>
  </si>
  <si>
    <t>Primary Suport:</t>
  </si>
  <si>
    <t>Metal Stud</t>
  </si>
  <si>
    <t>Thickness:</t>
  </si>
  <si>
    <t>Insulation:</t>
  </si>
  <si>
    <t>Fiberglass Batt. Insulation</t>
  </si>
  <si>
    <t>Exterior Cladding:</t>
  </si>
  <si>
    <t>Ex. Insulated Finishing Systems</t>
  </si>
  <si>
    <t>1. BUILDING LOADS AS REQUIRED BY CODE:</t>
  </si>
  <si>
    <t xml:space="preserve">Loads are in accordance to: </t>
  </si>
  <si>
    <t>IBC</t>
  </si>
  <si>
    <t>Modified by:</t>
  </si>
  <si>
    <t>Massachusetts Building Code</t>
  </si>
  <si>
    <t>(CMR780)</t>
  </si>
  <si>
    <t>Snow</t>
  </si>
  <si>
    <t>Lowell</t>
  </si>
  <si>
    <t>MA</t>
  </si>
  <si>
    <t>Wind</t>
  </si>
  <si>
    <t>Seismic</t>
  </si>
  <si>
    <t>Construction Live Load:</t>
  </si>
  <si>
    <t>psf</t>
  </si>
  <si>
    <t>Uniform Live Load:</t>
  </si>
  <si>
    <t>2.1 BUILDING VERTICAL LOADS:</t>
  </si>
  <si>
    <t>Roof</t>
  </si>
  <si>
    <t>1st Floor</t>
  </si>
  <si>
    <t>2.1. Dead Load (D)</t>
  </si>
  <si>
    <t>2.2. Live Load (L)</t>
  </si>
  <si>
    <t>2.3. Roof Live Load (Lr)</t>
  </si>
  <si>
    <t>2.4. Snow Load (S)</t>
  </si>
  <si>
    <t xml:space="preserve">2.5. Rain Load (R) </t>
  </si>
  <si>
    <t>2.6. Seismic Load (E )</t>
  </si>
  <si>
    <t>2.7. Wind Load (W)</t>
  </si>
  <si>
    <t>Total / Service Load:</t>
  </si>
  <si>
    <t>1. 1.4D</t>
  </si>
  <si>
    <t>2. 1.2D + 1.6L + .5(Lr or S or R)</t>
  </si>
  <si>
    <t>3. 1.2D + 1.6(Lr or S or R) + (L or .5W)</t>
  </si>
  <si>
    <t>4. 1.2D + 1.0W + L + .5(Lr or S or R)</t>
  </si>
  <si>
    <t>5. 1.2D + 1.0E + L + .2S</t>
  </si>
  <si>
    <t>6. 0.9D + 1.0W</t>
  </si>
  <si>
    <t>7. 0.9D + 1.0E</t>
  </si>
  <si>
    <t>Controlling Load:</t>
  </si>
  <si>
    <t>Reference:</t>
  </si>
  <si>
    <t>ASCE</t>
  </si>
  <si>
    <t>7-10</t>
  </si>
  <si>
    <t>Section</t>
  </si>
  <si>
    <t>Eq/Fig/Table/Notes</t>
  </si>
  <si>
    <t>DEAD LOAD</t>
  </si>
  <si>
    <t>Floor:</t>
  </si>
  <si>
    <t>2nd</t>
  </si>
  <si>
    <t>Item</t>
  </si>
  <si>
    <t>Quantity</t>
  </si>
  <si>
    <t>Units</t>
  </si>
  <si>
    <t>Unit Weight</t>
  </si>
  <si>
    <t>Weight</t>
  </si>
  <si>
    <t>(Area)</t>
  </si>
  <si>
    <t>(ksf or klf)</t>
  </si>
  <si>
    <t>(kip)</t>
  </si>
  <si>
    <t>Concrete Slab</t>
  </si>
  <si>
    <t>sf</t>
  </si>
  <si>
    <t>EPDM Membrane</t>
  </si>
  <si>
    <t>Cladding</t>
  </si>
  <si>
    <t>Insulation</t>
  </si>
  <si>
    <t>Partitions</t>
  </si>
  <si>
    <t>Mechanical Equipment</t>
  </si>
  <si>
    <t>Steel Structure</t>
  </si>
  <si>
    <t>Subtotal</t>
  </si>
  <si>
    <t>Cummulative</t>
  </si>
  <si>
    <t>SNOW LOAD</t>
  </si>
  <si>
    <t>Exposure Factor</t>
  </si>
  <si>
    <r>
      <t>C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=</t>
    </r>
  </si>
  <si>
    <t>Table</t>
  </si>
  <si>
    <t>7-2</t>
  </si>
  <si>
    <t>Thermal Factor</t>
  </si>
  <si>
    <r>
      <t>C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</t>
    </r>
  </si>
  <si>
    <t>7-3</t>
  </si>
  <si>
    <t>Importance Factor</t>
  </si>
  <si>
    <r>
      <t>I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</t>
    </r>
  </si>
  <si>
    <t>1.5-2</t>
  </si>
  <si>
    <t>Ground Snow Load</t>
  </si>
  <si>
    <r>
      <rPr>
        <sz val="11"/>
        <color theme="1"/>
        <rFont val="Symbol"/>
        <family val="1"/>
        <charset val="2"/>
      </rPr>
      <t>r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</t>
    </r>
  </si>
  <si>
    <t>Figure</t>
  </si>
  <si>
    <t>7-1</t>
  </si>
  <si>
    <t>Flat Roof Snow Load</t>
  </si>
  <si>
    <r>
      <rPr>
        <sz val="11"/>
        <color theme="1"/>
        <rFont val="Symbol"/>
        <family val="1"/>
        <charset val="2"/>
      </rPr>
      <t>r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=</t>
    </r>
  </si>
  <si>
    <t>Eq</t>
  </si>
  <si>
    <t>7.3-1</t>
  </si>
  <si>
    <t>SEISMIC LOAD</t>
  </si>
  <si>
    <t>Number of Floors:</t>
  </si>
  <si>
    <t>Mass (kip*s^2/ft)</t>
  </si>
  <si>
    <t>ASSUMPTIONS:</t>
  </si>
  <si>
    <t>Building Frame System:</t>
  </si>
  <si>
    <t>Eccentrically braced steel frame</t>
  </si>
  <si>
    <t>1. SEISMIC GROUD MOTION VALUES</t>
  </si>
  <si>
    <t>11.4.2</t>
  </si>
  <si>
    <t>Soil Properties / Ch. 20</t>
  </si>
  <si>
    <t>Maximum Considered Earthquake Spectral Response:</t>
  </si>
  <si>
    <r>
      <t>S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</t>
    </r>
  </si>
  <si>
    <t>11.4.1</t>
  </si>
  <si>
    <t>Fig</t>
  </si>
  <si>
    <t>22-1 / 22-4</t>
  </si>
  <si>
    <r>
      <t>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</si>
  <si>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t>Adjusted MCE Spectral Response:</t>
  </si>
  <si>
    <r>
      <t>F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=</t>
    </r>
  </si>
  <si>
    <t>11.4.3</t>
  </si>
  <si>
    <t>11.4-1</t>
  </si>
  <si>
    <r>
      <t>F</t>
    </r>
    <r>
      <rPr>
        <vertAlign val="subscript"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=</t>
    </r>
  </si>
  <si>
    <t>11.4-2</t>
  </si>
  <si>
    <r>
      <t>S</t>
    </r>
    <r>
      <rPr>
        <vertAlign val="subscript"/>
        <sz val="11"/>
        <color theme="1"/>
        <rFont val="Calibri"/>
        <family val="2"/>
        <scheme val="minor"/>
      </rPr>
      <t>MS</t>
    </r>
    <r>
      <rPr>
        <sz val="11"/>
        <color theme="1"/>
        <rFont val="Calibri"/>
        <family val="2"/>
        <scheme val="minor"/>
      </rPr>
      <t xml:space="preserve"> = F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</si>
  <si>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>M1</t>
    </r>
    <r>
      <rPr>
        <sz val="11"/>
        <color theme="1"/>
        <rFont val="Calibri"/>
        <family val="2"/>
        <scheme val="minor"/>
      </rPr>
      <t xml:space="preserve"> = F</t>
    </r>
    <r>
      <rPr>
        <vertAlign val="subscript"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</si>
  <si>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t>Design Spectral Response Acceleration Parameters:</t>
  </si>
  <si>
    <r>
      <t>S</t>
    </r>
    <r>
      <rPr>
        <vertAlign val="subscript"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= 2/3 S</t>
    </r>
    <r>
      <rPr>
        <vertAlign val="subscript"/>
        <sz val="11"/>
        <color theme="1"/>
        <rFont val="Calibri"/>
        <family val="2"/>
        <scheme val="minor"/>
      </rPr>
      <t>MS</t>
    </r>
    <r>
      <rPr>
        <sz val="11"/>
        <color theme="1"/>
        <rFont val="Calibri"/>
        <family val="2"/>
        <scheme val="minor"/>
      </rPr>
      <t xml:space="preserve"> =</t>
    </r>
  </si>
  <si>
    <t>11.4.4</t>
  </si>
  <si>
    <t>11.4-3</t>
  </si>
  <si>
    <r>
      <t>S</t>
    </r>
    <r>
      <rPr>
        <vertAlign val="subscript"/>
        <sz val="11"/>
        <color theme="1"/>
        <rFont val="Calibri"/>
        <family val="2"/>
        <scheme val="minor"/>
      </rPr>
      <t>D1</t>
    </r>
    <r>
      <rPr>
        <sz val="11"/>
        <color theme="1"/>
        <rFont val="Calibri"/>
        <family val="2"/>
        <scheme val="minor"/>
      </rPr>
      <t xml:space="preserve"> = 2/3 S</t>
    </r>
    <r>
      <rPr>
        <vertAlign val="subscript"/>
        <sz val="11"/>
        <color theme="1"/>
        <rFont val="Calibri"/>
        <family val="2"/>
        <scheme val="minor"/>
      </rPr>
      <t>M1</t>
    </r>
    <r>
      <rPr>
        <sz val="11"/>
        <color theme="1"/>
        <rFont val="Calibri"/>
        <family val="2"/>
        <scheme val="minor"/>
      </rPr>
      <t xml:space="preserve"> =</t>
    </r>
  </si>
  <si>
    <t>11.4-4</t>
  </si>
  <si>
    <t>Design Response Spectrum:</t>
  </si>
  <si>
    <r>
      <t>T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= 0.2 S</t>
    </r>
    <r>
      <rPr>
        <vertAlign val="subscript"/>
        <sz val="11"/>
        <color theme="1"/>
        <rFont val="Calibri"/>
        <family val="2"/>
        <scheme val="minor"/>
      </rPr>
      <t>D1</t>
    </r>
    <r>
      <rPr>
        <sz val="11"/>
        <color theme="1"/>
        <rFont val="Calibri"/>
        <family val="2"/>
        <scheme val="minor"/>
      </rPr>
      <t>/S</t>
    </r>
    <r>
      <rPr>
        <vertAlign val="subscript"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=</t>
    </r>
  </si>
  <si>
    <t>s</t>
  </si>
  <si>
    <t>11.4.5</t>
  </si>
  <si>
    <r>
      <t>T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 S</t>
    </r>
    <r>
      <rPr>
        <vertAlign val="subscript"/>
        <sz val="11"/>
        <color theme="1"/>
        <rFont val="Calibri"/>
        <family val="2"/>
        <scheme val="minor"/>
      </rPr>
      <t>D1</t>
    </r>
    <r>
      <rPr>
        <sz val="11"/>
        <color theme="1"/>
        <rFont val="Calibri"/>
        <family val="2"/>
        <scheme val="minor"/>
      </rPr>
      <t>/S</t>
    </r>
    <r>
      <rPr>
        <vertAlign val="subscript"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=</t>
    </r>
  </si>
  <si>
    <r>
      <t>Long Period Transition          T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=</t>
    </r>
  </si>
  <si>
    <t>22-15</t>
  </si>
  <si>
    <t>T =</t>
  </si>
  <si>
    <t>Fundamental Period of Structure</t>
  </si>
  <si>
    <r>
      <t>S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= if T &lt; T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: S</t>
    </r>
    <r>
      <rPr>
        <vertAlign val="subscript"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>(0.4+0.6T/T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) =</t>
    </r>
  </si>
  <si>
    <t>11.4-5</t>
  </si>
  <si>
    <r>
      <t xml:space="preserve"> if T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1"/>
        <color theme="1"/>
        <rFont val="Calibri"/>
        <family val="2"/>
        <scheme val="minor"/>
      </rPr>
      <t>&lt; T &lt; T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: S</t>
    </r>
    <r>
      <rPr>
        <vertAlign val="subscript"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</si>
  <si>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 if T</t>
    </r>
    <r>
      <rPr>
        <vertAlign val="subscript"/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>&lt; T &lt; T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: S</t>
    </r>
    <r>
      <rPr>
        <vertAlign val="subscript"/>
        <sz val="11"/>
        <color theme="1"/>
        <rFont val="Calibri"/>
        <family val="2"/>
        <scheme val="minor"/>
      </rPr>
      <t>D1</t>
    </r>
    <r>
      <rPr>
        <sz val="11"/>
        <color theme="1"/>
        <rFont val="Calibri"/>
        <family val="2"/>
        <scheme val="minor"/>
      </rPr>
      <t>/T =</t>
    </r>
  </si>
  <si>
    <t>11.4-6</t>
  </si>
  <si>
    <r>
      <t xml:space="preserve"> if T &gt; T</t>
    </r>
    <r>
      <rPr>
        <vertAlign val="subscript"/>
        <sz val="11"/>
        <color theme="1"/>
        <rFont val="Calibri"/>
        <family val="2"/>
        <scheme val="minor"/>
      </rPr>
      <t xml:space="preserve">L </t>
    </r>
    <r>
      <rPr>
        <sz val="11"/>
        <color theme="1"/>
        <rFont val="Calibri"/>
        <family val="2"/>
        <scheme val="minor"/>
      </rPr>
      <t>: S</t>
    </r>
    <r>
      <rPr>
        <vertAlign val="subscript"/>
        <sz val="11"/>
        <color theme="1"/>
        <rFont val="Calibri"/>
        <family val="2"/>
        <scheme val="minor"/>
      </rPr>
      <t>D1</t>
    </r>
    <r>
      <rPr>
        <sz val="11"/>
        <color theme="1"/>
        <rFont val="Calibri"/>
        <family val="2"/>
        <scheme val="minor"/>
      </rPr>
      <t>*T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/T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</si>
  <si>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t>11.4-7</t>
  </si>
  <si>
    <t>2. IMPORTANCE FACTOR AND OCCUPANCY CATEGORY</t>
  </si>
  <si>
    <t>Occupancy Category:</t>
  </si>
  <si>
    <t>1-1</t>
  </si>
  <si>
    <t>11.5-1</t>
  </si>
  <si>
    <t>3. SEISMIC DESIGN CATEGORY</t>
  </si>
  <si>
    <t>SDC based on short period:</t>
  </si>
  <si>
    <t>11.6-1</t>
  </si>
  <si>
    <t>SDS based on 1-s period:</t>
  </si>
  <si>
    <t>11.6-2</t>
  </si>
  <si>
    <t>SDC =</t>
  </si>
  <si>
    <t>Maximum from values above</t>
  </si>
  <si>
    <t>4. EQUIVALENT LATERAL FORCE PROCEDURE</t>
  </si>
  <si>
    <t>R =</t>
  </si>
  <si>
    <t>12.8.1</t>
  </si>
  <si>
    <t>12.2-1</t>
  </si>
  <si>
    <r>
      <rPr>
        <sz val="11"/>
        <color theme="1"/>
        <rFont val="Symbol"/>
        <family val="1"/>
        <charset val="2"/>
      </rPr>
      <t>W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</si>
  <si>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</t>
    </r>
  </si>
  <si>
    <r>
      <t>Approximate Fundamental Period, T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:</t>
    </r>
  </si>
  <si>
    <t>12.8.2.1</t>
  </si>
  <si>
    <t>Dependent on structure</t>
  </si>
  <si>
    <t>12.8-2</t>
  </si>
  <si>
    <r>
      <t>x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</si>
  <si>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 h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</t>
    </r>
  </si>
  <si>
    <t xml:space="preserve"> Height of heighest level of structure</t>
  </si>
  <si>
    <r>
      <t>T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= C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n</t>
    </r>
    <r>
      <rPr>
        <vertAlign val="super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</t>
    </r>
  </si>
  <si>
    <t>12.8-7</t>
  </si>
  <si>
    <t>Seismic Response Coefficient:</t>
  </si>
  <si>
    <t>12.8.1.1</t>
  </si>
  <si>
    <r>
      <t>C</t>
    </r>
    <r>
      <rPr>
        <vertAlign val="subscript"/>
        <sz val="11"/>
        <color theme="1"/>
        <rFont val="Calibri"/>
        <family val="2"/>
        <scheme val="minor"/>
      </rPr>
      <t>Scalc</t>
    </r>
    <r>
      <rPr>
        <sz val="11"/>
        <color theme="1"/>
        <rFont val="Calibri"/>
        <family val="2"/>
        <scheme val="minor"/>
      </rPr>
      <t xml:space="preserve"> = S</t>
    </r>
    <r>
      <rPr>
        <vertAlign val="subscript"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>/(R/I)</t>
    </r>
    <r>
      <rPr>
        <sz val="11"/>
        <color theme="1"/>
        <rFont val="Calibri"/>
        <family val="2"/>
        <scheme val="minor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</si>
  <si>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>Smax</t>
    </r>
    <r>
      <rPr>
        <sz val="11"/>
        <color theme="1"/>
        <rFont val="Calibri"/>
        <family val="2"/>
        <scheme val="minor"/>
      </rPr>
      <t xml:space="preserve"> = if T &lt;= T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: S</t>
    </r>
    <r>
      <rPr>
        <vertAlign val="subscript"/>
        <sz val="11"/>
        <color theme="1"/>
        <rFont val="Calibri"/>
        <family val="2"/>
        <scheme val="minor"/>
      </rPr>
      <t>D1</t>
    </r>
    <r>
      <rPr>
        <sz val="11"/>
        <color theme="1"/>
        <rFont val="Calibri"/>
        <family val="2"/>
        <scheme val="minor"/>
      </rPr>
      <t>/(T*(R/I) =</t>
    </r>
  </si>
  <si>
    <t>12.8-3</t>
  </si>
  <si>
    <r>
      <t>if T &gt; T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: S</t>
    </r>
    <r>
      <rPr>
        <vertAlign val="subscript"/>
        <sz val="11"/>
        <color theme="1"/>
        <rFont val="Calibri"/>
        <family val="2"/>
        <scheme val="minor"/>
      </rPr>
      <t>D1*</t>
    </r>
    <r>
      <rPr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 xml:space="preserve">L </t>
    </r>
    <r>
      <rPr>
        <sz val="11"/>
        <color theme="1"/>
        <rFont val="Calibri"/>
        <family val="2"/>
        <scheme val="minor"/>
      </rPr>
      <t>/(T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*(R/I) =</t>
    </r>
  </si>
  <si>
    <t>12.8-4</t>
  </si>
  <si>
    <r>
      <t>C</t>
    </r>
    <r>
      <rPr>
        <vertAlign val="subscript"/>
        <sz val="11"/>
        <color theme="1"/>
        <rFont val="Calibri"/>
        <family val="2"/>
        <scheme val="minor"/>
      </rPr>
      <t>Smin</t>
    </r>
    <r>
      <rPr>
        <sz val="11"/>
        <color theme="1"/>
        <rFont val="Calibri"/>
        <family val="2"/>
        <scheme val="minor"/>
      </rPr>
      <t xml:space="preserve"> = </t>
    </r>
  </si>
  <si>
    <t>Revised Sup. 2</t>
  </si>
  <si>
    <t>12.8-5/12.8-6</t>
  </si>
  <si>
    <r>
      <t>C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 </t>
    </r>
  </si>
  <si>
    <t>Seismic Base Shear:</t>
  </si>
  <si>
    <t xml:space="preserve">Seismic Weight                      W = </t>
  </si>
  <si>
    <t>kip</t>
  </si>
  <si>
    <t>12.7.2</t>
  </si>
  <si>
    <t>Table Below</t>
  </si>
  <si>
    <t>Seismic Base Shear                V =</t>
  </si>
  <si>
    <t>12.8-1</t>
  </si>
  <si>
    <t>Vertical Distribution of Seismic Forces:</t>
  </si>
  <si>
    <t>12.8.3</t>
  </si>
  <si>
    <r>
      <t>F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C</t>
    </r>
    <r>
      <rPr>
        <vertAlign val="subscript"/>
        <sz val="11"/>
        <color theme="1"/>
        <rFont val="Calibri"/>
        <family val="2"/>
        <scheme val="minor"/>
      </rPr>
      <t>vx</t>
    </r>
    <r>
      <rPr>
        <sz val="11"/>
        <color theme="1"/>
        <rFont val="Calibri"/>
        <family val="2"/>
        <scheme val="minor"/>
      </rPr>
      <t>V</t>
    </r>
  </si>
  <si>
    <t>12.8-11</t>
  </si>
  <si>
    <r>
      <t>C</t>
    </r>
    <r>
      <rPr>
        <vertAlign val="subscript"/>
        <sz val="11"/>
        <color theme="1"/>
        <rFont val="Calibri"/>
        <family val="2"/>
        <scheme val="minor"/>
      </rPr>
      <t>vx</t>
    </r>
    <r>
      <rPr>
        <sz val="11"/>
        <color theme="1"/>
        <rFont val="Calibri"/>
        <family val="2"/>
        <scheme val="minor"/>
      </rPr>
      <t xml:space="preserve"> = (w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x</t>
    </r>
    <r>
      <rPr>
        <vertAlign val="super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)/(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w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) </t>
    </r>
  </si>
  <si>
    <t>Vertical Distribution Factor</t>
  </si>
  <si>
    <t>k =</t>
  </si>
  <si>
    <t>Horizontal Distribution of Seismic Forces:</t>
  </si>
  <si>
    <t>12.8.4</t>
  </si>
  <si>
    <r>
      <t>V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F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</t>
    </r>
  </si>
  <si>
    <t>12.8-13</t>
  </si>
  <si>
    <t>Floor</t>
  </si>
  <si>
    <t>Height</t>
  </si>
  <si>
    <r>
      <t>w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h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vertAlign val="superscript"/>
        <sz val="11"/>
        <color theme="1"/>
        <rFont val="Calibri"/>
        <family val="2"/>
        <scheme val="minor"/>
      </rPr>
      <t>k</t>
    </r>
    <r>
      <rPr>
        <sz val="11"/>
        <color theme="1"/>
        <rFont val="Symbol"/>
        <family val="1"/>
        <charset val="2"/>
      </rPr>
      <t/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</si>
  <si>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vx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</si>
  <si>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</si>
  <si>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x</t>
    </r>
  </si>
  <si>
    <t>Overturning Moment</t>
  </si>
  <si>
    <t>Total Height</t>
  </si>
  <si>
    <t>(ft)</t>
  </si>
  <si>
    <t>(kip.ft)</t>
  </si>
  <si>
    <t>Podium</t>
  </si>
  <si>
    <t>SUM</t>
  </si>
  <si>
    <t>ALLOWED DEFLECTIONS</t>
  </si>
  <si>
    <t>12.12-1</t>
  </si>
  <si>
    <t>hsx</t>
  </si>
  <si>
    <t>1. BUILDING INFORMATION RELATED TO WIND LOAD ANALYSIS</t>
  </si>
  <si>
    <t>26/27/28</t>
  </si>
  <si>
    <t>Mean roof height</t>
  </si>
  <si>
    <t>Floor-Floor Height</t>
  </si>
  <si>
    <t>2. WIND EXPOSURE, ROUGHNESS AND OCCUPANCY CATEGORY</t>
  </si>
  <si>
    <t>Ground Surface Roughness:</t>
  </si>
  <si>
    <t>26.7.2</t>
  </si>
  <si>
    <t>Exposure Category:</t>
  </si>
  <si>
    <t>3. ENVIRONMENTAL CHARACTERISTICS AND FACTORS</t>
  </si>
  <si>
    <t>Wind Speed</t>
  </si>
  <si>
    <r>
      <t xml:space="preserve"> V</t>
    </r>
    <r>
      <rPr>
        <sz val="11"/>
        <color theme="1"/>
        <rFont val="Calibri"/>
        <family val="2"/>
        <scheme val="minor"/>
      </rPr>
      <t xml:space="preserve"> =</t>
    </r>
  </si>
  <si>
    <t>mph</t>
  </si>
  <si>
    <t>26.5-1A</t>
  </si>
  <si>
    <t>Zone A</t>
  </si>
  <si>
    <r>
      <t xml:space="preserve"> P</t>
    </r>
    <r>
      <rPr>
        <vertAlign val="subscript"/>
        <sz val="11"/>
        <color theme="1"/>
        <rFont val="Calibri"/>
        <family val="2"/>
        <scheme val="minor"/>
      </rPr>
      <t>s30</t>
    </r>
    <r>
      <rPr>
        <sz val="11"/>
        <color theme="1"/>
        <rFont val="Calibri"/>
        <family val="2"/>
        <scheme val="minor"/>
      </rPr>
      <t xml:space="preserve"> =</t>
    </r>
  </si>
  <si>
    <t>Zone C</t>
  </si>
  <si>
    <r>
      <t xml:space="preserve"> a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</si>
  <si>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 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</si>
  <si>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 a</t>
    </r>
    <r>
      <rPr>
        <sz val="11"/>
        <color theme="1"/>
        <rFont val="Calibri"/>
        <family val="2"/>
        <scheme val="minor"/>
      </rPr>
      <t xml:space="preserve"> =</t>
    </r>
  </si>
  <si>
    <t>2.a =</t>
  </si>
  <si>
    <t xml:space="preserve">Longitudinal </t>
  </si>
  <si>
    <t>Transverse</t>
  </si>
  <si>
    <t>Adjustment Factor</t>
  </si>
  <si>
    <r>
      <t xml:space="preserve">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</si>
  <si>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 K</t>
    </r>
    <r>
      <rPr>
        <vertAlign val="subscript"/>
        <sz val="11"/>
        <color theme="1"/>
        <rFont val="Calibri"/>
        <family val="2"/>
        <scheme val="minor"/>
      </rPr>
      <t>zt</t>
    </r>
    <r>
      <rPr>
        <sz val="11"/>
        <color theme="1"/>
        <rFont val="Calibri"/>
        <family val="2"/>
        <scheme val="minor"/>
      </rPr>
      <t xml:space="preserve"> =</t>
    </r>
  </si>
  <si>
    <t>Building Length</t>
  </si>
  <si>
    <t>Building Width</t>
  </si>
  <si>
    <t>L =</t>
  </si>
  <si>
    <t>W =</t>
  </si>
  <si>
    <t>28.6-1</t>
  </si>
  <si>
    <t>.1*W</t>
  </si>
  <si>
    <t>Min Value</t>
  </si>
  <si>
    <r>
      <t>.4*H</t>
    </r>
    <r>
      <rPr>
        <i/>
        <vertAlign val="subscript"/>
        <sz val="10"/>
        <color theme="1"/>
        <rFont val="Calibri"/>
        <family val="2"/>
        <scheme val="minor"/>
      </rPr>
      <t>roof</t>
    </r>
  </si>
  <si>
    <r>
      <t xml:space="preserve"> H</t>
    </r>
    <r>
      <rPr>
        <vertAlign val="subscript"/>
        <sz val="11"/>
        <color theme="1"/>
        <rFont val="Calibri"/>
        <family val="2"/>
        <scheme val="minor"/>
      </rPr>
      <t>roof</t>
    </r>
    <r>
      <rPr>
        <sz val="11"/>
        <color theme="1"/>
        <rFont val="Calibri"/>
        <family val="2"/>
        <scheme val="minor"/>
      </rPr>
      <t xml:space="preserve"> =</t>
    </r>
  </si>
  <si>
    <r>
      <t>Weighted Average for P</t>
    </r>
    <r>
      <rPr>
        <b/>
        <vertAlign val="subscript"/>
        <sz val="11"/>
        <color theme="1"/>
        <rFont val="Calibri"/>
        <family val="2"/>
        <scheme val="minor"/>
      </rPr>
      <t>s30</t>
    </r>
    <r>
      <rPr>
        <b/>
        <sz val="11"/>
        <color theme="1"/>
        <rFont val="Calibri"/>
        <family val="2"/>
        <scheme val="minor"/>
      </rPr>
      <t>:</t>
    </r>
  </si>
  <si>
    <r>
      <t>Design wind pressure,              P</t>
    </r>
    <r>
      <rPr>
        <vertAlign val="subscript"/>
        <sz val="11"/>
        <color theme="1"/>
        <rFont val="Calibri"/>
        <family val="2"/>
        <scheme val="minor"/>
      </rPr>
      <t>s-transverse =</t>
    </r>
  </si>
  <si>
    <r>
      <t>Design wind pressure,             P</t>
    </r>
    <r>
      <rPr>
        <vertAlign val="subscript"/>
        <sz val="11"/>
        <color theme="1"/>
        <rFont val="Calibri"/>
        <family val="2"/>
        <scheme val="minor"/>
      </rPr>
      <t xml:space="preserve">s-longitudinal =  </t>
    </r>
  </si>
  <si>
    <t>4. DESIGN WIND PRESSURE</t>
  </si>
  <si>
    <t>5. LOAD APPLIED TO EACH LEVEL</t>
  </si>
  <si>
    <t>Level 1</t>
  </si>
  <si>
    <r>
      <t>F</t>
    </r>
    <r>
      <rPr>
        <vertAlign val="subscript"/>
        <sz val="11"/>
        <color theme="1"/>
        <rFont val="Calibri"/>
        <family val="2"/>
        <scheme val="minor"/>
      </rPr>
      <t>u-longitudinal =</t>
    </r>
  </si>
  <si>
    <r>
      <t>F</t>
    </r>
    <r>
      <rPr>
        <vertAlign val="subscript"/>
        <sz val="11"/>
        <color theme="1"/>
        <rFont val="Calibri"/>
        <family val="2"/>
        <scheme val="minor"/>
      </rPr>
      <t>u-transverse =</t>
    </r>
  </si>
  <si>
    <t>Braced Frame</t>
  </si>
  <si>
    <t>Moment Frame</t>
  </si>
  <si>
    <t>(Longitudinal)</t>
  </si>
  <si>
    <t>(Transverse)</t>
  </si>
  <si>
    <t>Number of Braces/Level</t>
  </si>
  <si>
    <t>Number of Moment Frames/ Level</t>
  </si>
  <si>
    <t>6. LATERAL LOAD APPLIED TO BRACED AND MOMENT FRAME</t>
  </si>
  <si>
    <t>7. VERTICAL UPLIFT PRESSURES ON ROOF</t>
  </si>
  <si>
    <r>
      <t>Zone E P</t>
    </r>
    <r>
      <rPr>
        <vertAlign val="subscript"/>
        <sz val="11"/>
        <color theme="1"/>
        <rFont val="Calibri"/>
        <family val="2"/>
        <scheme val="minor"/>
      </rPr>
      <t>s30</t>
    </r>
    <r>
      <rPr>
        <sz val="11"/>
        <color theme="1"/>
        <rFont val="Calibri"/>
        <family val="2"/>
        <scheme val="minor"/>
      </rPr>
      <t/>
    </r>
  </si>
  <si>
    <r>
      <t>Zone F P</t>
    </r>
    <r>
      <rPr>
        <vertAlign val="subscript"/>
        <sz val="11"/>
        <color theme="1"/>
        <rFont val="Calibri"/>
        <family val="2"/>
        <scheme val="minor"/>
      </rPr>
      <t>s30</t>
    </r>
  </si>
  <si>
    <r>
      <t>Zone G P</t>
    </r>
    <r>
      <rPr>
        <vertAlign val="subscript"/>
        <sz val="11"/>
        <color theme="1"/>
        <rFont val="Calibri"/>
        <family val="2"/>
        <scheme val="minor"/>
      </rPr>
      <t>s30</t>
    </r>
  </si>
  <si>
    <r>
      <t>Zone H P</t>
    </r>
    <r>
      <rPr>
        <vertAlign val="subscript"/>
        <sz val="11"/>
        <color theme="1"/>
        <rFont val="Calibri"/>
        <family val="2"/>
        <scheme val="minor"/>
      </rPr>
      <t>s30</t>
    </r>
  </si>
  <si>
    <r>
      <t>Design wind pressure Zone F,                P</t>
    </r>
    <r>
      <rPr>
        <vertAlign val="subscript"/>
        <sz val="11"/>
        <color theme="1"/>
        <rFont val="Calibri"/>
        <family val="2"/>
        <scheme val="minor"/>
      </rPr>
      <t>s</t>
    </r>
  </si>
  <si>
    <r>
      <t>Design wind pressure Zone G,               P</t>
    </r>
    <r>
      <rPr>
        <vertAlign val="subscript"/>
        <sz val="11"/>
        <color theme="1"/>
        <rFont val="Calibri"/>
        <family val="2"/>
        <scheme val="minor"/>
      </rPr>
      <t>s</t>
    </r>
  </si>
  <si>
    <r>
      <t>Design wind pressure Zone H,               P</t>
    </r>
    <r>
      <rPr>
        <vertAlign val="subscript"/>
        <sz val="11"/>
        <color theme="1"/>
        <rFont val="Calibri"/>
        <family val="2"/>
        <scheme val="minor"/>
      </rPr>
      <t>s</t>
    </r>
  </si>
  <si>
    <r>
      <t>Design wind pressure Zone E,                P</t>
    </r>
    <r>
      <rPr>
        <vertAlign val="subscript"/>
        <sz val="11"/>
        <color theme="1"/>
        <rFont val="Calibri"/>
        <family val="2"/>
        <scheme val="minor"/>
      </rPr>
      <t>s</t>
    </r>
  </si>
  <si>
    <t>7. UPLIFT PRESSURE (TRANSVERSE LOADING)</t>
  </si>
  <si>
    <t>Area, Zone E</t>
  </si>
  <si>
    <t>Area, Zone F</t>
  </si>
  <si>
    <t>Area, Zone G</t>
  </si>
  <si>
    <t>Area, Zone H</t>
  </si>
  <si>
    <t>Total Roof Area</t>
  </si>
  <si>
    <t>Weighted Uplift Pressure from Transverse Wind Load</t>
  </si>
  <si>
    <t>Weighted Uplift Pressure from Longitudinal Wind Load</t>
  </si>
  <si>
    <t>9. MAXIMUM UPLIFT PRESSURE</t>
  </si>
  <si>
    <t>8. UPLIFT PRESSURE (LONGITUDINAL LOADING)</t>
  </si>
  <si>
    <t>Controlling Uplift Pressure</t>
  </si>
  <si>
    <t>Largest Absolute Value</t>
  </si>
  <si>
    <t>3.2 LOAD COMBINATIONS PER LRFD SPECIFICATIONS:</t>
  </si>
  <si>
    <t>3.1 BUILDING LATERAL LOAD ON LONGITUDINAL DIRECTION: BRACED-FRAME</t>
  </si>
  <si>
    <t>2.2 LOAD COMBINATIONS PER LRFD SPECIFICATIONS:</t>
  </si>
  <si>
    <t>4.1 BUILDING LATERAL LOAD ON TRANSVERSE DIRECTION: MOMENT-FRAME</t>
  </si>
  <si>
    <t>4.2 LOAD COMBINATIONS PER LRFD SPECIFICATIONS:</t>
  </si>
  <si>
    <t>Steel moment-resisting frame</t>
  </si>
  <si>
    <t>11.5 IMPORTANCE FACTOR AND OCCUPANCY CATEGORY</t>
  </si>
  <si>
    <t>Table 11.5-1</t>
  </si>
  <si>
    <t>Importance Factors</t>
  </si>
  <si>
    <t>Table 11.6-1</t>
  </si>
  <si>
    <r>
      <t>Seismic Design Category based on S</t>
    </r>
    <r>
      <rPr>
        <b/>
        <vertAlign val="subscript"/>
        <sz val="11"/>
        <color theme="1"/>
        <rFont val="Calibri"/>
        <family val="2"/>
        <scheme val="minor"/>
      </rPr>
      <t>DS</t>
    </r>
  </si>
  <si>
    <t>Occupancy</t>
  </si>
  <si>
    <t>I</t>
  </si>
  <si>
    <t>III</t>
  </si>
  <si>
    <t>IV</t>
  </si>
  <si>
    <t>D</t>
  </si>
  <si>
    <t>Table 12.8-1</t>
  </si>
  <si>
    <t>Coefficient for upper limit on calculated period:</t>
  </si>
  <si>
    <t>Structure Type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</si>
  <si>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u</t>
    </r>
  </si>
  <si>
    <t>k</t>
  </si>
  <si>
    <t>Table 12.8-2</t>
  </si>
  <si>
    <r>
      <t>Values of Approximate Period Parameters C</t>
    </r>
    <r>
      <rPr>
        <b/>
        <vertAlign val="subscript"/>
        <sz val="10"/>
        <color theme="1"/>
        <rFont val="Calibri"/>
        <family val="2"/>
        <scheme val="minor"/>
      </rPr>
      <t xml:space="preserve">t </t>
    </r>
    <r>
      <rPr>
        <b/>
        <sz val="10"/>
        <color theme="1"/>
        <rFont val="Calibri"/>
        <family val="2"/>
        <scheme val="minor"/>
      </rPr>
      <t>and x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</si>
  <si>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</si>
  <si>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Concrete moment-resisting frame</t>
  </si>
  <si>
    <t>All other structural systems</t>
  </si>
  <si>
    <t>Interpolation for k (braced):</t>
  </si>
  <si>
    <t>Interpolation for k (moment):</t>
  </si>
  <si>
    <t>Beware of mins and max</t>
  </si>
  <si>
    <t>Lateral force per level</t>
  </si>
  <si>
    <t>Metal Deck 18 g.a</t>
  </si>
  <si>
    <t>*Unit Weights per ASCE 7-10</t>
  </si>
  <si>
    <t>WIND LOAD ANALYSIS</t>
  </si>
  <si>
    <t>1. MOMENT FRAME INFORMATION</t>
  </si>
  <si>
    <r>
      <rPr>
        <b/>
        <sz val="11"/>
        <color theme="1"/>
        <rFont val="Calibri"/>
        <family val="2"/>
        <scheme val="minor"/>
      </rPr>
      <t>Figure 1</t>
    </r>
    <r>
      <rPr>
        <sz val="11"/>
        <color theme="1"/>
        <rFont val="Calibri"/>
        <family val="2"/>
        <scheme val="minor"/>
      </rPr>
      <t xml:space="preserve"> - Moment Frame  </t>
    </r>
  </si>
  <si>
    <r>
      <rPr>
        <b/>
        <sz val="11"/>
        <color theme="1"/>
        <rFont val="Calibri"/>
        <family val="2"/>
        <scheme val="minor"/>
      </rPr>
      <t>Figure 2</t>
    </r>
    <r>
      <rPr>
        <sz val="11"/>
        <color theme="1"/>
        <rFont val="Calibri"/>
        <family val="2"/>
        <scheme val="minor"/>
      </rPr>
      <t xml:space="preserve"> - Member Reference</t>
    </r>
  </si>
  <si>
    <t>Story Height, H =</t>
  </si>
  <si>
    <t>Bay Width, W =</t>
  </si>
  <si>
    <r>
      <t>F</t>
    </r>
    <r>
      <rPr>
        <vertAlign val="subscript"/>
        <sz val="11"/>
        <color theme="1"/>
        <rFont val="Calibri"/>
        <family val="2"/>
        <scheme val="minor"/>
      </rPr>
      <t>r =</t>
    </r>
  </si>
  <si>
    <r>
      <t>F</t>
    </r>
    <r>
      <rPr>
        <vertAlign val="subscript"/>
        <sz val="11"/>
        <color theme="1"/>
        <rFont val="Calibri"/>
        <family val="2"/>
        <scheme val="minor"/>
      </rPr>
      <t>1 =</t>
    </r>
  </si>
  <si>
    <t>2.1 MEMBER FORCES DISTRIBUTION</t>
  </si>
  <si>
    <t>Compute Shear Forces</t>
  </si>
  <si>
    <r>
      <rPr>
        <sz val="11"/>
        <color theme="1"/>
        <rFont val="Symbol"/>
        <family val="1"/>
        <charset val="2"/>
      </rPr>
      <t>å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=0</t>
    </r>
  </si>
  <si>
    <t>kips</t>
  </si>
  <si>
    <t># of shear forces</t>
  </si>
  <si>
    <r>
      <t>V</t>
    </r>
    <r>
      <rPr>
        <vertAlign val="subscript"/>
        <sz val="11"/>
        <color theme="1"/>
        <rFont val="Calibri"/>
        <family val="2"/>
        <scheme val="minor"/>
      </rPr>
      <t>1 =</t>
    </r>
  </si>
  <si>
    <t>Compute moments at top of columns</t>
  </si>
  <si>
    <r>
      <t>M</t>
    </r>
    <r>
      <rPr>
        <vertAlign val="subscript"/>
        <sz val="11"/>
        <color theme="1"/>
        <rFont val="Calibri"/>
        <family val="2"/>
        <scheme val="minor"/>
      </rPr>
      <t>JG =</t>
    </r>
  </si>
  <si>
    <t>kip*ft</t>
  </si>
  <si>
    <r>
      <t>M</t>
    </r>
    <r>
      <rPr>
        <vertAlign val="subscript"/>
        <sz val="11"/>
        <color theme="1"/>
        <rFont val="Calibri"/>
        <family val="2"/>
        <scheme val="minor"/>
      </rPr>
      <t>KF =</t>
    </r>
  </si>
  <si>
    <t>METHOD OF JOINTS:</t>
  </si>
  <si>
    <t>Joint J</t>
  </si>
  <si>
    <t>Member J-K</t>
  </si>
  <si>
    <t>Joint K</t>
  </si>
  <si>
    <t>Joint J:</t>
  </si>
  <si>
    <t>Joint K:</t>
  </si>
  <si>
    <r>
      <t>M</t>
    </r>
    <r>
      <rPr>
        <vertAlign val="subscript"/>
        <sz val="11"/>
        <color theme="1"/>
        <rFont val="Calibri"/>
        <family val="2"/>
        <scheme val="minor"/>
      </rPr>
      <t>JK =</t>
    </r>
  </si>
  <si>
    <r>
      <t>M</t>
    </r>
    <r>
      <rPr>
        <vertAlign val="subscript"/>
        <sz val="11"/>
        <color theme="1"/>
        <rFont val="Calibri"/>
        <family val="2"/>
        <scheme val="minor"/>
      </rPr>
      <t>KJ =</t>
    </r>
  </si>
  <si>
    <r>
      <rPr>
        <sz val="11"/>
        <color theme="1"/>
        <rFont val="Symbol"/>
        <family val="1"/>
        <charset val="2"/>
      </rPr>
      <t>å</t>
    </r>
    <r>
      <rPr>
        <sz val="9.9"/>
        <color theme="1"/>
        <rFont val="Calibri"/>
        <family val="2"/>
      </rPr>
      <t>Fx=0</t>
    </r>
  </si>
  <si>
    <r>
      <t>F</t>
    </r>
    <r>
      <rPr>
        <vertAlign val="subscript"/>
        <sz val="11"/>
        <color theme="1"/>
        <rFont val="Calibri"/>
        <family val="2"/>
        <scheme val="minor"/>
      </rPr>
      <t>JK =</t>
    </r>
  </si>
  <si>
    <r>
      <rPr>
        <sz val="11"/>
        <color theme="1"/>
        <rFont val="Symbol"/>
        <family val="1"/>
        <charset val="2"/>
      </rPr>
      <t>å</t>
    </r>
    <r>
      <rPr>
        <sz val="9.9"/>
        <color theme="1"/>
        <rFont val="Calibri"/>
        <family val="2"/>
      </rPr>
      <t>M/W</t>
    </r>
  </si>
  <si>
    <r>
      <t>V</t>
    </r>
    <r>
      <rPr>
        <vertAlign val="subscript"/>
        <sz val="11"/>
        <color theme="1"/>
        <rFont val="Calibri"/>
        <family val="2"/>
        <scheme val="minor"/>
      </rPr>
      <t>J =</t>
    </r>
  </si>
  <si>
    <r>
      <t>V</t>
    </r>
    <r>
      <rPr>
        <vertAlign val="subscript"/>
        <sz val="11"/>
        <color theme="1"/>
        <rFont val="Calibri"/>
        <family val="2"/>
        <scheme val="minor"/>
      </rPr>
      <t>K =</t>
    </r>
  </si>
  <si>
    <r>
      <rPr>
        <sz val="11"/>
        <color theme="1"/>
        <rFont val="Symbol"/>
        <family val="1"/>
        <charset val="2"/>
      </rPr>
      <t>å</t>
    </r>
    <r>
      <rPr>
        <sz val="9.9"/>
        <color theme="1"/>
        <rFont val="Calibri"/>
        <family val="2"/>
      </rPr>
      <t>Fy=0</t>
    </r>
  </si>
  <si>
    <r>
      <t>F</t>
    </r>
    <r>
      <rPr>
        <vertAlign val="subscript"/>
        <sz val="11"/>
        <color theme="1"/>
        <rFont val="Calibri"/>
        <family val="2"/>
        <scheme val="minor"/>
      </rPr>
      <t>JG =</t>
    </r>
  </si>
  <si>
    <r>
      <t>F</t>
    </r>
    <r>
      <rPr>
        <vertAlign val="subscript"/>
        <sz val="11"/>
        <color theme="1"/>
        <rFont val="Calibri"/>
        <family val="2"/>
        <scheme val="minor"/>
      </rPr>
      <t>KF =</t>
    </r>
  </si>
  <si>
    <t>Section 2</t>
  </si>
  <si>
    <t>Joint G</t>
  </si>
  <si>
    <t>Member G-F</t>
  </si>
  <si>
    <t>Joint F</t>
  </si>
  <si>
    <t>Joint G:</t>
  </si>
  <si>
    <t>(F1+FR)/2</t>
  </si>
  <si>
    <r>
      <t>V</t>
    </r>
    <r>
      <rPr>
        <vertAlign val="subscript"/>
        <sz val="11"/>
        <color theme="1"/>
        <rFont val="Calibri"/>
        <family val="2"/>
        <scheme val="minor"/>
      </rPr>
      <t>2 =</t>
    </r>
  </si>
  <si>
    <t>FJG</t>
  </si>
  <si>
    <r>
      <t>F</t>
    </r>
    <r>
      <rPr>
        <vertAlign val="subscript"/>
        <sz val="11"/>
        <color theme="1"/>
        <rFont val="Calibri"/>
        <family val="2"/>
        <scheme val="minor"/>
      </rPr>
      <t>GJ =</t>
    </r>
  </si>
  <si>
    <t xml:space="preserve">T </t>
  </si>
  <si>
    <t>FKF</t>
  </si>
  <si>
    <r>
      <t>F</t>
    </r>
    <r>
      <rPr>
        <vertAlign val="subscript"/>
        <sz val="11"/>
        <color theme="1"/>
        <rFont val="Calibri"/>
        <family val="2"/>
        <scheme val="minor"/>
      </rPr>
      <t>FK =</t>
    </r>
  </si>
  <si>
    <t>V2*H/2</t>
  </si>
  <si>
    <r>
      <t>M</t>
    </r>
    <r>
      <rPr>
        <vertAlign val="subscript"/>
        <sz val="11"/>
        <color theme="1"/>
        <rFont val="Calibri"/>
        <family val="2"/>
        <scheme val="minor"/>
      </rPr>
      <t>GB =</t>
    </r>
  </si>
  <si>
    <r>
      <t>M</t>
    </r>
    <r>
      <rPr>
        <vertAlign val="subscript"/>
        <sz val="11"/>
        <color theme="1"/>
        <rFont val="Calibri"/>
        <family val="2"/>
        <scheme val="minor"/>
      </rPr>
      <t>FC =</t>
    </r>
  </si>
  <si>
    <t>(MJG)</t>
  </si>
  <si>
    <r>
      <t>M</t>
    </r>
    <r>
      <rPr>
        <vertAlign val="subscript"/>
        <sz val="11"/>
        <color theme="1"/>
        <rFont val="Calibri"/>
        <family val="2"/>
        <scheme val="minor"/>
      </rPr>
      <t>GJ =</t>
    </r>
  </si>
  <si>
    <t>MKF</t>
  </si>
  <si>
    <r>
      <t>M</t>
    </r>
    <r>
      <rPr>
        <vertAlign val="subscript"/>
        <sz val="11"/>
        <color theme="1"/>
        <rFont val="Calibri"/>
        <family val="2"/>
        <scheme val="minor"/>
      </rPr>
      <t>FK =</t>
    </r>
  </si>
  <si>
    <t>(FJG)</t>
  </si>
  <si>
    <r>
      <t>F</t>
    </r>
    <r>
      <rPr>
        <vertAlign val="subscript"/>
        <sz val="11"/>
        <color theme="1"/>
        <rFont val="Calibri"/>
        <family val="2"/>
        <scheme val="minor"/>
      </rPr>
      <t>GF =</t>
    </r>
  </si>
  <si>
    <t>FGF</t>
  </si>
  <si>
    <r>
      <t>F</t>
    </r>
    <r>
      <rPr>
        <vertAlign val="subscript"/>
        <sz val="11"/>
        <color theme="1"/>
        <rFont val="Calibri"/>
        <family val="2"/>
        <scheme val="minor"/>
      </rPr>
      <t>FG =</t>
    </r>
  </si>
  <si>
    <r>
      <rPr>
        <sz val="11"/>
        <color theme="1"/>
        <rFont val="Symbol"/>
        <family val="1"/>
        <charset val="2"/>
      </rPr>
      <t>å</t>
    </r>
    <r>
      <rPr>
        <sz val="9.9"/>
        <color theme="1"/>
        <rFont val="Calibri"/>
        <family val="2"/>
      </rPr>
      <t>M</t>
    </r>
  </si>
  <si>
    <r>
      <t>M</t>
    </r>
    <r>
      <rPr>
        <vertAlign val="subscript"/>
        <sz val="11"/>
        <color theme="1"/>
        <rFont val="Calibri"/>
        <family val="2"/>
        <scheme val="minor"/>
      </rPr>
      <t>GF =</t>
    </r>
  </si>
  <si>
    <r>
      <t>M</t>
    </r>
    <r>
      <rPr>
        <vertAlign val="subscript"/>
        <sz val="11"/>
        <color theme="1"/>
        <rFont val="Calibri"/>
        <family val="2"/>
        <scheme val="minor"/>
      </rPr>
      <t>FG =</t>
    </r>
  </si>
  <si>
    <r>
      <t>V</t>
    </r>
    <r>
      <rPr>
        <vertAlign val="subscript"/>
        <sz val="11"/>
        <color theme="1"/>
        <rFont val="Calibri"/>
        <family val="2"/>
        <scheme val="minor"/>
      </rPr>
      <t>G =</t>
    </r>
  </si>
  <si>
    <r>
      <t>F</t>
    </r>
    <r>
      <rPr>
        <vertAlign val="subscript"/>
        <sz val="11"/>
        <color theme="1"/>
        <rFont val="Calibri"/>
        <family val="2"/>
        <scheme val="minor"/>
      </rPr>
      <t>GB =</t>
    </r>
  </si>
  <si>
    <r>
      <t>F</t>
    </r>
    <r>
      <rPr>
        <vertAlign val="subscript"/>
        <sz val="11"/>
        <color theme="1"/>
        <rFont val="Calibri"/>
        <family val="2"/>
        <scheme val="minor"/>
      </rPr>
      <t>FC =</t>
    </r>
  </si>
  <si>
    <t>3. RESULTS</t>
  </si>
  <si>
    <t>Frame</t>
  </si>
  <si>
    <t>Function</t>
  </si>
  <si>
    <t>Force</t>
  </si>
  <si>
    <t>T/C</t>
  </si>
  <si>
    <t>Moment</t>
  </si>
  <si>
    <t>(#)</t>
  </si>
  <si>
    <t>(type)</t>
  </si>
  <si>
    <t>(Units)</t>
  </si>
  <si>
    <t>GF</t>
  </si>
  <si>
    <t>First</t>
  </si>
  <si>
    <t>Beam</t>
  </si>
  <si>
    <t>JK</t>
  </si>
  <si>
    <t>BG</t>
  </si>
  <si>
    <t>Column</t>
  </si>
  <si>
    <t>CF</t>
  </si>
  <si>
    <t>JG</t>
  </si>
  <si>
    <t>KF</t>
  </si>
  <si>
    <r>
      <rPr>
        <b/>
        <sz val="11"/>
        <color theme="1"/>
        <rFont val="Calibri"/>
        <family val="2"/>
        <scheme val="minor"/>
      </rPr>
      <t>Figure 1</t>
    </r>
    <r>
      <rPr>
        <sz val="11"/>
        <color theme="1"/>
        <rFont val="Calibri"/>
        <family val="2"/>
        <scheme val="minor"/>
      </rPr>
      <t xml:space="preserve"> - Braced-Frame Member Reference</t>
    </r>
  </si>
  <si>
    <t>Diagonal, D</t>
  </si>
  <si>
    <t>Story Height, H</t>
  </si>
  <si>
    <t>Bay Width, W</t>
  </si>
  <si>
    <r>
      <t>F</t>
    </r>
    <r>
      <rPr>
        <vertAlign val="subscript"/>
        <sz val="11"/>
        <color theme="1"/>
        <rFont val="Calibri"/>
        <family val="2"/>
        <scheme val="minor"/>
      </rPr>
      <t>r</t>
    </r>
  </si>
  <si>
    <r>
      <t>F</t>
    </r>
    <r>
      <rPr>
        <vertAlign val="subscript"/>
        <sz val="11"/>
        <color theme="1"/>
        <rFont val="Calibri"/>
        <family val="2"/>
        <scheme val="minor"/>
      </rPr>
      <t>1</t>
    </r>
  </si>
  <si>
    <t>Find Reactions</t>
  </si>
  <si>
    <t>Cy=</t>
  </si>
  <si>
    <t>up</t>
  </si>
  <si>
    <t>By=</t>
  </si>
  <si>
    <t>down</t>
  </si>
  <si>
    <t>Cx=</t>
  </si>
  <si>
    <t>west</t>
  </si>
  <si>
    <t>Bx=</t>
  </si>
  <si>
    <t>Joint B</t>
  </si>
  <si>
    <t>Joint C</t>
  </si>
  <si>
    <t>(Fr+F1)/2</t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</si>
  <si>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</si>
  <si>
    <r>
      <t>F</t>
    </r>
    <r>
      <rPr>
        <vertAlign val="subscript"/>
        <sz val="11"/>
        <color theme="1"/>
        <rFont val="Calibri"/>
        <family val="2"/>
        <scheme val="minor"/>
      </rPr>
      <t>BFy</t>
    </r>
  </si>
  <si>
    <r>
      <t>F</t>
    </r>
    <r>
      <rPr>
        <vertAlign val="subscript"/>
        <sz val="11"/>
        <color theme="1"/>
        <rFont val="Calibri"/>
        <family val="2"/>
        <scheme val="minor"/>
      </rPr>
      <t>GCy</t>
    </r>
  </si>
  <si>
    <t>Brace Force</t>
  </si>
  <si>
    <r>
      <t>F</t>
    </r>
    <r>
      <rPr>
        <vertAlign val="subscript"/>
        <sz val="11"/>
        <color theme="1"/>
        <rFont val="Calibri"/>
        <family val="2"/>
        <scheme val="minor"/>
      </rPr>
      <t>BF</t>
    </r>
  </si>
  <si>
    <r>
      <t>F</t>
    </r>
    <r>
      <rPr>
        <vertAlign val="subscript"/>
        <sz val="11"/>
        <color theme="1"/>
        <rFont val="Calibri"/>
        <family val="2"/>
        <scheme val="minor"/>
      </rPr>
      <t>GC</t>
    </r>
  </si>
  <si>
    <t>Vertical Force</t>
  </si>
  <si>
    <r>
      <t>F</t>
    </r>
    <r>
      <rPr>
        <vertAlign val="subscript"/>
        <sz val="11"/>
        <color theme="1"/>
        <rFont val="Calibri"/>
        <family val="2"/>
        <scheme val="minor"/>
      </rPr>
      <t>BG</t>
    </r>
  </si>
  <si>
    <r>
      <t>F</t>
    </r>
    <r>
      <rPr>
        <vertAlign val="subscript"/>
        <sz val="11"/>
        <color theme="1"/>
        <rFont val="Calibri"/>
        <family val="2"/>
        <scheme val="minor"/>
      </rPr>
      <t>FC</t>
    </r>
  </si>
  <si>
    <t>To solve system:</t>
  </si>
  <si>
    <t>Moment Equation</t>
  </si>
  <si>
    <r>
      <t>F</t>
    </r>
    <r>
      <rPr>
        <vertAlign val="subscript"/>
        <sz val="11"/>
        <color theme="1"/>
        <rFont val="Calibri"/>
        <family val="2"/>
        <scheme val="minor"/>
      </rPr>
      <t>GF</t>
    </r>
  </si>
  <si>
    <r>
      <t>F</t>
    </r>
    <r>
      <rPr>
        <vertAlign val="subscript"/>
        <sz val="11"/>
        <color theme="1"/>
        <rFont val="Calibri"/>
        <family val="2"/>
        <scheme val="minor"/>
      </rPr>
      <t>GK</t>
    </r>
  </si>
  <si>
    <r>
      <t>F</t>
    </r>
    <r>
      <rPr>
        <vertAlign val="subscript"/>
        <sz val="11"/>
        <color theme="1"/>
        <rFont val="Calibri"/>
        <family val="2"/>
        <scheme val="minor"/>
      </rPr>
      <t>GJ</t>
    </r>
  </si>
  <si>
    <t>=</t>
  </si>
  <si>
    <t>Forces in X</t>
  </si>
  <si>
    <t>Forces in Y</t>
  </si>
  <si>
    <t>Inverse Matrix</t>
  </si>
  <si>
    <t>Solution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</si>
  <si>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GF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</si>
  <si>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GK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</si>
  <si>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GJ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</si>
  <si>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FJ</t>
    </r>
  </si>
  <si>
    <t>Horizontal Force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</si>
  <si>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FK</t>
    </r>
  </si>
  <si>
    <r>
      <t>F</t>
    </r>
    <r>
      <rPr>
        <vertAlign val="subscript"/>
        <sz val="11"/>
        <color theme="1"/>
        <rFont val="Calibri"/>
        <family val="2"/>
        <scheme val="minor"/>
      </rPr>
      <t>JF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</si>
  <si>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JK</t>
    </r>
  </si>
  <si>
    <r>
      <t>F</t>
    </r>
    <r>
      <rPr>
        <vertAlign val="subscript"/>
        <sz val="11"/>
        <color theme="1"/>
        <rFont val="Calibri"/>
        <family val="2"/>
        <scheme val="minor"/>
      </rPr>
      <t>KJ</t>
    </r>
  </si>
  <si>
    <r>
      <t>F</t>
    </r>
    <r>
      <rPr>
        <vertAlign val="subscript"/>
        <sz val="11"/>
        <color theme="1"/>
        <rFont val="Calibri"/>
        <family val="2"/>
        <scheme val="minor"/>
      </rPr>
      <t>JG</t>
    </r>
  </si>
  <si>
    <r>
      <t>F</t>
    </r>
    <r>
      <rPr>
        <vertAlign val="subscript"/>
        <sz val="11"/>
        <color theme="1"/>
        <rFont val="Calibri"/>
        <family val="2"/>
        <scheme val="minor"/>
      </rPr>
      <t>KF</t>
    </r>
  </si>
  <si>
    <t>Braced</t>
  </si>
  <si>
    <t>JF</t>
  </si>
  <si>
    <t>Brace</t>
  </si>
  <si>
    <t>GK</t>
  </si>
  <si>
    <t>BF</t>
  </si>
  <si>
    <t>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</si>
</sst>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u/>
      <sz val="11"/>
      <color theme="1"/>
      <name val="Calibri"/>
      <family val="2"/>
      <scheme val="minor"/>
    </font>
    <font>
      <vertAlign val="subscript"/>
      <sz val="10"/>
      <name val="Arial"/>
      <family val="2"/>
    </font>
    <font>
      <b/>
      <sz val="10"/>
      <color indexed="14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Symbol"/>
      <family val="1"/>
      <charset val="2"/>
    </font>
    <font>
      <sz val="10"/>
      <color theme="1"/>
      <name val="Symbol"/>
      <family val="1"/>
      <charset val="2"/>
    </font>
    <font>
      <i/>
      <sz val="11"/>
      <color theme="0" tint="-0.34998626667073579"/>
      <name val="Calibri"/>
      <family val="2"/>
      <scheme val="minor"/>
    </font>
    <font>
      <sz val="11"/>
      <color theme="1"/>
      <name val="Symbol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9"/>
      <color theme="0" tint="-0.249977111117893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vertAlign val="subscript"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9.9"/>
      <color theme="1"/>
      <name val="Calibri"/>
      <family val="2"/>
    </font>
    <font>
      <b/>
      <sz val="9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2">
    <xf numFmtId="0" fontId="0" fillId="0" borderId="0"/>
    <xf numFmtId="0" fontId="5" fillId="0" borderId="0"/>
  </cellStyleXfs>
  <cellXfs count="270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0" fontId="6" fillId="3" borderId="0" xfId="1" applyFont="1" applyFill="1" applyAlignment="1">
      <alignment horizontal="center"/>
    </xf>
    <xf numFmtId="0" fontId="5" fillId="0" borderId="0" xfId="1"/>
    <xf numFmtId="0" fontId="7" fillId="0" borderId="0" xfId="0" applyFont="1"/>
    <xf numFmtId="0" fontId="5" fillId="0" borderId="0" xfId="1" applyFont="1"/>
    <xf numFmtId="0" fontId="5" fillId="4" borderId="0" xfId="1" applyFill="1" applyAlignment="1">
      <alignment horizontal="center"/>
    </xf>
    <xf numFmtId="0" fontId="9" fillId="0" borderId="0" xfId="1" applyFont="1" applyAlignment="1">
      <alignment horizontal="center"/>
    </xf>
    <xf numFmtId="0" fontId="5" fillId="0" borderId="0" xfId="1" applyAlignment="1">
      <alignment horizontal="center"/>
    </xf>
    <xf numFmtId="0" fontId="8" fillId="0" borderId="0" xfId="1" applyFont="1" applyAlignment="1">
      <alignment horizontal="center"/>
    </xf>
    <xf numFmtId="0" fontId="9" fillId="2" borderId="0" xfId="1" applyFont="1" applyFill="1" applyAlignment="1">
      <alignment horizontal="center"/>
    </xf>
    <xf numFmtId="2" fontId="9" fillId="2" borderId="0" xfId="1" applyNumberFormat="1" applyFont="1" applyFill="1" applyAlignment="1">
      <alignment horizontal="center"/>
    </xf>
    <xf numFmtId="0" fontId="9" fillId="5" borderId="0" xfId="1" applyFont="1" applyFill="1" applyAlignment="1">
      <alignment horizontal="center"/>
    </xf>
    <xf numFmtId="0" fontId="11" fillId="0" borderId="0" xfId="1" applyFont="1"/>
    <xf numFmtId="0" fontId="11" fillId="0" borderId="0" xfId="1" applyFont="1" applyFill="1"/>
    <xf numFmtId="0" fontId="12" fillId="0" borderId="0" xfId="0" applyFont="1" applyAlignment="1">
      <alignment horizontal="right"/>
    </xf>
    <xf numFmtId="164" fontId="14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1" fillId="6" borderId="3" xfId="0" applyFont="1" applyFill="1" applyBorder="1" applyAlignment="1">
      <alignment horizontal="center"/>
    </xf>
    <xf numFmtId="0" fontId="12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/>
    <xf numFmtId="0" fontId="15" fillId="0" borderId="0" xfId="1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5" fillId="0" borderId="3" xfId="1" applyFont="1" applyBorder="1"/>
    <xf numFmtId="0" fontId="5" fillId="0" borderId="1" xfId="1" applyFont="1" applyBorder="1" applyAlignment="1">
      <alignment horizontal="center"/>
    </xf>
    <xf numFmtId="0" fontId="5" fillId="0" borderId="2" xfId="1" applyFont="1" applyBorder="1"/>
    <xf numFmtId="0" fontId="12" fillId="0" borderId="3" xfId="0" applyFont="1" applyBorder="1" applyAlignment="1">
      <alignment horizontal="right"/>
    </xf>
    <xf numFmtId="0" fontId="5" fillId="5" borderId="1" xfId="1" applyFon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0" fontId="5" fillId="5" borderId="3" xfId="1" applyFont="1" applyFill="1" applyBorder="1"/>
    <xf numFmtId="0" fontId="16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Fill="1" applyAlignment="1"/>
    <xf numFmtId="0" fontId="3" fillId="2" borderId="0" xfId="0" applyFont="1" applyFill="1" applyAlignment="1">
      <alignment horizontal="center" vertical="center"/>
    </xf>
    <xf numFmtId="0" fontId="0" fillId="0" borderId="0" xfId="0" applyFill="1" applyAlignment="1"/>
    <xf numFmtId="0" fontId="3" fillId="2" borderId="0" xfId="0" applyFont="1" applyFill="1" applyAlignment="1"/>
    <xf numFmtId="0" fontId="0" fillId="2" borderId="0" xfId="0" applyFill="1" applyAlignment="1"/>
    <xf numFmtId="0" fontId="1" fillId="0" borderId="7" xfId="0" applyFont="1" applyBorder="1"/>
    <xf numFmtId="0" fontId="0" fillId="0" borderId="7" xfId="0" applyBorder="1"/>
    <xf numFmtId="0" fontId="0" fillId="5" borderId="0" xfId="0" applyFill="1" applyAlignment="1">
      <alignment horizontal="center"/>
    </xf>
    <xf numFmtId="0" fontId="0" fillId="5" borderId="0" xfId="0" applyFill="1"/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64" fontId="0" fillId="7" borderId="7" xfId="0" applyNumberFormat="1" applyFill="1" applyBorder="1" applyAlignment="1">
      <alignment horizontal="center"/>
    </xf>
    <xf numFmtId="0" fontId="3" fillId="0" borderId="7" xfId="0" applyFont="1" applyBorder="1"/>
    <xf numFmtId="0" fontId="0" fillId="7" borderId="7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1" fontId="1" fillId="0" borderId="0" xfId="0" applyNumberFormat="1" applyFont="1" applyBorder="1" applyAlignment="1">
      <alignment horizontal="center" vertical="center"/>
    </xf>
    <xf numFmtId="0" fontId="0" fillId="0" borderId="8" xfId="0" applyBorder="1"/>
    <xf numFmtId="1" fontId="1" fillId="0" borderId="8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0" xfId="0" applyFont="1" applyBorder="1"/>
    <xf numFmtId="0" fontId="1" fillId="8" borderId="9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0" fontId="1" fillId="8" borderId="22" xfId="0" applyFont="1" applyFill="1" applyBorder="1" applyAlignment="1">
      <alignment horizontal="center" vertical="center"/>
    </xf>
    <xf numFmtId="1" fontId="17" fillId="8" borderId="22" xfId="0" applyNumberFormat="1" applyFont="1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165" fontId="0" fillId="8" borderId="23" xfId="0" applyNumberFormat="1" applyFill="1" applyBorder="1" applyAlignment="1">
      <alignment horizontal="center" vertical="center"/>
    </xf>
    <xf numFmtId="1" fontId="0" fillId="8" borderId="24" xfId="0" applyNumberForma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1" fontId="17" fillId="8" borderId="26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65" fontId="0" fillId="8" borderId="8" xfId="0" applyNumberFormat="1" applyFill="1" applyBorder="1" applyAlignment="1">
      <alignment horizontal="center" vertical="center"/>
    </xf>
    <xf numFmtId="1" fontId="0" fillId="8" borderId="27" xfId="0" applyNumberFormat="1" applyFill="1" applyBorder="1" applyAlignment="1">
      <alignment horizontal="center" vertical="center"/>
    </xf>
    <xf numFmtId="1" fontId="1" fillId="8" borderId="27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7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2" borderId="0" xfId="0" applyNumberFormat="1" applyFill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7" fillId="0" borderId="21" xfId="0" applyNumberFormat="1" applyFont="1" applyBorder="1" applyAlignment="1">
      <alignment horizontal="center" vertical="center"/>
    </xf>
    <xf numFmtId="1" fontId="1" fillId="0" borderId="25" xfId="0" applyNumberFormat="1" applyFont="1" applyBorder="1" applyAlignment="1">
      <alignment horizontal="center" vertical="center"/>
    </xf>
    <xf numFmtId="1" fontId="17" fillId="0" borderId="23" xfId="0" applyNumberFormat="1" applyFont="1" applyBorder="1" applyAlignment="1">
      <alignment horizontal="center" vertical="center"/>
    </xf>
    <xf numFmtId="1" fontId="1" fillId="0" borderId="24" xfId="0" applyNumberFormat="1" applyFont="1" applyBorder="1" applyAlignment="1">
      <alignment horizontal="center" vertical="center"/>
    </xf>
    <xf numFmtId="1" fontId="17" fillId="0" borderId="26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7" fillId="0" borderId="8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165" fontId="0" fillId="2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49" fontId="0" fillId="0" borderId="0" xfId="0" applyNumberFormat="1"/>
    <xf numFmtId="0" fontId="22" fillId="0" borderId="0" xfId="0" applyFont="1"/>
    <xf numFmtId="0" fontId="1" fillId="0" borderId="0" xfId="0" applyFont="1" applyAlignment="1">
      <alignment horizontal="left"/>
    </xf>
    <xf numFmtId="0" fontId="24" fillId="0" borderId="0" xfId="0" applyFont="1"/>
    <xf numFmtId="0" fontId="2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7" borderId="0" xfId="0" applyNumberFormat="1" applyFill="1" applyAlignment="1">
      <alignment horizontal="center"/>
    </xf>
    <xf numFmtId="0" fontId="1" fillId="8" borderId="28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 wrapText="1"/>
    </xf>
    <xf numFmtId="0" fontId="1" fillId="8" borderId="31" xfId="0" applyFont="1" applyFill="1" applyBorder="1" applyAlignment="1">
      <alignment horizontal="center" vertical="center" wrapText="1"/>
    </xf>
    <xf numFmtId="0" fontId="1" fillId="8" borderId="32" xfId="0" applyFont="1" applyFill="1" applyBorder="1" applyAlignment="1">
      <alignment horizontal="center"/>
    </xf>
    <xf numFmtId="0" fontId="22" fillId="8" borderId="33" xfId="0" applyFont="1" applyFill="1" applyBorder="1" applyAlignment="1">
      <alignment horizontal="center"/>
    </xf>
    <xf numFmtId="0" fontId="22" fillId="8" borderId="34" xfId="0" applyFont="1" applyFill="1" applyBorder="1" applyAlignment="1">
      <alignment horizontal="center"/>
    </xf>
    <xf numFmtId="0" fontId="22" fillId="8" borderId="35" xfId="0" applyFont="1" applyFill="1" applyBorder="1" applyAlignment="1">
      <alignment horizontal="center"/>
    </xf>
    <xf numFmtId="0" fontId="1" fillId="8" borderId="36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8" borderId="38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9" xfId="0" applyBorder="1" applyAlignment="1">
      <alignment horizontal="center"/>
    </xf>
    <xf numFmtId="0" fontId="1" fillId="8" borderId="40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8" borderId="42" xfId="0" applyFont="1" applyFill="1" applyBorder="1" applyAlignment="1">
      <alignment horizontal="center"/>
    </xf>
    <xf numFmtId="0" fontId="0" fillId="8" borderId="43" xfId="0" applyFill="1" applyBorder="1" applyAlignment="1">
      <alignment horizontal="center"/>
    </xf>
    <xf numFmtId="1" fontId="0" fillId="8" borderId="44" xfId="0" applyNumberFormat="1" applyFill="1" applyBorder="1" applyAlignment="1">
      <alignment horizontal="center"/>
    </xf>
    <xf numFmtId="0" fontId="0" fillId="8" borderId="44" xfId="0" applyFill="1" applyBorder="1" applyAlignment="1">
      <alignment horizontal="center"/>
    </xf>
    <xf numFmtId="164" fontId="0" fillId="8" borderId="44" xfId="0" applyNumberFormat="1" applyFill="1" applyBorder="1" applyAlignment="1">
      <alignment horizontal="center"/>
    </xf>
    <xf numFmtId="0" fontId="0" fillId="8" borderId="45" xfId="0" applyFill="1" applyBorder="1" applyAlignment="1">
      <alignment horizontal="center"/>
    </xf>
    <xf numFmtId="0" fontId="0" fillId="0" borderId="0" xfId="0" applyFont="1" applyAlignment="1">
      <alignment horizontal="left"/>
    </xf>
    <xf numFmtId="165" fontId="0" fillId="7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3" fillId="0" borderId="0" xfId="0" applyFont="1" applyBorder="1"/>
    <xf numFmtId="0" fontId="1" fillId="8" borderId="7" xfId="0" applyFont="1" applyFill="1" applyBorder="1" applyAlignment="1">
      <alignment horizontal="center"/>
    </xf>
    <xf numFmtId="0" fontId="27" fillId="0" borderId="0" xfId="0" applyFont="1"/>
    <xf numFmtId="0" fontId="1" fillId="8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0" fillId="0" borderId="9" xfId="0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164" fontId="0" fillId="0" borderId="7" xfId="0" applyNumberFormat="1" applyBorder="1" applyAlignment="1">
      <alignment horizontal="center"/>
    </xf>
    <xf numFmtId="164" fontId="0" fillId="0" borderId="0" xfId="0" applyNumberFormat="1"/>
    <xf numFmtId="0" fontId="1" fillId="8" borderId="7" xfId="0" applyFont="1" applyFill="1" applyBorder="1"/>
    <xf numFmtId="0" fontId="0" fillId="8" borderId="7" xfId="0" applyFill="1" applyBorder="1"/>
    <xf numFmtId="0" fontId="0" fillId="0" borderId="0" xfId="0" applyAlignment="1">
      <alignment horizontal="left"/>
    </xf>
    <xf numFmtId="0" fontId="12" fillId="0" borderId="8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/>
    </xf>
    <xf numFmtId="0" fontId="1" fillId="0" borderId="7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12" fillId="0" borderId="8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8" fillId="0" borderId="0" xfId="0" applyFont="1" applyAlignment="1">
      <alignment horizontal="left" wrapText="1"/>
    </xf>
    <xf numFmtId="0" fontId="30" fillId="0" borderId="0" xfId="0" applyFont="1"/>
    <xf numFmtId="0" fontId="31" fillId="0" borderId="0" xfId="0" applyFont="1"/>
    <xf numFmtId="0" fontId="1" fillId="0" borderId="7" xfId="0" applyFont="1" applyFill="1" applyBorder="1"/>
    <xf numFmtId="0" fontId="0" fillId="0" borderId="7" xfId="0" applyFill="1" applyBorder="1"/>
    <xf numFmtId="2" fontId="0" fillId="0" borderId="0" xfId="0" applyNumberFormat="1"/>
    <xf numFmtId="0" fontId="12" fillId="0" borderId="0" xfId="0" applyFont="1" applyAlignment="1">
      <alignment horizontal="left"/>
    </xf>
    <xf numFmtId="0" fontId="0" fillId="0" borderId="0" xfId="0" applyFill="1"/>
    <xf numFmtId="0" fontId="1" fillId="0" borderId="0" xfId="0" applyFont="1" applyFill="1"/>
    <xf numFmtId="0" fontId="32" fillId="0" borderId="0" xfId="0" applyFont="1"/>
    <xf numFmtId="0" fontId="0" fillId="0" borderId="0" xfId="0" applyNumberFormat="1"/>
    <xf numFmtId="0" fontId="1" fillId="0" borderId="0" xfId="0" applyFont="1" applyAlignment="1">
      <alignment horizontal="right"/>
    </xf>
    <xf numFmtId="0" fontId="33" fillId="0" borderId="0" xfId="0" applyFont="1"/>
    <xf numFmtId="0" fontId="0" fillId="9" borderId="22" xfId="0" applyFill="1" applyBorder="1" applyAlignment="1">
      <alignment horizontal="center"/>
    </xf>
    <xf numFmtId="0" fontId="34" fillId="9" borderId="23" xfId="0" applyFont="1" applyFill="1" applyBorder="1" applyAlignment="1">
      <alignment horizontal="center"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28" fillId="9" borderId="23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0" fillId="9" borderId="46" xfId="0" applyFill="1" applyBorder="1" applyAlignment="1">
      <alignment horizontal="center"/>
    </xf>
    <xf numFmtId="0" fontId="22" fillId="9" borderId="7" xfId="0" applyFont="1" applyFill="1" applyBorder="1" applyAlignment="1">
      <alignment horizontal="center" vertical="center"/>
    </xf>
    <xf numFmtId="0" fontId="22" fillId="9" borderId="7" xfId="0" applyFont="1" applyFill="1" applyBorder="1" applyAlignment="1">
      <alignment horizontal="center" vertical="center" wrapText="1"/>
    </xf>
    <xf numFmtId="0" fontId="22" fillId="9" borderId="33" xfId="0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25" xfId="0" applyNumberFormat="1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49" fontId="0" fillId="0" borderId="7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0" borderId="33" xfId="0" applyNumberFormat="1" applyFill="1" applyBorder="1" applyAlignment="1">
      <alignment horizontal="center"/>
    </xf>
    <xf numFmtId="0" fontId="3" fillId="0" borderId="0" xfId="0" applyNumberFormat="1" applyFont="1"/>
    <xf numFmtId="2" fontId="35" fillId="0" borderId="0" xfId="0" applyNumberFormat="1" applyFont="1" applyFill="1"/>
    <xf numFmtId="0" fontId="35" fillId="0" borderId="0" xfId="0" applyFont="1"/>
    <xf numFmtId="2" fontId="3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2" fontId="35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" fontId="35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0" xfId="0" applyFont="1"/>
    <xf numFmtId="0" fontId="0" fillId="0" borderId="21" xfId="0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46" xfId="0" applyFont="1" applyFill="1" applyBorder="1" applyAlignment="1">
      <alignment horizontal="center"/>
    </xf>
    <xf numFmtId="2" fontId="0" fillId="0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'[2]Seismic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'[2]Seismic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'Seismic Analysis - Braced'!$H$72:$H$77</c:f>
              <c:numCache>
                <c:formatCode>0.0</c:formatCode>
                <c:ptCount val="6"/>
                <c:pt idx="0">
                  <c:v>41.534557687234539</c:v>
                </c:pt>
                <c:pt idx="1">
                  <c:v>41.534557687234539</c:v>
                </c:pt>
                <c:pt idx="2">
                  <c:v>82.411910342258437</c:v>
                </c:pt>
                <c:pt idx="3">
                  <c:v>82.411910342258437</c:v>
                </c:pt>
                <c:pt idx="4">
                  <c:v>82.411910342258437</c:v>
                </c:pt>
                <c:pt idx="5">
                  <c:v>123.94646802949298</c:v>
                </c:pt>
              </c:numCache>
            </c:numRef>
          </c:xVal>
          <c:yVal>
            <c:numRef>
              <c:f>'Seismic Analysis - Braced'!$J$72:$J$77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63368"/>
        <c:axId val="660560624"/>
      </c:scatterChart>
      <c:valAx>
        <c:axId val="6605633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60624"/>
        <c:crossesAt val="0"/>
        <c:crossBetween val="midCat"/>
      </c:valAx>
      <c:valAx>
        <c:axId val="6605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6336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074664"/>
        <c:axId val="960076232"/>
      </c:scatterChart>
      <c:valAx>
        <c:axId val="960074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76232"/>
        <c:crossesAt val="0"/>
        <c:crossBetween val="midCat"/>
      </c:valAx>
      <c:valAx>
        <c:axId val="96007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7466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070352"/>
        <c:axId val="960068784"/>
      </c:scatterChart>
      <c:valAx>
        <c:axId val="960070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68784"/>
        <c:crossesAt val="0"/>
        <c:crossBetween val="midCat"/>
      </c:valAx>
      <c:valAx>
        <c:axId val="9600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7035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075056"/>
        <c:axId val="960071136"/>
      </c:scatterChart>
      <c:valAx>
        <c:axId val="9600750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71136"/>
        <c:crossesAt val="0"/>
        <c:crossBetween val="midCat"/>
      </c:valAx>
      <c:valAx>
        <c:axId val="9600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7505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57472"/>
        <c:axId val="935558256"/>
      </c:scatterChart>
      <c:valAx>
        <c:axId val="9355574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58256"/>
        <c:crossesAt val="0"/>
        <c:crossBetween val="midCat"/>
      </c:valAx>
      <c:valAx>
        <c:axId val="9355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5747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59840"/>
        <c:axId val="660559056"/>
      </c:scatterChart>
      <c:valAx>
        <c:axId val="6605598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59056"/>
        <c:crossesAt val="0"/>
        <c:crossBetween val="midCat"/>
      </c:valAx>
      <c:valAx>
        <c:axId val="6605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5984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86856"/>
        <c:axId val="458879408"/>
      </c:scatterChart>
      <c:valAx>
        <c:axId val="4588868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79408"/>
        <c:crossesAt val="0"/>
        <c:crossBetween val="midCat"/>
      </c:valAx>
      <c:valAx>
        <c:axId val="4588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8685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45392"/>
        <c:axId val="938629488"/>
      </c:scatterChart>
      <c:valAx>
        <c:axId val="773845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29488"/>
        <c:crossesAt val="0"/>
        <c:crossBetween val="midCat"/>
      </c:valAx>
      <c:valAx>
        <c:axId val="9386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453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Overturning Moment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'[2]Seismic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'[2]Seismic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Overturning Moment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'Seismic Analysis - Braced'!$I$72:$I$77</c:f>
              <c:numCache>
                <c:formatCode>General</c:formatCode>
                <c:ptCount val="6"/>
                <c:pt idx="2" formatCode="0">
                  <c:v>623.01836530851813</c:v>
                </c:pt>
                <c:pt idx="4" formatCode="0">
                  <c:v>1859.1970204423947</c:v>
                </c:pt>
              </c:numCache>
            </c:numRef>
          </c:xVal>
          <c:yVal>
            <c:numRef>
              <c:f>'Seismic Analysis - Braced'!$J$72:$J$77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64152"/>
        <c:axId val="660559448"/>
      </c:scatterChart>
      <c:valAx>
        <c:axId val="66056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Overturning Moment, kip.ft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59448"/>
        <c:crossesAt val="0"/>
        <c:crossBetween val="midCat"/>
      </c:valAx>
      <c:valAx>
        <c:axId val="66055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Height,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6415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'[2]Seismic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'[2]Seismic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'Seismic Analysis - Moment'!$H$72:$H$77</c:f>
              <c:numCache>
                <c:formatCode>0.0</c:formatCode>
                <c:ptCount val="6"/>
                <c:pt idx="0">
                  <c:v>35.105446658806606</c:v>
                </c:pt>
                <c:pt idx="1">
                  <c:v>35.105446658806606</c:v>
                </c:pt>
                <c:pt idx="2">
                  <c:v>69.169153163534702</c:v>
                </c:pt>
                <c:pt idx="3">
                  <c:v>69.169153163534702</c:v>
                </c:pt>
                <c:pt idx="4">
                  <c:v>69.169153163534702</c:v>
                </c:pt>
                <c:pt idx="5">
                  <c:v>104.27459982234132</c:v>
                </c:pt>
              </c:numCache>
            </c:numRef>
          </c:xVal>
          <c:yVal>
            <c:numRef>
              <c:f>'Seismic Analysis - Moment'!$J$72:$J$77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48528"/>
        <c:axId val="773849312"/>
      </c:scatterChart>
      <c:valAx>
        <c:axId val="7738485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49312"/>
        <c:crossesAt val="0"/>
        <c:crossBetween val="midCat"/>
      </c:valAx>
      <c:valAx>
        <c:axId val="7738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4852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Overturning Moment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'[2]Seismic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'[2]Seismic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Overturning Moment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'Seismic Analysis - Moment'!$I$72:$I$77</c:f>
              <c:numCache>
                <c:formatCode>General</c:formatCode>
                <c:ptCount val="6"/>
                <c:pt idx="2" formatCode="0">
                  <c:v>526.58169988209909</c:v>
                </c:pt>
                <c:pt idx="4" formatCode="0">
                  <c:v>1564.1189973351197</c:v>
                </c:pt>
              </c:numCache>
            </c:numRef>
          </c:xVal>
          <c:yVal>
            <c:numRef>
              <c:f>'Seismic Analysis - Moment'!$J$72:$J$77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49704"/>
        <c:axId val="773850488"/>
      </c:scatterChart>
      <c:valAx>
        <c:axId val="77384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Overturning Moment, kip.ft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50488"/>
        <c:crossesAt val="0"/>
        <c:crossBetween val="midCat"/>
      </c:valAx>
      <c:valAx>
        <c:axId val="77385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Height,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4970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06168"/>
        <c:axId val="143305776"/>
      </c:scatterChart>
      <c:valAx>
        <c:axId val="1433061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5776"/>
        <c:crossesAt val="0"/>
        <c:crossBetween val="midCat"/>
      </c:valAx>
      <c:valAx>
        <c:axId val="1433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616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04992"/>
        <c:axId val="143302640"/>
      </c:scatterChart>
      <c:valAx>
        <c:axId val="1433049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2640"/>
        <c:crossesAt val="0"/>
        <c:crossBetween val="midCat"/>
      </c:valAx>
      <c:valAx>
        <c:axId val="1433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49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03424"/>
        <c:axId val="143303816"/>
      </c:scatterChart>
      <c:valAx>
        <c:axId val="1433034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3816"/>
        <c:crossesAt val="0"/>
        <c:crossBetween val="midCat"/>
      </c:valAx>
      <c:valAx>
        <c:axId val="14330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342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069568"/>
        <c:axId val="960072312"/>
      </c:scatterChart>
      <c:valAx>
        <c:axId val="9600695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72312"/>
        <c:crossesAt val="0"/>
        <c:crossBetween val="midCat"/>
      </c:valAx>
      <c:valAx>
        <c:axId val="96007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6956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071920"/>
        <c:axId val="960075840"/>
      </c:scatterChart>
      <c:valAx>
        <c:axId val="9600719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75840"/>
        <c:crossesAt val="0"/>
        <c:crossBetween val="midCat"/>
      </c:valAx>
      <c:valAx>
        <c:axId val="9600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7192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2.png"/><Relationship Id="rId4" Type="http://schemas.openxmlformats.org/officeDocument/2006/relationships/image" Target="../media/image7.png"/><Relationship Id="rId9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2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chart" Target="../charts/chart16.xml"/><Relationship Id="rId5" Type="http://schemas.openxmlformats.org/officeDocument/2006/relationships/image" Target="../media/image8.png"/><Relationship Id="rId10" Type="http://schemas.openxmlformats.org/officeDocument/2006/relationships/chart" Target="../charts/chart15.xml"/><Relationship Id="rId4" Type="http://schemas.openxmlformats.org/officeDocument/2006/relationships/image" Target="../media/image7.png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739589</xdr:colOff>
      <xdr:row>74</xdr:row>
      <xdr:rowOff>44825</xdr:rowOff>
    </xdr:from>
    <xdr:to>
      <xdr:col>9</xdr:col>
      <xdr:colOff>161366</xdr:colOff>
      <xdr:row>79</xdr:row>
      <xdr:rowOff>79016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78" t="10428" r="7433"/>
        <a:stretch/>
      </xdr:blipFill>
      <xdr:spPr>
        <a:xfrm>
          <a:off x="3959039" y="15170525"/>
          <a:ext cx="1222002" cy="1034316"/>
        </a:xfrm>
        <a:prstGeom prst="rect">
          <a:avLst/>
        </a:prstGeom>
      </xdr:spPr>
    </xdr:pic>
    <xdr:clientData/>
  </xdr:twoCellAnchor>
  <xdr:twoCellAnchor editAs="oneCell">
    <xdr:from>
      <xdr:col>6</xdr:col>
      <xdr:colOff>829236</xdr:colOff>
      <xdr:row>96</xdr:row>
      <xdr:rowOff>44823</xdr:rowOff>
    </xdr:from>
    <xdr:to>
      <xdr:col>9</xdr:col>
      <xdr:colOff>140228</xdr:colOff>
      <xdr:row>100</xdr:row>
      <xdr:rowOff>196965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62961" y="19428198"/>
          <a:ext cx="1196942" cy="9522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77</xdr:row>
      <xdr:rowOff>138113</xdr:rowOff>
    </xdr:from>
    <xdr:to>
      <xdr:col>4</xdr:col>
      <xdr:colOff>619126</xdr:colOff>
      <xdr:row>91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77</xdr:row>
      <xdr:rowOff>152400</xdr:rowOff>
    </xdr:from>
    <xdr:to>
      <xdr:col>9</xdr:col>
      <xdr:colOff>619125</xdr:colOff>
      <xdr:row>91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77</xdr:row>
      <xdr:rowOff>138113</xdr:rowOff>
    </xdr:from>
    <xdr:to>
      <xdr:col>4</xdr:col>
      <xdr:colOff>619126</xdr:colOff>
      <xdr:row>91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77</xdr:row>
      <xdr:rowOff>152400</xdr:rowOff>
    </xdr:from>
    <xdr:to>
      <xdr:col>9</xdr:col>
      <xdr:colOff>619125</xdr:colOff>
      <xdr:row>91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80964</xdr:colOff>
      <xdr:row>62</xdr:row>
      <xdr:rowOff>0</xdr:rowOff>
    </xdr:from>
    <xdr:to>
      <xdr:col>5</xdr:col>
      <xdr:colOff>619126</xdr:colOff>
      <xdr:row>62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80964</xdr:colOff>
      <xdr:row>66</xdr:row>
      <xdr:rowOff>0</xdr:rowOff>
    </xdr:from>
    <xdr:to>
      <xdr:col>5</xdr:col>
      <xdr:colOff>619126</xdr:colOff>
      <xdr:row>66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80964</xdr:colOff>
      <xdr:row>66</xdr:row>
      <xdr:rowOff>0</xdr:rowOff>
    </xdr:from>
    <xdr:to>
      <xdr:col>5</xdr:col>
      <xdr:colOff>619126</xdr:colOff>
      <xdr:row>66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542925</xdr:colOff>
      <xdr:row>2</xdr:row>
      <xdr:rowOff>57150</xdr:rowOff>
    </xdr:from>
    <xdr:to>
      <xdr:col>10</xdr:col>
      <xdr:colOff>361413</xdr:colOff>
      <xdr:row>9</xdr:row>
      <xdr:rowOff>47460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7300" y="457200"/>
          <a:ext cx="4295238" cy="13238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80964</xdr:colOff>
      <xdr:row>66</xdr:row>
      <xdr:rowOff>0</xdr:rowOff>
    </xdr:from>
    <xdr:to>
      <xdr:col>5</xdr:col>
      <xdr:colOff>619126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80964</xdr:colOff>
      <xdr:row>66</xdr:row>
      <xdr:rowOff>0</xdr:rowOff>
    </xdr:from>
    <xdr:to>
      <xdr:col>5</xdr:col>
      <xdr:colOff>619126</xdr:colOff>
      <xdr:row>66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314325</xdr:colOff>
      <xdr:row>2</xdr:row>
      <xdr:rowOff>28575</xdr:rowOff>
    </xdr:from>
    <xdr:to>
      <xdr:col>9</xdr:col>
      <xdr:colOff>456663</xdr:colOff>
      <xdr:row>9</xdr:row>
      <xdr:rowOff>18885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" y="428625"/>
          <a:ext cx="4295238" cy="1323810"/>
        </a:xfrm>
        <a:prstGeom prst="rect">
          <a:avLst/>
        </a:prstGeom>
      </xdr:spPr>
    </xdr:pic>
    <xdr:clientData/>
  </xdr:twoCellAnchor>
  <xdr:twoCellAnchor>
    <xdr:from>
      <xdr:col>2</xdr:col>
      <xdr:colOff>80964</xdr:colOff>
      <xdr:row>62</xdr:row>
      <xdr:rowOff>0</xdr:rowOff>
    </xdr:from>
    <xdr:to>
      <xdr:col>5</xdr:col>
      <xdr:colOff>619126</xdr:colOff>
      <xdr:row>62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80964</xdr:colOff>
      <xdr:row>66</xdr:row>
      <xdr:rowOff>0</xdr:rowOff>
    </xdr:from>
    <xdr:to>
      <xdr:col>5</xdr:col>
      <xdr:colOff>619126</xdr:colOff>
      <xdr:row>66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80964</xdr:colOff>
      <xdr:row>66</xdr:row>
      <xdr:rowOff>0</xdr:rowOff>
    </xdr:from>
    <xdr:to>
      <xdr:col>5</xdr:col>
      <xdr:colOff>619126</xdr:colOff>
      <xdr:row>66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2</xdr:row>
      <xdr:rowOff>1</xdr:rowOff>
    </xdr:from>
    <xdr:to>
      <xdr:col>6</xdr:col>
      <xdr:colOff>139701</xdr:colOff>
      <xdr:row>10</xdr:row>
      <xdr:rowOff>93747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2328"/>
        <a:stretch/>
      </xdr:blipFill>
      <xdr:spPr>
        <a:xfrm>
          <a:off x="114301" y="400051"/>
          <a:ext cx="2968625" cy="1617746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254001</xdr:colOff>
      <xdr:row>34</xdr:row>
      <xdr:rowOff>101599</xdr:rowOff>
    </xdr:from>
    <xdr:to>
      <xdr:col>3</xdr:col>
      <xdr:colOff>457200</xdr:colOff>
      <xdr:row>40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351" y="6902449"/>
          <a:ext cx="1317624" cy="1117601"/>
        </a:xfrm>
        <a:prstGeom prst="rect">
          <a:avLst/>
        </a:prstGeom>
      </xdr:spPr>
    </xdr:pic>
    <xdr:clientData/>
  </xdr:twoCellAnchor>
  <xdr:twoCellAnchor editAs="oneCell">
    <xdr:from>
      <xdr:col>4</xdr:col>
      <xdr:colOff>203201</xdr:colOff>
      <xdr:row>52</xdr:row>
      <xdr:rowOff>38100</xdr:rowOff>
    </xdr:from>
    <xdr:to>
      <xdr:col>8</xdr:col>
      <xdr:colOff>412750</xdr:colOff>
      <xdr:row>59</xdr:row>
      <xdr:rowOff>38100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8201" y="10458450"/>
          <a:ext cx="2124074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370417</xdr:colOff>
      <xdr:row>62</xdr:row>
      <xdr:rowOff>1</xdr:rowOff>
    </xdr:from>
    <xdr:to>
      <xdr:col>3</xdr:col>
      <xdr:colOff>485605</xdr:colOff>
      <xdr:row>69</xdr:row>
      <xdr:rowOff>12700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3767" y="12325351"/>
          <a:ext cx="1229613" cy="1346199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317501</xdr:colOff>
      <xdr:row>34</xdr:row>
      <xdr:rowOff>74085</xdr:rowOff>
    </xdr:from>
    <xdr:to>
      <xdr:col>9</xdr:col>
      <xdr:colOff>222251</xdr:colOff>
      <xdr:row>39</xdr:row>
      <xdr:rowOff>114301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22501" y="6874935"/>
          <a:ext cx="2419350" cy="992716"/>
        </a:xfrm>
        <a:prstGeom prst="rect">
          <a:avLst/>
        </a:prstGeom>
      </xdr:spPr>
    </xdr:pic>
    <xdr:clientData/>
  </xdr:twoCellAnchor>
  <xdr:twoCellAnchor editAs="oneCell">
    <xdr:from>
      <xdr:col>4</xdr:col>
      <xdr:colOff>27519</xdr:colOff>
      <xdr:row>61</xdr:row>
      <xdr:rowOff>82549</xdr:rowOff>
    </xdr:from>
    <xdr:to>
      <xdr:col>9</xdr:col>
      <xdr:colOff>225426</xdr:colOff>
      <xdr:row>68</xdr:row>
      <xdr:rowOff>23757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32519" y="12217399"/>
          <a:ext cx="2712507" cy="1274708"/>
        </a:xfrm>
        <a:prstGeom prst="rect">
          <a:avLst/>
        </a:prstGeom>
      </xdr:spPr>
    </xdr:pic>
    <xdr:clientData/>
  </xdr:twoCellAnchor>
  <xdr:twoCellAnchor editAs="oneCell">
    <xdr:from>
      <xdr:col>10</xdr:col>
      <xdr:colOff>336822</xdr:colOff>
      <xdr:row>61</xdr:row>
      <xdr:rowOff>104295</xdr:rowOff>
    </xdr:from>
    <xdr:to>
      <xdr:col>13</xdr:col>
      <xdr:colOff>44450</xdr:colOff>
      <xdr:row>68</xdr:row>
      <xdr:rowOff>88901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80297" y="12239145"/>
          <a:ext cx="1164953" cy="1318106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254000</xdr:colOff>
      <xdr:row>34</xdr:row>
      <xdr:rowOff>63499</xdr:rowOff>
    </xdr:from>
    <xdr:to>
      <xdr:col>13</xdr:col>
      <xdr:colOff>204793</xdr:colOff>
      <xdr:row>39</xdr:row>
      <xdr:rowOff>76200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97475" y="6864349"/>
          <a:ext cx="1408118" cy="965201"/>
        </a:xfrm>
        <a:prstGeom prst="rect">
          <a:avLst/>
        </a:prstGeom>
      </xdr:spPr>
    </xdr:pic>
    <xdr:clientData/>
  </xdr:twoCellAnchor>
  <xdr:twoCellAnchor>
    <xdr:from>
      <xdr:col>2</xdr:col>
      <xdr:colOff>80964</xdr:colOff>
      <xdr:row>102</xdr:row>
      <xdr:rowOff>0</xdr:rowOff>
    </xdr:from>
    <xdr:to>
      <xdr:col>5</xdr:col>
      <xdr:colOff>619126</xdr:colOff>
      <xdr:row>102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6</xdr:col>
      <xdr:colOff>257175</xdr:colOff>
      <xdr:row>3</xdr:row>
      <xdr:rowOff>161925</xdr:rowOff>
    </xdr:from>
    <xdr:to>
      <xdr:col>13</xdr:col>
      <xdr:colOff>438150</xdr:colOff>
      <xdr:row>10</xdr:row>
      <xdr:rowOff>81536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752475"/>
          <a:ext cx="3638550" cy="1253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76201</xdr:rowOff>
    </xdr:from>
    <xdr:to>
      <xdr:col>6</xdr:col>
      <xdr:colOff>273051</xdr:colOff>
      <xdr:row>10</xdr:row>
      <xdr:rowOff>169947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2328"/>
        <a:stretch/>
      </xdr:blipFill>
      <xdr:spPr>
        <a:xfrm>
          <a:off x="247651" y="476251"/>
          <a:ext cx="2968625" cy="1617746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254001</xdr:colOff>
      <xdr:row>34</xdr:row>
      <xdr:rowOff>101599</xdr:rowOff>
    </xdr:from>
    <xdr:to>
      <xdr:col>3</xdr:col>
      <xdr:colOff>457200</xdr:colOff>
      <xdr:row>40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351" y="6902449"/>
          <a:ext cx="1317624" cy="1117601"/>
        </a:xfrm>
        <a:prstGeom prst="rect">
          <a:avLst/>
        </a:prstGeom>
      </xdr:spPr>
    </xdr:pic>
    <xdr:clientData/>
  </xdr:twoCellAnchor>
  <xdr:twoCellAnchor editAs="oneCell">
    <xdr:from>
      <xdr:col>4</xdr:col>
      <xdr:colOff>203201</xdr:colOff>
      <xdr:row>52</xdr:row>
      <xdr:rowOff>38100</xdr:rowOff>
    </xdr:from>
    <xdr:to>
      <xdr:col>8</xdr:col>
      <xdr:colOff>412750</xdr:colOff>
      <xdr:row>59</xdr:row>
      <xdr:rowOff>38100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8201" y="10458450"/>
          <a:ext cx="2124074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370417</xdr:colOff>
      <xdr:row>62</xdr:row>
      <xdr:rowOff>1</xdr:rowOff>
    </xdr:from>
    <xdr:to>
      <xdr:col>3</xdr:col>
      <xdr:colOff>485605</xdr:colOff>
      <xdr:row>69</xdr:row>
      <xdr:rowOff>12700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3767" y="12325351"/>
          <a:ext cx="1229613" cy="1346199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317501</xdr:colOff>
      <xdr:row>34</xdr:row>
      <xdr:rowOff>74085</xdr:rowOff>
    </xdr:from>
    <xdr:to>
      <xdr:col>9</xdr:col>
      <xdr:colOff>222251</xdr:colOff>
      <xdr:row>39</xdr:row>
      <xdr:rowOff>114301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22501" y="6874935"/>
          <a:ext cx="2419350" cy="992716"/>
        </a:xfrm>
        <a:prstGeom prst="rect">
          <a:avLst/>
        </a:prstGeom>
      </xdr:spPr>
    </xdr:pic>
    <xdr:clientData/>
  </xdr:twoCellAnchor>
  <xdr:twoCellAnchor editAs="oneCell">
    <xdr:from>
      <xdr:col>4</xdr:col>
      <xdr:colOff>27519</xdr:colOff>
      <xdr:row>61</xdr:row>
      <xdr:rowOff>82549</xdr:rowOff>
    </xdr:from>
    <xdr:to>
      <xdr:col>9</xdr:col>
      <xdr:colOff>225426</xdr:colOff>
      <xdr:row>68</xdr:row>
      <xdr:rowOff>23757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32519" y="12217399"/>
          <a:ext cx="2712507" cy="1274708"/>
        </a:xfrm>
        <a:prstGeom prst="rect">
          <a:avLst/>
        </a:prstGeom>
      </xdr:spPr>
    </xdr:pic>
    <xdr:clientData/>
  </xdr:twoCellAnchor>
  <xdr:twoCellAnchor editAs="oneCell">
    <xdr:from>
      <xdr:col>10</xdr:col>
      <xdr:colOff>336822</xdr:colOff>
      <xdr:row>61</xdr:row>
      <xdr:rowOff>104295</xdr:rowOff>
    </xdr:from>
    <xdr:to>
      <xdr:col>13</xdr:col>
      <xdr:colOff>44450</xdr:colOff>
      <xdr:row>68</xdr:row>
      <xdr:rowOff>88901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75522" y="12239145"/>
          <a:ext cx="1164953" cy="1318106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254000</xdr:colOff>
      <xdr:row>34</xdr:row>
      <xdr:rowOff>63499</xdr:rowOff>
    </xdr:from>
    <xdr:to>
      <xdr:col>13</xdr:col>
      <xdr:colOff>204793</xdr:colOff>
      <xdr:row>39</xdr:row>
      <xdr:rowOff>76200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92700" y="6864349"/>
          <a:ext cx="1408118" cy="965201"/>
        </a:xfrm>
        <a:prstGeom prst="rect">
          <a:avLst/>
        </a:prstGeom>
      </xdr:spPr>
    </xdr:pic>
    <xdr:clientData/>
  </xdr:twoCellAnchor>
  <xdr:twoCellAnchor>
    <xdr:from>
      <xdr:col>2</xdr:col>
      <xdr:colOff>80964</xdr:colOff>
      <xdr:row>104</xdr:row>
      <xdr:rowOff>0</xdr:rowOff>
    </xdr:from>
    <xdr:to>
      <xdr:col>5</xdr:col>
      <xdr:colOff>619126</xdr:colOff>
      <xdr:row>104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80964</xdr:colOff>
      <xdr:row>102</xdr:row>
      <xdr:rowOff>0</xdr:rowOff>
    </xdr:from>
    <xdr:to>
      <xdr:col>5</xdr:col>
      <xdr:colOff>619126</xdr:colOff>
      <xdr:row>102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80964</xdr:colOff>
      <xdr:row>102</xdr:row>
      <xdr:rowOff>0</xdr:rowOff>
    </xdr:from>
    <xdr:to>
      <xdr:col>5</xdr:col>
      <xdr:colOff>619126</xdr:colOff>
      <xdr:row>102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6</xdr:col>
      <xdr:colOff>276225</xdr:colOff>
      <xdr:row>4</xdr:row>
      <xdr:rowOff>102443</xdr:rowOff>
    </xdr:from>
    <xdr:to>
      <xdr:col>13</xdr:col>
      <xdr:colOff>485775</xdr:colOff>
      <xdr:row>10</xdr:row>
      <xdr:rowOff>186311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883493"/>
          <a:ext cx="3562350" cy="1226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uve_000/OneDrive/Documents/Education/14.551%20Adv%20Steel/Assignments/Assignment%2002%20Ch9-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%20Gouveia/SkyDrive/Documents/1.%20Education/14.551%20Adv%20Steel/Steel%20Design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%20Gouveia/SkyDrive/Documents/1.%20Education/14.551%20Adv%20Steel/Project/1%20Project%20Info%20and%20Load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%20Gouveia/SkyDrive/Documents/Steel%20Design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teps"/>
      <sheetName val="Load Combination"/>
      <sheetName val="283"/>
      <sheetName val="W"/>
      <sheetName val="C"/>
      <sheetName val="WT"/>
      <sheetName val="Input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C3" t="str">
            <v>C15X50</v>
          </cell>
          <cell r="D3" t="str">
            <v>F</v>
          </cell>
          <cell r="E3">
            <v>50</v>
          </cell>
          <cell r="F3">
            <v>14.7</v>
          </cell>
          <cell r="G3">
            <v>15</v>
          </cell>
          <cell r="H3">
            <v>0</v>
          </cell>
          <cell r="I3">
            <v>0</v>
          </cell>
          <cell r="J3">
            <v>3.72</v>
          </cell>
          <cell r="K3">
            <v>0</v>
          </cell>
          <cell r="L3">
            <v>0</v>
          </cell>
          <cell r="M3">
            <v>0.71599999999999997</v>
          </cell>
          <cell r="N3">
            <v>0.65</v>
          </cell>
          <cell r="O3">
            <v>0</v>
          </cell>
          <cell r="P3">
            <v>0</v>
          </cell>
          <cell r="Q3">
            <v>0</v>
          </cell>
          <cell r="R3">
            <v>1.44</v>
          </cell>
          <cell r="S3">
            <v>1.4375</v>
          </cell>
          <cell r="T3">
            <v>0</v>
          </cell>
          <cell r="U3">
            <v>0.79900000000000004</v>
          </cell>
          <cell r="V3">
            <v>0</v>
          </cell>
          <cell r="W3">
            <v>0.58299999999999996</v>
          </cell>
          <cell r="X3">
            <v>0.49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404</v>
          </cell>
          <cell r="AF3">
            <v>68.5</v>
          </cell>
          <cell r="AG3">
            <v>53.8</v>
          </cell>
          <cell r="AH3">
            <v>5.24</v>
          </cell>
          <cell r="AI3">
            <v>11</v>
          </cell>
          <cell r="AJ3">
            <v>8.14</v>
          </cell>
          <cell r="AK3">
            <v>3.77</v>
          </cell>
          <cell r="AL3">
            <v>0.86499999999999999</v>
          </cell>
          <cell r="AM3">
            <v>0</v>
          </cell>
          <cell r="AN3">
            <v>2.65</v>
          </cell>
          <cell r="AO3">
            <v>492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5.49</v>
          </cell>
          <cell r="AV3">
            <v>0.93700000000000006</v>
          </cell>
          <cell r="AW3">
            <v>0</v>
          </cell>
          <cell r="AX3">
            <v>0</v>
          </cell>
          <cell r="AY3" t="str">
            <v>C380X74</v>
          </cell>
          <cell r="AZ3" t="str">
            <v>C380X74</v>
          </cell>
          <cell r="BA3">
            <v>74</v>
          </cell>
          <cell r="BB3">
            <v>9480</v>
          </cell>
          <cell r="BC3">
            <v>381</v>
          </cell>
          <cell r="BD3">
            <v>0</v>
          </cell>
          <cell r="BE3">
            <v>0</v>
          </cell>
          <cell r="BF3">
            <v>94.5</v>
          </cell>
          <cell r="BG3">
            <v>0</v>
          </cell>
          <cell r="BH3">
            <v>0</v>
          </cell>
          <cell r="BI3">
            <v>18.2</v>
          </cell>
          <cell r="BJ3">
            <v>16.5</v>
          </cell>
          <cell r="BK3">
            <v>0</v>
          </cell>
          <cell r="BL3">
            <v>0</v>
          </cell>
          <cell r="BM3">
            <v>0</v>
          </cell>
          <cell r="BN3">
            <v>36.6</v>
          </cell>
          <cell r="BO3">
            <v>36.5</v>
          </cell>
          <cell r="BP3">
            <v>20.3</v>
          </cell>
          <cell r="BQ3">
            <v>0</v>
          </cell>
          <cell r="BR3">
            <v>14.8</v>
          </cell>
          <cell r="BS3">
            <v>12.4</v>
          </cell>
          <cell r="BT3">
            <v>0</v>
          </cell>
          <cell r="BU3">
            <v>74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168</v>
          </cell>
          <cell r="CA3">
            <v>1120</v>
          </cell>
          <cell r="CB3">
            <v>882</v>
          </cell>
          <cell r="CC3">
            <v>133</v>
          </cell>
          <cell r="CD3">
            <v>4.58</v>
          </cell>
          <cell r="CE3">
            <v>133</v>
          </cell>
          <cell r="CF3">
            <v>61.8</v>
          </cell>
          <cell r="CG3">
            <v>22</v>
          </cell>
          <cell r="CH3">
            <v>0</v>
          </cell>
          <cell r="CI3">
            <v>1100</v>
          </cell>
          <cell r="CJ3">
            <v>132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139</v>
          </cell>
          <cell r="CQ3">
            <v>0.93700000000000006</v>
          </cell>
          <cell r="CR3">
            <v>0</v>
          </cell>
          <cell r="CS3">
            <v>0</v>
          </cell>
        </row>
        <row r="4">
          <cell r="C4" t="str">
            <v>C15X40</v>
          </cell>
          <cell r="D4" t="str">
            <v>F</v>
          </cell>
          <cell r="E4">
            <v>40</v>
          </cell>
          <cell r="F4">
            <v>11.8</v>
          </cell>
          <cell r="G4">
            <v>15</v>
          </cell>
          <cell r="H4">
            <v>0</v>
          </cell>
          <cell r="I4">
            <v>0</v>
          </cell>
          <cell r="J4">
            <v>3.52</v>
          </cell>
          <cell r="K4">
            <v>0</v>
          </cell>
          <cell r="L4">
            <v>0</v>
          </cell>
          <cell r="M4">
            <v>0.52</v>
          </cell>
          <cell r="N4">
            <v>0.65</v>
          </cell>
          <cell r="O4">
            <v>0</v>
          </cell>
          <cell r="P4">
            <v>0</v>
          </cell>
          <cell r="Q4">
            <v>0</v>
          </cell>
          <cell r="R4">
            <v>1.44</v>
          </cell>
          <cell r="S4">
            <v>1.4375</v>
          </cell>
          <cell r="T4">
            <v>0</v>
          </cell>
          <cell r="U4">
            <v>0.77800000000000002</v>
          </cell>
          <cell r="V4">
            <v>0</v>
          </cell>
          <cell r="W4">
            <v>0.76700000000000002</v>
          </cell>
          <cell r="X4">
            <v>0.39200000000000002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348</v>
          </cell>
          <cell r="AF4">
            <v>57.5</v>
          </cell>
          <cell r="AG4">
            <v>46.5</v>
          </cell>
          <cell r="AH4">
            <v>5.45</v>
          </cell>
          <cell r="AI4">
            <v>9.17</v>
          </cell>
          <cell r="AJ4">
            <v>6.84</v>
          </cell>
          <cell r="AK4">
            <v>3.34</v>
          </cell>
          <cell r="AL4">
            <v>0.88300000000000001</v>
          </cell>
          <cell r="AM4">
            <v>0</v>
          </cell>
          <cell r="AN4">
            <v>1.45</v>
          </cell>
          <cell r="AO4">
            <v>410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5.71</v>
          </cell>
          <cell r="AV4">
            <v>0.92700000000000005</v>
          </cell>
          <cell r="AW4">
            <v>0</v>
          </cell>
          <cell r="AX4">
            <v>0</v>
          </cell>
          <cell r="AY4" t="str">
            <v>C380X60</v>
          </cell>
          <cell r="AZ4" t="str">
            <v>C380X60</v>
          </cell>
          <cell r="BA4">
            <v>60</v>
          </cell>
          <cell r="BB4">
            <v>7610</v>
          </cell>
          <cell r="BC4">
            <v>381</v>
          </cell>
          <cell r="BD4">
            <v>0</v>
          </cell>
          <cell r="BE4">
            <v>0</v>
          </cell>
          <cell r="BF4">
            <v>89.4</v>
          </cell>
          <cell r="BG4">
            <v>0</v>
          </cell>
          <cell r="BH4">
            <v>0</v>
          </cell>
          <cell r="BI4">
            <v>13.2</v>
          </cell>
          <cell r="BJ4">
            <v>16.5</v>
          </cell>
          <cell r="BK4">
            <v>0</v>
          </cell>
          <cell r="BL4">
            <v>0</v>
          </cell>
          <cell r="BM4">
            <v>0</v>
          </cell>
          <cell r="BN4">
            <v>36.6</v>
          </cell>
          <cell r="BO4">
            <v>36.5</v>
          </cell>
          <cell r="BP4">
            <v>19.8</v>
          </cell>
          <cell r="BQ4">
            <v>0</v>
          </cell>
          <cell r="BR4">
            <v>19.5</v>
          </cell>
          <cell r="BS4">
            <v>10</v>
          </cell>
          <cell r="BT4">
            <v>0</v>
          </cell>
          <cell r="BU4">
            <v>60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145</v>
          </cell>
          <cell r="CA4">
            <v>942</v>
          </cell>
          <cell r="CB4">
            <v>762</v>
          </cell>
          <cell r="CC4">
            <v>138</v>
          </cell>
          <cell r="CD4">
            <v>3.82</v>
          </cell>
          <cell r="CE4">
            <v>112</v>
          </cell>
          <cell r="CF4">
            <v>54.7</v>
          </cell>
          <cell r="CG4">
            <v>22.4</v>
          </cell>
          <cell r="CH4">
            <v>0</v>
          </cell>
          <cell r="CI4">
            <v>604</v>
          </cell>
          <cell r="CJ4">
            <v>110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145</v>
          </cell>
          <cell r="CQ4">
            <v>0.92700000000000005</v>
          </cell>
          <cell r="CR4">
            <v>0</v>
          </cell>
          <cell r="CS4">
            <v>0</v>
          </cell>
        </row>
        <row r="5">
          <cell r="C5" t="str">
            <v>C15X33.9</v>
          </cell>
          <cell r="D5" t="str">
            <v>F</v>
          </cell>
          <cell r="E5">
            <v>33.9</v>
          </cell>
          <cell r="F5">
            <v>10</v>
          </cell>
          <cell r="G5">
            <v>15</v>
          </cell>
          <cell r="H5">
            <v>0</v>
          </cell>
          <cell r="I5">
            <v>0</v>
          </cell>
          <cell r="J5">
            <v>3.4</v>
          </cell>
          <cell r="K5">
            <v>0</v>
          </cell>
          <cell r="L5">
            <v>0</v>
          </cell>
          <cell r="M5">
            <v>0.4</v>
          </cell>
          <cell r="N5">
            <v>0.65</v>
          </cell>
          <cell r="O5">
            <v>0</v>
          </cell>
          <cell r="P5">
            <v>0</v>
          </cell>
          <cell r="Q5">
            <v>0</v>
          </cell>
          <cell r="R5">
            <v>1.44</v>
          </cell>
          <cell r="S5">
            <v>1.4375</v>
          </cell>
          <cell r="T5">
            <v>0</v>
          </cell>
          <cell r="U5">
            <v>0.78800000000000003</v>
          </cell>
          <cell r="V5">
            <v>0</v>
          </cell>
          <cell r="W5">
            <v>0.89600000000000002</v>
          </cell>
          <cell r="X5">
            <v>0.33200000000000002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315</v>
          </cell>
          <cell r="AF5">
            <v>50.8</v>
          </cell>
          <cell r="AG5">
            <v>42</v>
          </cell>
          <cell r="AH5">
            <v>5.62</v>
          </cell>
          <cell r="AI5">
            <v>8.07</v>
          </cell>
          <cell r="AJ5">
            <v>6.19</v>
          </cell>
          <cell r="AK5">
            <v>3.09</v>
          </cell>
          <cell r="AL5">
            <v>0.90100000000000002</v>
          </cell>
          <cell r="AM5">
            <v>0</v>
          </cell>
          <cell r="AN5">
            <v>1.01</v>
          </cell>
          <cell r="AO5">
            <v>358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5.94</v>
          </cell>
          <cell r="AV5">
            <v>0.92</v>
          </cell>
          <cell r="AW5">
            <v>0</v>
          </cell>
          <cell r="AX5">
            <v>0</v>
          </cell>
          <cell r="AY5" t="str">
            <v>C380X50.4</v>
          </cell>
          <cell r="AZ5" t="str">
            <v>C380X50.4</v>
          </cell>
          <cell r="BA5">
            <v>50.4</v>
          </cell>
          <cell r="BB5">
            <v>6450</v>
          </cell>
          <cell r="BC5">
            <v>381</v>
          </cell>
          <cell r="BD5">
            <v>0</v>
          </cell>
          <cell r="BE5">
            <v>0</v>
          </cell>
          <cell r="BF5">
            <v>86.4</v>
          </cell>
          <cell r="BG5">
            <v>0</v>
          </cell>
          <cell r="BH5">
            <v>0</v>
          </cell>
          <cell r="BI5">
            <v>10.199999999999999</v>
          </cell>
          <cell r="BJ5">
            <v>16.5</v>
          </cell>
          <cell r="BK5">
            <v>0</v>
          </cell>
          <cell r="BL5">
            <v>0</v>
          </cell>
          <cell r="BM5">
            <v>0</v>
          </cell>
          <cell r="BN5">
            <v>36.6</v>
          </cell>
          <cell r="BO5">
            <v>36.5</v>
          </cell>
          <cell r="BP5">
            <v>20</v>
          </cell>
          <cell r="BQ5">
            <v>0</v>
          </cell>
          <cell r="BR5">
            <v>22.8</v>
          </cell>
          <cell r="BS5">
            <v>8.43</v>
          </cell>
          <cell r="BT5">
            <v>0</v>
          </cell>
          <cell r="BU5">
            <v>50.4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131</v>
          </cell>
          <cell r="CA5">
            <v>832</v>
          </cell>
          <cell r="CB5">
            <v>688</v>
          </cell>
          <cell r="CC5">
            <v>143</v>
          </cell>
          <cell r="CD5">
            <v>3.36</v>
          </cell>
          <cell r="CE5">
            <v>101</v>
          </cell>
          <cell r="CF5">
            <v>50.6</v>
          </cell>
          <cell r="CG5">
            <v>22.9</v>
          </cell>
          <cell r="CH5">
            <v>0</v>
          </cell>
          <cell r="CI5">
            <v>420</v>
          </cell>
          <cell r="CJ5">
            <v>96.1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151</v>
          </cell>
          <cell r="CQ5">
            <v>0.92</v>
          </cell>
          <cell r="CR5">
            <v>0</v>
          </cell>
          <cell r="CS5">
            <v>0</v>
          </cell>
        </row>
        <row r="6">
          <cell r="C6" t="str">
            <v>C12X30</v>
          </cell>
          <cell r="D6" t="str">
            <v>F</v>
          </cell>
          <cell r="E6">
            <v>30</v>
          </cell>
          <cell r="F6">
            <v>8.81</v>
          </cell>
          <cell r="G6">
            <v>12</v>
          </cell>
          <cell r="H6">
            <v>0</v>
          </cell>
          <cell r="I6">
            <v>0</v>
          </cell>
          <cell r="J6">
            <v>3.17</v>
          </cell>
          <cell r="K6">
            <v>0</v>
          </cell>
          <cell r="L6">
            <v>0</v>
          </cell>
          <cell r="M6">
            <v>0.51</v>
          </cell>
          <cell r="N6">
            <v>0.501</v>
          </cell>
          <cell r="O6">
            <v>0</v>
          </cell>
          <cell r="P6">
            <v>0</v>
          </cell>
          <cell r="Q6">
            <v>0</v>
          </cell>
          <cell r="R6">
            <v>1.1299999999999999</v>
          </cell>
          <cell r="S6">
            <v>1.125</v>
          </cell>
          <cell r="T6">
            <v>0</v>
          </cell>
          <cell r="U6">
            <v>0.67400000000000004</v>
          </cell>
          <cell r="V6">
            <v>0</v>
          </cell>
          <cell r="W6">
            <v>0.61799999999999999</v>
          </cell>
          <cell r="X6">
            <v>0.36699999999999999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162</v>
          </cell>
          <cell r="AF6">
            <v>33.799999999999997</v>
          </cell>
          <cell r="AG6">
            <v>27</v>
          </cell>
          <cell r="AH6">
            <v>4.29</v>
          </cell>
          <cell r="AI6">
            <v>5.12</v>
          </cell>
          <cell r="AJ6">
            <v>4.32</v>
          </cell>
          <cell r="AK6">
            <v>2.0499999999999998</v>
          </cell>
          <cell r="AL6">
            <v>0.76200000000000001</v>
          </cell>
          <cell r="AM6">
            <v>0</v>
          </cell>
          <cell r="AN6">
            <v>0.86099999999999999</v>
          </cell>
          <cell r="AO6">
            <v>151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4.54</v>
          </cell>
          <cell r="AV6">
            <v>0.91900000000000004</v>
          </cell>
          <cell r="AW6">
            <v>0</v>
          </cell>
          <cell r="AX6">
            <v>0</v>
          </cell>
          <cell r="AY6" t="str">
            <v>C310X45</v>
          </cell>
          <cell r="AZ6" t="str">
            <v>C310X45</v>
          </cell>
          <cell r="BA6">
            <v>45</v>
          </cell>
          <cell r="BB6">
            <v>5680</v>
          </cell>
          <cell r="BC6">
            <v>305</v>
          </cell>
          <cell r="BD6">
            <v>0</v>
          </cell>
          <cell r="BE6">
            <v>0</v>
          </cell>
          <cell r="BF6">
            <v>80.5</v>
          </cell>
          <cell r="BG6">
            <v>0</v>
          </cell>
          <cell r="BH6">
            <v>0</v>
          </cell>
          <cell r="BI6">
            <v>13</v>
          </cell>
          <cell r="BJ6">
            <v>12.7</v>
          </cell>
          <cell r="BK6">
            <v>0</v>
          </cell>
          <cell r="BL6">
            <v>0</v>
          </cell>
          <cell r="BM6">
            <v>0</v>
          </cell>
          <cell r="BN6">
            <v>28.7</v>
          </cell>
          <cell r="BO6">
            <v>28.6</v>
          </cell>
          <cell r="BP6">
            <v>17.100000000000001</v>
          </cell>
          <cell r="BQ6">
            <v>0</v>
          </cell>
          <cell r="BR6">
            <v>15.7</v>
          </cell>
          <cell r="BS6">
            <v>9.32</v>
          </cell>
          <cell r="BT6">
            <v>0</v>
          </cell>
          <cell r="BU6">
            <v>45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67.400000000000006</v>
          </cell>
          <cell r="CA6">
            <v>554</v>
          </cell>
          <cell r="CB6">
            <v>442</v>
          </cell>
          <cell r="CC6">
            <v>109</v>
          </cell>
          <cell r="CD6">
            <v>2.13</v>
          </cell>
          <cell r="CE6">
            <v>70.8</v>
          </cell>
          <cell r="CF6">
            <v>33.6</v>
          </cell>
          <cell r="CG6">
            <v>19.399999999999999</v>
          </cell>
          <cell r="CH6">
            <v>0</v>
          </cell>
          <cell r="CI6">
            <v>358</v>
          </cell>
          <cell r="CJ6">
            <v>40.5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115</v>
          </cell>
          <cell r="CQ6">
            <v>0.91900000000000004</v>
          </cell>
          <cell r="CR6">
            <v>0</v>
          </cell>
          <cell r="CS6">
            <v>0</v>
          </cell>
        </row>
        <row r="7">
          <cell r="C7" t="str">
            <v>C12X25</v>
          </cell>
          <cell r="D7" t="str">
            <v>F</v>
          </cell>
          <cell r="E7">
            <v>25</v>
          </cell>
          <cell r="F7">
            <v>7.34</v>
          </cell>
          <cell r="G7">
            <v>12</v>
          </cell>
          <cell r="H7">
            <v>0</v>
          </cell>
          <cell r="I7">
            <v>0</v>
          </cell>
          <cell r="J7">
            <v>3.05</v>
          </cell>
          <cell r="K7">
            <v>0</v>
          </cell>
          <cell r="L7">
            <v>0</v>
          </cell>
          <cell r="M7">
            <v>0.38700000000000001</v>
          </cell>
          <cell r="N7">
            <v>0.501</v>
          </cell>
          <cell r="O7">
            <v>0</v>
          </cell>
          <cell r="P7">
            <v>0</v>
          </cell>
          <cell r="Q7">
            <v>0</v>
          </cell>
          <cell r="R7">
            <v>1.1299999999999999</v>
          </cell>
          <cell r="S7">
            <v>1.125</v>
          </cell>
          <cell r="T7">
            <v>0</v>
          </cell>
          <cell r="U7">
            <v>0.67400000000000004</v>
          </cell>
          <cell r="V7">
            <v>0</v>
          </cell>
          <cell r="W7">
            <v>0.746</v>
          </cell>
          <cell r="X7">
            <v>0.30599999999999999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144</v>
          </cell>
          <cell r="AF7">
            <v>29.4</v>
          </cell>
          <cell r="AG7">
            <v>24</v>
          </cell>
          <cell r="AH7">
            <v>4.43</v>
          </cell>
          <cell r="AI7">
            <v>4.45</v>
          </cell>
          <cell r="AJ7">
            <v>3.82</v>
          </cell>
          <cell r="AK7">
            <v>1.87</v>
          </cell>
          <cell r="AL7">
            <v>0.77900000000000003</v>
          </cell>
          <cell r="AM7">
            <v>0</v>
          </cell>
          <cell r="AN7">
            <v>0.53800000000000003</v>
          </cell>
          <cell r="AO7">
            <v>130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4.72</v>
          </cell>
          <cell r="AV7">
            <v>0.90900000000000003</v>
          </cell>
          <cell r="AW7">
            <v>0</v>
          </cell>
          <cell r="AX7">
            <v>0</v>
          </cell>
          <cell r="AY7" t="str">
            <v>C310X37</v>
          </cell>
          <cell r="AZ7" t="str">
            <v>C310X37</v>
          </cell>
          <cell r="BA7">
            <v>37</v>
          </cell>
          <cell r="BB7">
            <v>4740</v>
          </cell>
          <cell r="BC7">
            <v>305</v>
          </cell>
          <cell r="BD7">
            <v>0</v>
          </cell>
          <cell r="BE7">
            <v>0</v>
          </cell>
          <cell r="BF7">
            <v>77.5</v>
          </cell>
          <cell r="BG7">
            <v>0</v>
          </cell>
          <cell r="BH7">
            <v>0</v>
          </cell>
          <cell r="BI7">
            <v>9.83</v>
          </cell>
          <cell r="BJ7">
            <v>12.7</v>
          </cell>
          <cell r="BK7">
            <v>0</v>
          </cell>
          <cell r="BL7">
            <v>0</v>
          </cell>
          <cell r="BM7">
            <v>0</v>
          </cell>
          <cell r="BN7">
            <v>28.7</v>
          </cell>
          <cell r="BO7">
            <v>28.6</v>
          </cell>
          <cell r="BP7">
            <v>17.100000000000001</v>
          </cell>
          <cell r="BQ7">
            <v>0</v>
          </cell>
          <cell r="BR7">
            <v>18.899999999999999</v>
          </cell>
          <cell r="BS7">
            <v>7.77</v>
          </cell>
          <cell r="BT7">
            <v>0</v>
          </cell>
          <cell r="BU7">
            <v>37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59.9</v>
          </cell>
          <cell r="CA7">
            <v>482</v>
          </cell>
          <cell r="CB7">
            <v>393</v>
          </cell>
          <cell r="CC7">
            <v>113</v>
          </cell>
          <cell r="CD7">
            <v>1.85</v>
          </cell>
          <cell r="CE7">
            <v>62.6</v>
          </cell>
          <cell r="CF7">
            <v>30.6</v>
          </cell>
          <cell r="CG7">
            <v>19.8</v>
          </cell>
          <cell r="CH7">
            <v>0</v>
          </cell>
          <cell r="CI7">
            <v>224</v>
          </cell>
          <cell r="CJ7">
            <v>34.9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120</v>
          </cell>
          <cell r="CQ7">
            <v>0.90900000000000003</v>
          </cell>
          <cell r="CR7">
            <v>0</v>
          </cell>
          <cell r="CS7">
            <v>0</v>
          </cell>
        </row>
        <row r="8">
          <cell r="C8" t="str">
            <v>C12X20.7</v>
          </cell>
          <cell r="D8" t="str">
            <v>F</v>
          </cell>
          <cell r="E8">
            <v>20.7</v>
          </cell>
          <cell r="F8">
            <v>6.08</v>
          </cell>
          <cell r="G8">
            <v>12</v>
          </cell>
          <cell r="H8">
            <v>0</v>
          </cell>
          <cell r="I8">
            <v>0</v>
          </cell>
          <cell r="J8">
            <v>2.94</v>
          </cell>
          <cell r="K8">
            <v>0</v>
          </cell>
          <cell r="L8">
            <v>0</v>
          </cell>
          <cell r="M8">
            <v>0.28199999999999997</v>
          </cell>
          <cell r="N8">
            <v>0.501</v>
          </cell>
          <cell r="O8">
            <v>0</v>
          </cell>
          <cell r="P8">
            <v>0</v>
          </cell>
          <cell r="Q8">
            <v>0</v>
          </cell>
          <cell r="R8">
            <v>1.1299999999999999</v>
          </cell>
          <cell r="S8">
            <v>1.125</v>
          </cell>
          <cell r="T8">
            <v>0</v>
          </cell>
          <cell r="U8">
            <v>0.69799999999999995</v>
          </cell>
          <cell r="V8">
            <v>0</v>
          </cell>
          <cell r="W8">
            <v>0.87</v>
          </cell>
          <cell r="X8">
            <v>0.253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129</v>
          </cell>
          <cell r="AF8">
            <v>25.6</v>
          </cell>
          <cell r="AG8">
            <v>21.5</v>
          </cell>
          <cell r="AH8">
            <v>4.6100000000000003</v>
          </cell>
          <cell r="AI8">
            <v>3.86</v>
          </cell>
          <cell r="AJ8">
            <v>3.47</v>
          </cell>
          <cell r="AK8">
            <v>1.72</v>
          </cell>
          <cell r="AL8">
            <v>0.79700000000000004</v>
          </cell>
          <cell r="AM8">
            <v>0</v>
          </cell>
          <cell r="AN8">
            <v>0.36899999999999999</v>
          </cell>
          <cell r="AO8">
            <v>112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4.93</v>
          </cell>
          <cell r="AV8">
            <v>0.89900000000000002</v>
          </cell>
          <cell r="AW8">
            <v>0</v>
          </cell>
          <cell r="AX8">
            <v>0</v>
          </cell>
          <cell r="AY8" t="str">
            <v>C310X30.8</v>
          </cell>
          <cell r="AZ8" t="str">
            <v>C310X30.8</v>
          </cell>
          <cell r="BA8">
            <v>30.8</v>
          </cell>
          <cell r="BB8">
            <v>3920</v>
          </cell>
          <cell r="BC8">
            <v>305</v>
          </cell>
          <cell r="BD8">
            <v>0</v>
          </cell>
          <cell r="BE8">
            <v>0</v>
          </cell>
          <cell r="BF8">
            <v>74.7</v>
          </cell>
          <cell r="BG8">
            <v>0</v>
          </cell>
          <cell r="BH8">
            <v>0</v>
          </cell>
          <cell r="BI8">
            <v>7.16</v>
          </cell>
          <cell r="BJ8">
            <v>12.7</v>
          </cell>
          <cell r="BK8">
            <v>0</v>
          </cell>
          <cell r="BL8">
            <v>0</v>
          </cell>
          <cell r="BM8">
            <v>0</v>
          </cell>
          <cell r="BN8">
            <v>28.7</v>
          </cell>
          <cell r="BO8">
            <v>28.6</v>
          </cell>
          <cell r="BP8">
            <v>17.7</v>
          </cell>
          <cell r="BQ8">
            <v>0</v>
          </cell>
          <cell r="BR8">
            <v>22.1</v>
          </cell>
          <cell r="BS8">
            <v>6.43</v>
          </cell>
          <cell r="BT8">
            <v>0</v>
          </cell>
          <cell r="BU8">
            <v>30.8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53.7</v>
          </cell>
          <cell r="CA8">
            <v>420</v>
          </cell>
          <cell r="CB8">
            <v>352</v>
          </cell>
          <cell r="CC8">
            <v>117</v>
          </cell>
          <cell r="CD8">
            <v>1.61</v>
          </cell>
          <cell r="CE8">
            <v>56.9</v>
          </cell>
          <cell r="CF8">
            <v>28.2</v>
          </cell>
          <cell r="CG8">
            <v>20.2</v>
          </cell>
          <cell r="CH8">
            <v>0</v>
          </cell>
          <cell r="CI8">
            <v>154</v>
          </cell>
          <cell r="CJ8">
            <v>30.1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125</v>
          </cell>
          <cell r="CQ8">
            <v>0.89900000000000002</v>
          </cell>
          <cell r="CR8">
            <v>0</v>
          </cell>
          <cell r="CS8">
            <v>0</v>
          </cell>
        </row>
        <row r="9">
          <cell r="C9" t="str">
            <v>C10X30</v>
          </cell>
          <cell r="D9" t="str">
            <v>F</v>
          </cell>
          <cell r="E9">
            <v>30</v>
          </cell>
          <cell r="F9">
            <v>8.81</v>
          </cell>
          <cell r="G9">
            <v>10</v>
          </cell>
          <cell r="H9">
            <v>0</v>
          </cell>
          <cell r="I9">
            <v>0</v>
          </cell>
          <cell r="J9">
            <v>3.03</v>
          </cell>
          <cell r="K9">
            <v>0</v>
          </cell>
          <cell r="L9">
            <v>0</v>
          </cell>
          <cell r="M9">
            <v>0.67300000000000004</v>
          </cell>
          <cell r="N9">
            <v>0.436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0.64900000000000002</v>
          </cell>
          <cell r="V9">
            <v>0</v>
          </cell>
          <cell r="W9">
            <v>0.36799999999999999</v>
          </cell>
          <cell r="X9">
            <v>0.441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103</v>
          </cell>
          <cell r="AF9">
            <v>26.7</v>
          </cell>
          <cell r="AG9">
            <v>20.7</v>
          </cell>
          <cell r="AH9">
            <v>3.42</v>
          </cell>
          <cell r="AI9">
            <v>3.93</v>
          </cell>
          <cell r="AJ9">
            <v>3.78</v>
          </cell>
          <cell r="AK9">
            <v>1.65</v>
          </cell>
          <cell r="AL9">
            <v>0.66800000000000004</v>
          </cell>
          <cell r="AM9">
            <v>0</v>
          </cell>
          <cell r="AN9">
            <v>1.22</v>
          </cell>
          <cell r="AO9">
            <v>79.5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3.63</v>
          </cell>
          <cell r="AV9">
            <v>0.92100000000000004</v>
          </cell>
          <cell r="AW9">
            <v>0</v>
          </cell>
          <cell r="AX9">
            <v>0</v>
          </cell>
          <cell r="AY9" t="str">
            <v>C250X45</v>
          </cell>
          <cell r="AZ9" t="str">
            <v>C250X45</v>
          </cell>
          <cell r="BA9">
            <v>45</v>
          </cell>
          <cell r="BB9">
            <v>5680</v>
          </cell>
          <cell r="BC9">
            <v>254</v>
          </cell>
          <cell r="BD9">
            <v>0</v>
          </cell>
          <cell r="BE9">
            <v>0</v>
          </cell>
          <cell r="BF9">
            <v>77</v>
          </cell>
          <cell r="BG9">
            <v>0</v>
          </cell>
          <cell r="BH9">
            <v>0</v>
          </cell>
          <cell r="BI9">
            <v>17.100000000000001</v>
          </cell>
          <cell r="BJ9">
            <v>11.1</v>
          </cell>
          <cell r="BK9">
            <v>0</v>
          </cell>
          <cell r="BL9">
            <v>0</v>
          </cell>
          <cell r="BM9">
            <v>0</v>
          </cell>
          <cell r="BN9">
            <v>25.4</v>
          </cell>
          <cell r="BO9">
            <v>25.4</v>
          </cell>
          <cell r="BP9">
            <v>16.5</v>
          </cell>
          <cell r="BQ9">
            <v>0</v>
          </cell>
          <cell r="BR9">
            <v>9.35</v>
          </cell>
          <cell r="BS9">
            <v>11.2</v>
          </cell>
          <cell r="BT9">
            <v>0</v>
          </cell>
          <cell r="BU9">
            <v>45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42.9</v>
          </cell>
          <cell r="CA9">
            <v>438</v>
          </cell>
          <cell r="CB9">
            <v>339</v>
          </cell>
          <cell r="CC9">
            <v>86.9</v>
          </cell>
          <cell r="CD9">
            <v>1.64</v>
          </cell>
          <cell r="CE9">
            <v>61.9</v>
          </cell>
          <cell r="CF9">
            <v>27</v>
          </cell>
          <cell r="CG9">
            <v>17</v>
          </cell>
          <cell r="CH9">
            <v>0</v>
          </cell>
          <cell r="CI9">
            <v>508</v>
          </cell>
          <cell r="CJ9">
            <v>21.3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92.2</v>
          </cell>
          <cell r="CQ9">
            <v>0.92100000000000004</v>
          </cell>
          <cell r="CR9">
            <v>0</v>
          </cell>
          <cell r="CS9">
            <v>0</v>
          </cell>
        </row>
        <row r="10">
          <cell r="C10" t="str">
            <v>C10X25</v>
          </cell>
          <cell r="D10" t="str">
            <v>F</v>
          </cell>
          <cell r="E10">
            <v>25</v>
          </cell>
          <cell r="F10">
            <v>7.34</v>
          </cell>
          <cell r="G10">
            <v>10</v>
          </cell>
          <cell r="H10">
            <v>0</v>
          </cell>
          <cell r="I10">
            <v>0</v>
          </cell>
          <cell r="J10">
            <v>2.89</v>
          </cell>
          <cell r="K10">
            <v>0</v>
          </cell>
          <cell r="L10">
            <v>0</v>
          </cell>
          <cell r="M10">
            <v>0.52600000000000002</v>
          </cell>
          <cell r="N10">
            <v>0.436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1</v>
          </cell>
          <cell r="T10">
            <v>0</v>
          </cell>
          <cell r="U10">
            <v>0.61699999999999999</v>
          </cell>
          <cell r="V10">
            <v>0</v>
          </cell>
          <cell r="W10">
            <v>0.49399999999999999</v>
          </cell>
          <cell r="X10">
            <v>0.36699999999999999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91.1</v>
          </cell>
          <cell r="AF10">
            <v>23.1</v>
          </cell>
          <cell r="AG10">
            <v>18.2</v>
          </cell>
          <cell r="AH10">
            <v>3.52</v>
          </cell>
          <cell r="AI10">
            <v>3.34</v>
          </cell>
          <cell r="AJ10">
            <v>3.18</v>
          </cell>
          <cell r="AK10">
            <v>1.47</v>
          </cell>
          <cell r="AL10">
            <v>0.67500000000000004</v>
          </cell>
          <cell r="AM10">
            <v>0</v>
          </cell>
          <cell r="AN10">
            <v>0.68700000000000006</v>
          </cell>
          <cell r="AO10">
            <v>68.3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3.76</v>
          </cell>
          <cell r="AV10">
            <v>0.91200000000000003</v>
          </cell>
          <cell r="AW10">
            <v>0</v>
          </cell>
          <cell r="AX10">
            <v>0</v>
          </cell>
          <cell r="AY10" t="str">
            <v>C250X37</v>
          </cell>
          <cell r="AZ10" t="str">
            <v>C250X37</v>
          </cell>
          <cell r="BA10">
            <v>37</v>
          </cell>
          <cell r="BB10">
            <v>4740</v>
          </cell>
          <cell r="BC10">
            <v>254</v>
          </cell>
          <cell r="BD10">
            <v>0</v>
          </cell>
          <cell r="BE10">
            <v>0</v>
          </cell>
          <cell r="BF10">
            <v>73.400000000000006</v>
          </cell>
          <cell r="BG10">
            <v>0</v>
          </cell>
          <cell r="BH10">
            <v>0</v>
          </cell>
          <cell r="BI10">
            <v>13.4</v>
          </cell>
          <cell r="BJ10">
            <v>11.1</v>
          </cell>
          <cell r="BK10">
            <v>0</v>
          </cell>
          <cell r="BL10">
            <v>0</v>
          </cell>
          <cell r="BM10">
            <v>0</v>
          </cell>
          <cell r="BN10">
            <v>25.4</v>
          </cell>
          <cell r="BO10">
            <v>25.4</v>
          </cell>
          <cell r="BP10">
            <v>15.7</v>
          </cell>
          <cell r="BQ10">
            <v>0</v>
          </cell>
          <cell r="BR10">
            <v>12.5</v>
          </cell>
          <cell r="BS10">
            <v>9.32</v>
          </cell>
          <cell r="BT10">
            <v>0</v>
          </cell>
          <cell r="BU10">
            <v>37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37.9</v>
          </cell>
          <cell r="CA10">
            <v>379</v>
          </cell>
          <cell r="CB10">
            <v>298</v>
          </cell>
          <cell r="CC10">
            <v>89.4</v>
          </cell>
          <cell r="CD10">
            <v>1.39</v>
          </cell>
          <cell r="CE10">
            <v>52.1</v>
          </cell>
          <cell r="CF10">
            <v>24.1</v>
          </cell>
          <cell r="CG10">
            <v>17.100000000000001</v>
          </cell>
          <cell r="CH10">
            <v>0</v>
          </cell>
          <cell r="CI10">
            <v>286</v>
          </cell>
          <cell r="CJ10">
            <v>18.3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95.5</v>
          </cell>
          <cell r="CQ10">
            <v>0.91200000000000003</v>
          </cell>
          <cell r="CR10">
            <v>0</v>
          </cell>
          <cell r="CS10">
            <v>0</v>
          </cell>
        </row>
        <row r="11">
          <cell r="C11" t="str">
            <v>C10X20</v>
          </cell>
          <cell r="D11" t="str">
            <v>F</v>
          </cell>
          <cell r="E11">
            <v>20</v>
          </cell>
          <cell r="F11">
            <v>5.87</v>
          </cell>
          <cell r="G11">
            <v>10</v>
          </cell>
          <cell r="H11">
            <v>0</v>
          </cell>
          <cell r="I11">
            <v>0</v>
          </cell>
          <cell r="J11">
            <v>2.74</v>
          </cell>
          <cell r="K11">
            <v>0</v>
          </cell>
          <cell r="L11">
            <v>0</v>
          </cell>
          <cell r="M11">
            <v>0.379</v>
          </cell>
          <cell r="N11">
            <v>0.436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0.60599999999999998</v>
          </cell>
          <cell r="V11">
            <v>0</v>
          </cell>
          <cell r="W11">
            <v>0.63600000000000001</v>
          </cell>
          <cell r="X11">
            <v>0.29399999999999998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78.900000000000006</v>
          </cell>
          <cell r="AF11">
            <v>19.399999999999999</v>
          </cell>
          <cell r="AG11">
            <v>15.8</v>
          </cell>
          <cell r="AH11">
            <v>3.66</v>
          </cell>
          <cell r="AI11">
            <v>2.8</v>
          </cell>
          <cell r="AJ11">
            <v>2.7</v>
          </cell>
          <cell r="AK11">
            <v>1.31</v>
          </cell>
          <cell r="AL11">
            <v>0.69</v>
          </cell>
          <cell r="AM11">
            <v>0</v>
          </cell>
          <cell r="AN11">
            <v>0.36799999999999999</v>
          </cell>
          <cell r="AO11">
            <v>56.9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3.93</v>
          </cell>
          <cell r="AV11">
            <v>0.9</v>
          </cell>
          <cell r="AW11">
            <v>0</v>
          </cell>
          <cell r="AX11">
            <v>0</v>
          </cell>
          <cell r="AY11" t="str">
            <v>C250X30</v>
          </cell>
          <cell r="AZ11" t="str">
            <v>C250X30</v>
          </cell>
          <cell r="BA11">
            <v>30</v>
          </cell>
          <cell r="BB11">
            <v>3790</v>
          </cell>
          <cell r="BC11">
            <v>254</v>
          </cell>
          <cell r="BD11">
            <v>0</v>
          </cell>
          <cell r="BE11">
            <v>0</v>
          </cell>
          <cell r="BF11">
            <v>69.599999999999994</v>
          </cell>
          <cell r="BG11">
            <v>0</v>
          </cell>
          <cell r="BH11">
            <v>0</v>
          </cell>
          <cell r="BI11">
            <v>9.6300000000000008</v>
          </cell>
          <cell r="BJ11">
            <v>11.1</v>
          </cell>
          <cell r="BK11">
            <v>0</v>
          </cell>
          <cell r="BL11">
            <v>0</v>
          </cell>
          <cell r="BM11">
            <v>0</v>
          </cell>
          <cell r="BN11">
            <v>25.4</v>
          </cell>
          <cell r="BO11">
            <v>25.4</v>
          </cell>
          <cell r="BP11">
            <v>15.4</v>
          </cell>
          <cell r="BQ11">
            <v>0</v>
          </cell>
          <cell r="BR11">
            <v>16.2</v>
          </cell>
          <cell r="BS11">
            <v>7.47</v>
          </cell>
          <cell r="BT11">
            <v>0</v>
          </cell>
          <cell r="BU11">
            <v>30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32.799999999999997</v>
          </cell>
          <cell r="CA11">
            <v>318</v>
          </cell>
          <cell r="CB11">
            <v>259</v>
          </cell>
          <cell r="CC11">
            <v>93</v>
          </cell>
          <cell r="CD11">
            <v>1.17</v>
          </cell>
          <cell r="CE11">
            <v>44.2</v>
          </cell>
          <cell r="CF11">
            <v>21.5</v>
          </cell>
          <cell r="CG11">
            <v>17.5</v>
          </cell>
          <cell r="CH11">
            <v>0</v>
          </cell>
          <cell r="CI11">
            <v>153</v>
          </cell>
          <cell r="CJ11">
            <v>15.3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100</v>
          </cell>
          <cell r="CQ11">
            <v>0.9</v>
          </cell>
          <cell r="CR11">
            <v>0</v>
          </cell>
          <cell r="CS11">
            <v>0</v>
          </cell>
        </row>
        <row r="12">
          <cell r="C12" t="str">
            <v>C10X15.3</v>
          </cell>
          <cell r="D12" t="str">
            <v>F</v>
          </cell>
          <cell r="E12">
            <v>15.3</v>
          </cell>
          <cell r="F12">
            <v>4.4800000000000004</v>
          </cell>
          <cell r="G12">
            <v>10</v>
          </cell>
          <cell r="H12">
            <v>0</v>
          </cell>
          <cell r="I12">
            <v>0</v>
          </cell>
          <cell r="J12">
            <v>2.6</v>
          </cell>
          <cell r="K12">
            <v>0</v>
          </cell>
          <cell r="L12">
            <v>0</v>
          </cell>
          <cell r="M12">
            <v>0.24</v>
          </cell>
          <cell r="N12">
            <v>0.436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</v>
          </cell>
          <cell r="T12">
            <v>0</v>
          </cell>
          <cell r="U12">
            <v>0.63400000000000001</v>
          </cell>
          <cell r="V12">
            <v>0</v>
          </cell>
          <cell r="W12">
            <v>0.79600000000000004</v>
          </cell>
          <cell r="X12">
            <v>0.224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67.3</v>
          </cell>
          <cell r="AF12">
            <v>15.9</v>
          </cell>
          <cell r="AG12">
            <v>13.5</v>
          </cell>
          <cell r="AH12">
            <v>3.87</v>
          </cell>
          <cell r="AI12">
            <v>2.27</v>
          </cell>
          <cell r="AJ12">
            <v>2.34</v>
          </cell>
          <cell r="AK12">
            <v>1.1499999999999999</v>
          </cell>
          <cell r="AL12">
            <v>0.71099999999999997</v>
          </cell>
          <cell r="AM12">
            <v>0</v>
          </cell>
          <cell r="AN12">
            <v>0.20899999999999999</v>
          </cell>
          <cell r="AO12">
            <v>45.5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4.1900000000000004</v>
          </cell>
          <cell r="AV12">
            <v>0.88400000000000001</v>
          </cell>
          <cell r="AW12">
            <v>0</v>
          </cell>
          <cell r="AX12">
            <v>0</v>
          </cell>
          <cell r="AY12" t="str">
            <v>C250X22.8</v>
          </cell>
          <cell r="AZ12" t="str">
            <v>C250X22.8</v>
          </cell>
          <cell r="BA12">
            <v>22.8</v>
          </cell>
          <cell r="BB12">
            <v>2890</v>
          </cell>
          <cell r="BC12">
            <v>254</v>
          </cell>
          <cell r="BD12">
            <v>0</v>
          </cell>
          <cell r="BE12">
            <v>0</v>
          </cell>
          <cell r="BF12">
            <v>66</v>
          </cell>
          <cell r="BG12">
            <v>0</v>
          </cell>
          <cell r="BH12">
            <v>0</v>
          </cell>
          <cell r="BI12">
            <v>6.1</v>
          </cell>
          <cell r="BJ12">
            <v>11.1</v>
          </cell>
          <cell r="BK12">
            <v>0</v>
          </cell>
          <cell r="BL12">
            <v>0</v>
          </cell>
          <cell r="BM12">
            <v>0</v>
          </cell>
          <cell r="BN12">
            <v>25.4</v>
          </cell>
          <cell r="BO12">
            <v>25.4</v>
          </cell>
          <cell r="BP12">
            <v>16.100000000000001</v>
          </cell>
          <cell r="BQ12">
            <v>0</v>
          </cell>
          <cell r="BR12">
            <v>20.2</v>
          </cell>
          <cell r="BS12">
            <v>5.69</v>
          </cell>
          <cell r="BT12">
            <v>0</v>
          </cell>
          <cell r="BU12">
            <v>22.8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28</v>
          </cell>
          <cell r="CA12">
            <v>261</v>
          </cell>
          <cell r="CB12">
            <v>221</v>
          </cell>
          <cell r="CC12">
            <v>98.3</v>
          </cell>
          <cell r="CD12">
            <v>0.94499999999999995</v>
          </cell>
          <cell r="CE12">
            <v>38.299999999999997</v>
          </cell>
          <cell r="CF12">
            <v>18.8</v>
          </cell>
          <cell r="CG12">
            <v>18.100000000000001</v>
          </cell>
          <cell r="CH12">
            <v>0</v>
          </cell>
          <cell r="CI12">
            <v>87</v>
          </cell>
          <cell r="CJ12">
            <v>12.2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106</v>
          </cell>
          <cell r="CQ12">
            <v>0.88400000000000001</v>
          </cell>
          <cell r="CR12">
            <v>0</v>
          </cell>
          <cell r="CS12">
            <v>0</v>
          </cell>
        </row>
        <row r="13">
          <cell r="C13" t="str">
            <v>C9X20</v>
          </cell>
          <cell r="D13" t="str">
            <v>F</v>
          </cell>
          <cell r="E13">
            <v>20</v>
          </cell>
          <cell r="F13">
            <v>5.87</v>
          </cell>
          <cell r="G13">
            <v>9</v>
          </cell>
          <cell r="H13">
            <v>0</v>
          </cell>
          <cell r="I13">
            <v>0</v>
          </cell>
          <cell r="J13">
            <v>2.65</v>
          </cell>
          <cell r="K13">
            <v>0</v>
          </cell>
          <cell r="L13">
            <v>0</v>
          </cell>
          <cell r="M13">
            <v>0.44800000000000001</v>
          </cell>
          <cell r="N13">
            <v>0.41299999999999998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1</v>
          </cell>
          <cell r="T13">
            <v>0</v>
          </cell>
          <cell r="U13">
            <v>0.58299999999999996</v>
          </cell>
          <cell r="V13">
            <v>0</v>
          </cell>
          <cell r="W13">
            <v>0.51500000000000001</v>
          </cell>
          <cell r="X13">
            <v>0.32600000000000001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60.9</v>
          </cell>
          <cell r="AF13">
            <v>16.899999999999999</v>
          </cell>
          <cell r="AG13">
            <v>13.5</v>
          </cell>
          <cell r="AH13">
            <v>3.22</v>
          </cell>
          <cell r="AI13">
            <v>2.41</v>
          </cell>
          <cell r="AJ13">
            <v>2.46</v>
          </cell>
          <cell r="AK13">
            <v>1.17</v>
          </cell>
          <cell r="AL13">
            <v>0.64</v>
          </cell>
          <cell r="AM13">
            <v>0</v>
          </cell>
          <cell r="AN13">
            <v>0.42699999999999999</v>
          </cell>
          <cell r="AO13">
            <v>39.4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3.46</v>
          </cell>
          <cell r="AV13">
            <v>0.89900000000000002</v>
          </cell>
          <cell r="AW13">
            <v>0</v>
          </cell>
          <cell r="AX13">
            <v>0</v>
          </cell>
          <cell r="AY13" t="str">
            <v>C230X30</v>
          </cell>
          <cell r="AZ13" t="str">
            <v>C230X30</v>
          </cell>
          <cell r="BA13">
            <v>30</v>
          </cell>
          <cell r="BB13">
            <v>3790</v>
          </cell>
          <cell r="BC13">
            <v>229</v>
          </cell>
          <cell r="BD13">
            <v>0</v>
          </cell>
          <cell r="BE13">
            <v>0</v>
          </cell>
          <cell r="BF13">
            <v>67.3</v>
          </cell>
          <cell r="BG13">
            <v>0</v>
          </cell>
          <cell r="BH13">
            <v>0</v>
          </cell>
          <cell r="BI13">
            <v>11.4</v>
          </cell>
          <cell r="BJ13">
            <v>10.5</v>
          </cell>
          <cell r="BK13">
            <v>0</v>
          </cell>
          <cell r="BL13">
            <v>0</v>
          </cell>
          <cell r="BM13">
            <v>0</v>
          </cell>
          <cell r="BN13">
            <v>25.4</v>
          </cell>
          <cell r="BO13">
            <v>25.4</v>
          </cell>
          <cell r="BP13">
            <v>14.8</v>
          </cell>
          <cell r="BQ13">
            <v>0</v>
          </cell>
          <cell r="BR13">
            <v>13.1</v>
          </cell>
          <cell r="BS13">
            <v>8.2799999999999994</v>
          </cell>
          <cell r="BT13">
            <v>0</v>
          </cell>
          <cell r="BU13">
            <v>30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25.3</v>
          </cell>
          <cell r="CA13">
            <v>277</v>
          </cell>
          <cell r="CB13">
            <v>221</v>
          </cell>
          <cell r="CC13">
            <v>81.8</v>
          </cell>
          <cell r="CD13">
            <v>1</v>
          </cell>
          <cell r="CE13">
            <v>40.299999999999997</v>
          </cell>
          <cell r="CF13">
            <v>19.2</v>
          </cell>
          <cell r="CG13">
            <v>16.3</v>
          </cell>
          <cell r="CH13">
            <v>0</v>
          </cell>
          <cell r="CI13">
            <v>178</v>
          </cell>
          <cell r="CJ13">
            <v>10.6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87.9</v>
          </cell>
          <cell r="CQ13">
            <v>0.89900000000000002</v>
          </cell>
          <cell r="CR13">
            <v>0</v>
          </cell>
          <cell r="CS13">
            <v>0</v>
          </cell>
        </row>
        <row r="14">
          <cell r="C14" t="str">
            <v>C9X15</v>
          </cell>
          <cell r="D14" t="str">
            <v>F</v>
          </cell>
          <cell r="E14">
            <v>15</v>
          </cell>
          <cell r="F14">
            <v>4.41</v>
          </cell>
          <cell r="G14">
            <v>9</v>
          </cell>
          <cell r="H14">
            <v>0</v>
          </cell>
          <cell r="I14">
            <v>0</v>
          </cell>
          <cell r="J14">
            <v>2.4900000000000002</v>
          </cell>
          <cell r="K14">
            <v>0</v>
          </cell>
          <cell r="L14">
            <v>0</v>
          </cell>
          <cell r="M14">
            <v>0.28499999999999998</v>
          </cell>
          <cell r="N14">
            <v>0.41299999999999998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0.58599999999999997</v>
          </cell>
          <cell r="V14">
            <v>0</v>
          </cell>
          <cell r="W14">
            <v>0.68100000000000005</v>
          </cell>
          <cell r="X14">
            <v>0.245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51</v>
          </cell>
          <cell r="AF14">
            <v>13.6</v>
          </cell>
          <cell r="AG14">
            <v>11.3</v>
          </cell>
          <cell r="AH14">
            <v>3.4</v>
          </cell>
          <cell r="AI14">
            <v>1.91</v>
          </cell>
          <cell r="AJ14">
            <v>2.04</v>
          </cell>
          <cell r="AK14">
            <v>1.01</v>
          </cell>
          <cell r="AL14">
            <v>0.65900000000000003</v>
          </cell>
          <cell r="AM14">
            <v>0</v>
          </cell>
          <cell r="AN14">
            <v>0.20799999999999999</v>
          </cell>
          <cell r="AO14">
            <v>31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3.69</v>
          </cell>
          <cell r="AV14">
            <v>0.88200000000000001</v>
          </cell>
          <cell r="AW14">
            <v>0</v>
          </cell>
          <cell r="AX14">
            <v>0</v>
          </cell>
          <cell r="AY14" t="str">
            <v>C230X22</v>
          </cell>
          <cell r="AZ14" t="str">
            <v>C230X22</v>
          </cell>
          <cell r="BA14">
            <v>22</v>
          </cell>
          <cell r="BB14">
            <v>2850</v>
          </cell>
          <cell r="BC14">
            <v>229</v>
          </cell>
          <cell r="BD14">
            <v>0</v>
          </cell>
          <cell r="BE14">
            <v>0</v>
          </cell>
          <cell r="BF14">
            <v>63.2</v>
          </cell>
          <cell r="BG14">
            <v>0</v>
          </cell>
          <cell r="BH14">
            <v>0</v>
          </cell>
          <cell r="BI14">
            <v>7.24</v>
          </cell>
          <cell r="BJ14">
            <v>10.5</v>
          </cell>
          <cell r="BK14">
            <v>0</v>
          </cell>
          <cell r="BL14">
            <v>0</v>
          </cell>
          <cell r="BM14">
            <v>0</v>
          </cell>
          <cell r="BN14">
            <v>25.4</v>
          </cell>
          <cell r="BO14">
            <v>25.4</v>
          </cell>
          <cell r="BP14">
            <v>14.9</v>
          </cell>
          <cell r="BQ14">
            <v>0</v>
          </cell>
          <cell r="BR14">
            <v>17.3</v>
          </cell>
          <cell r="BS14">
            <v>6.22</v>
          </cell>
          <cell r="BT14">
            <v>0</v>
          </cell>
          <cell r="BU14">
            <v>22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21.2</v>
          </cell>
          <cell r="CA14">
            <v>223</v>
          </cell>
          <cell r="CB14">
            <v>185</v>
          </cell>
          <cell r="CC14">
            <v>86.4</v>
          </cell>
          <cell r="CD14">
            <v>0.79500000000000004</v>
          </cell>
          <cell r="CE14">
            <v>33.4</v>
          </cell>
          <cell r="CF14">
            <v>16.600000000000001</v>
          </cell>
          <cell r="CG14">
            <v>16.7</v>
          </cell>
          <cell r="CH14">
            <v>0</v>
          </cell>
          <cell r="CI14">
            <v>86.6</v>
          </cell>
          <cell r="CJ14">
            <v>8.32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93.7</v>
          </cell>
          <cell r="CQ14">
            <v>0.88200000000000001</v>
          </cell>
          <cell r="CR14">
            <v>0</v>
          </cell>
          <cell r="CS14">
            <v>0</v>
          </cell>
        </row>
        <row r="15">
          <cell r="C15" t="str">
            <v>C9X13.4</v>
          </cell>
          <cell r="D15" t="str">
            <v>F</v>
          </cell>
          <cell r="E15">
            <v>13.4</v>
          </cell>
          <cell r="F15">
            <v>3.94</v>
          </cell>
          <cell r="G15">
            <v>9</v>
          </cell>
          <cell r="H15">
            <v>0</v>
          </cell>
          <cell r="I15">
            <v>0</v>
          </cell>
          <cell r="J15">
            <v>2.4300000000000002</v>
          </cell>
          <cell r="K15">
            <v>0</v>
          </cell>
          <cell r="L15">
            <v>0</v>
          </cell>
          <cell r="M15">
            <v>0.23300000000000001</v>
          </cell>
          <cell r="N15">
            <v>0.41299999999999998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1</v>
          </cell>
          <cell r="T15">
            <v>0</v>
          </cell>
          <cell r="U15">
            <v>0.60099999999999998</v>
          </cell>
          <cell r="V15">
            <v>0</v>
          </cell>
          <cell r="W15">
            <v>0.74199999999999999</v>
          </cell>
          <cell r="X15">
            <v>0.219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47.8</v>
          </cell>
          <cell r="AF15">
            <v>12.6</v>
          </cell>
          <cell r="AG15">
            <v>10.6</v>
          </cell>
          <cell r="AH15">
            <v>3.49</v>
          </cell>
          <cell r="AI15">
            <v>1.75</v>
          </cell>
          <cell r="AJ15">
            <v>1.94</v>
          </cell>
          <cell r="AK15">
            <v>0.95399999999999996</v>
          </cell>
          <cell r="AL15">
            <v>0.66600000000000004</v>
          </cell>
          <cell r="AM15">
            <v>0</v>
          </cell>
          <cell r="AN15">
            <v>0.16800000000000001</v>
          </cell>
          <cell r="AO15">
            <v>28.2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3.79</v>
          </cell>
          <cell r="AV15">
            <v>0.875</v>
          </cell>
          <cell r="AW15">
            <v>0</v>
          </cell>
          <cell r="AX15">
            <v>0</v>
          </cell>
          <cell r="AY15" t="str">
            <v>C230X19.9</v>
          </cell>
          <cell r="AZ15" t="str">
            <v>C230X19.9</v>
          </cell>
          <cell r="BA15">
            <v>19.899999999999999</v>
          </cell>
          <cell r="BB15">
            <v>2540</v>
          </cell>
          <cell r="BC15">
            <v>229</v>
          </cell>
          <cell r="BD15">
            <v>0</v>
          </cell>
          <cell r="BE15">
            <v>0</v>
          </cell>
          <cell r="BF15">
            <v>61.7</v>
          </cell>
          <cell r="BG15">
            <v>0</v>
          </cell>
          <cell r="BH15">
            <v>0</v>
          </cell>
          <cell r="BI15">
            <v>5.92</v>
          </cell>
          <cell r="BJ15">
            <v>10.5</v>
          </cell>
          <cell r="BK15">
            <v>0</v>
          </cell>
          <cell r="BL15">
            <v>0</v>
          </cell>
          <cell r="BM15">
            <v>0</v>
          </cell>
          <cell r="BN15">
            <v>25.4</v>
          </cell>
          <cell r="BO15">
            <v>25.4</v>
          </cell>
          <cell r="BP15">
            <v>15.3</v>
          </cell>
          <cell r="BQ15">
            <v>0</v>
          </cell>
          <cell r="BR15">
            <v>18.8</v>
          </cell>
          <cell r="BS15">
            <v>5.56</v>
          </cell>
          <cell r="BT15">
            <v>0</v>
          </cell>
          <cell r="BU15">
            <v>19.899999999999999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19.899999999999999</v>
          </cell>
          <cell r="CA15">
            <v>206</v>
          </cell>
          <cell r="CB15">
            <v>174</v>
          </cell>
          <cell r="CC15">
            <v>88.6</v>
          </cell>
          <cell r="CD15">
            <v>0.72799999999999998</v>
          </cell>
          <cell r="CE15">
            <v>31.8</v>
          </cell>
          <cell r="CF15">
            <v>15.6</v>
          </cell>
          <cell r="CG15">
            <v>16.899999999999999</v>
          </cell>
          <cell r="CH15">
            <v>0</v>
          </cell>
          <cell r="CI15">
            <v>69.900000000000006</v>
          </cell>
          <cell r="CJ15">
            <v>7.57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96.3</v>
          </cell>
          <cell r="CQ15">
            <v>0.875</v>
          </cell>
          <cell r="CR15">
            <v>0</v>
          </cell>
          <cell r="CS15">
            <v>0</v>
          </cell>
        </row>
        <row r="16">
          <cell r="C16" t="str">
            <v>C8X18.7</v>
          </cell>
          <cell r="D16" t="str">
            <v>F</v>
          </cell>
          <cell r="E16">
            <v>18.7</v>
          </cell>
          <cell r="F16">
            <v>5.51</v>
          </cell>
          <cell r="G16">
            <v>8</v>
          </cell>
          <cell r="H16">
            <v>0</v>
          </cell>
          <cell r="I16">
            <v>0</v>
          </cell>
          <cell r="J16">
            <v>2.5299999999999998</v>
          </cell>
          <cell r="K16">
            <v>0</v>
          </cell>
          <cell r="L16">
            <v>0</v>
          </cell>
          <cell r="M16">
            <v>0.48699999999999999</v>
          </cell>
          <cell r="N16">
            <v>0.39</v>
          </cell>
          <cell r="O16">
            <v>0</v>
          </cell>
          <cell r="P16">
            <v>0</v>
          </cell>
          <cell r="Q16">
            <v>0</v>
          </cell>
          <cell r="R16">
            <v>0.93799999999999994</v>
          </cell>
          <cell r="S16">
            <v>0.9375</v>
          </cell>
          <cell r="T16">
            <v>0</v>
          </cell>
          <cell r="U16">
            <v>0.56499999999999995</v>
          </cell>
          <cell r="V16">
            <v>0</v>
          </cell>
          <cell r="W16">
            <v>0.43099999999999999</v>
          </cell>
          <cell r="X16">
            <v>0.34399999999999997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43.9</v>
          </cell>
          <cell r="AF16">
            <v>13.9</v>
          </cell>
          <cell r="AG16">
            <v>11</v>
          </cell>
          <cell r="AH16">
            <v>2.82</v>
          </cell>
          <cell r="AI16">
            <v>1.97</v>
          </cell>
          <cell r="AJ16">
            <v>2.17</v>
          </cell>
          <cell r="AK16">
            <v>1.01</v>
          </cell>
          <cell r="AL16">
            <v>0.59799999999999998</v>
          </cell>
          <cell r="AM16">
            <v>0</v>
          </cell>
          <cell r="AN16">
            <v>0.434</v>
          </cell>
          <cell r="AO16">
            <v>25.1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3.05</v>
          </cell>
          <cell r="AV16">
            <v>0.89400000000000002</v>
          </cell>
          <cell r="AW16">
            <v>0</v>
          </cell>
          <cell r="AX16">
            <v>0</v>
          </cell>
          <cell r="AY16" t="str">
            <v>C200X27.9</v>
          </cell>
          <cell r="AZ16" t="str">
            <v>C200X27.9</v>
          </cell>
          <cell r="BA16">
            <v>27.9</v>
          </cell>
          <cell r="BB16">
            <v>3550</v>
          </cell>
          <cell r="BC16">
            <v>203</v>
          </cell>
          <cell r="BD16">
            <v>0</v>
          </cell>
          <cell r="BE16">
            <v>0</v>
          </cell>
          <cell r="BF16">
            <v>64.3</v>
          </cell>
          <cell r="BG16">
            <v>0</v>
          </cell>
          <cell r="BH16">
            <v>0</v>
          </cell>
          <cell r="BI16">
            <v>12.4</v>
          </cell>
          <cell r="BJ16">
            <v>9.91</v>
          </cell>
          <cell r="BK16">
            <v>0</v>
          </cell>
          <cell r="BL16">
            <v>0</v>
          </cell>
          <cell r="BM16">
            <v>0</v>
          </cell>
          <cell r="BN16">
            <v>23.8</v>
          </cell>
          <cell r="BO16">
            <v>23.8</v>
          </cell>
          <cell r="BP16">
            <v>14.4</v>
          </cell>
          <cell r="BQ16">
            <v>0</v>
          </cell>
          <cell r="BR16">
            <v>10.9</v>
          </cell>
          <cell r="BS16">
            <v>8.74</v>
          </cell>
          <cell r="BT16">
            <v>0</v>
          </cell>
          <cell r="BU16">
            <v>27.9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18.3</v>
          </cell>
          <cell r="CA16">
            <v>228</v>
          </cell>
          <cell r="CB16">
            <v>180</v>
          </cell>
          <cell r="CC16">
            <v>71.599999999999994</v>
          </cell>
          <cell r="CD16">
            <v>0.82</v>
          </cell>
          <cell r="CE16">
            <v>35.6</v>
          </cell>
          <cell r="CF16">
            <v>16.600000000000001</v>
          </cell>
          <cell r="CG16">
            <v>15.2</v>
          </cell>
          <cell r="CH16">
            <v>0</v>
          </cell>
          <cell r="CI16">
            <v>181</v>
          </cell>
          <cell r="CJ16">
            <v>6.74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77.5</v>
          </cell>
          <cell r="CQ16">
            <v>0.89400000000000002</v>
          </cell>
          <cell r="CR16">
            <v>0</v>
          </cell>
          <cell r="CS16">
            <v>0</v>
          </cell>
        </row>
        <row r="17">
          <cell r="C17" t="str">
            <v>C8X13.7</v>
          </cell>
          <cell r="D17" t="str">
            <v>F</v>
          </cell>
          <cell r="E17">
            <v>13.7</v>
          </cell>
          <cell r="F17">
            <v>4.04</v>
          </cell>
          <cell r="G17">
            <v>8</v>
          </cell>
          <cell r="H17">
            <v>0</v>
          </cell>
          <cell r="I17">
            <v>0</v>
          </cell>
          <cell r="J17">
            <v>2.34</v>
          </cell>
          <cell r="K17">
            <v>0</v>
          </cell>
          <cell r="L17">
            <v>0</v>
          </cell>
          <cell r="M17">
            <v>0.30299999999999999</v>
          </cell>
          <cell r="N17">
            <v>0.39</v>
          </cell>
          <cell r="O17">
            <v>0</v>
          </cell>
          <cell r="P17">
            <v>0</v>
          </cell>
          <cell r="Q17">
            <v>0</v>
          </cell>
          <cell r="R17">
            <v>0.93799999999999994</v>
          </cell>
          <cell r="S17">
            <v>0.9375</v>
          </cell>
          <cell r="T17">
            <v>0</v>
          </cell>
          <cell r="U17">
            <v>0.55400000000000005</v>
          </cell>
          <cell r="V17">
            <v>0</v>
          </cell>
          <cell r="W17">
            <v>0.60399999999999998</v>
          </cell>
          <cell r="X17">
            <v>0.252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36.1</v>
          </cell>
          <cell r="AF17">
            <v>11</v>
          </cell>
          <cell r="AG17">
            <v>9.02</v>
          </cell>
          <cell r="AH17">
            <v>2.99</v>
          </cell>
          <cell r="AI17">
            <v>1.52</v>
          </cell>
          <cell r="AJ17">
            <v>1.73</v>
          </cell>
          <cell r="AK17">
            <v>0.84799999999999998</v>
          </cell>
          <cell r="AL17">
            <v>0.61299999999999999</v>
          </cell>
          <cell r="AM17">
            <v>0</v>
          </cell>
          <cell r="AN17">
            <v>0.186</v>
          </cell>
          <cell r="AO17">
            <v>19.2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3.26</v>
          </cell>
          <cell r="AV17">
            <v>0.874</v>
          </cell>
          <cell r="AW17">
            <v>0</v>
          </cell>
          <cell r="AX17">
            <v>0</v>
          </cell>
          <cell r="AY17" t="str">
            <v>C200X20.5</v>
          </cell>
          <cell r="AZ17" t="str">
            <v>C200X20.5</v>
          </cell>
          <cell r="BA17">
            <v>20.5</v>
          </cell>
          <cell r="BB17">
            <v>2610</v>
          </cell>
          <cell r="BC17">
            <v>203</v>
          </cell>
          <cell r="BD17">
            <v>0</v>
          </cell>
          <cell r="BE17">
            <v>0</v>
          </cell>
          <cell r="BF17">
            <v>59.4</v>
          </cell>
          <cell r="BG17">
            <v>0</v>
          </cell>
          <cell r="BH17">
            <v>0</v>
          </cell>
          <cell r="BI17">
            <v>7.7</v>
          </cell>
          <cell r="BJ17">
            <v>9.91</v>
          </cell>
          <cell r="BK17">
            <v>0</v>
          </cell>
          <cell r="BL17">
            <v>0</v>
          </cell>
          <cell r="BM17">
            <v>0</v>
          </cell>
          <cell r="BN17">
            <v>23.8</v>
          </cell>
          <cell r="BO17">
            <v>23.8</v>
          </cell>
          <cell r="BP17">
            <v>14.1</v>
          </cell>
          <cell r="BQ17">
            <v>0</v>
          </cell>
          <cell r="BR17">
            <v>15.3</v>
          </cell>
          <cell r="BS17">
            <v>6.4</v>
          </cell>
          <cell r="BT17">
            <v>0</v>
          </cell>
          <cell r="BU17">
            <v>20.5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15</v>
          </cell>
          <cell r="CA17">
            <v>180</v>
          </cell>
          <cell r="CB17">
            <v>148</v>
          </cell>
          <cell r="CC17">
            <v>75.900000000000006</v>
          </cell>
          <cell r="CD17">
            <v>0.63300000000000001</v>
          </cell>
          <cell r="CE17">
            <v>28.3</v>
          </cell>
          <cell r="CF17">
            <v>13.9</v>
          </cell>
          <cell r="CG17">
            <v>15.6</v>
          </cell>
          <cell r="CH17">
            <v>0</v>
          </cell>
          <cell r="CI17">
            <v>77.400000000000006</v>
          </cell>
          <cell r="CJ17">
            <v>5.16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82.8</v>
          </cell>
          <cell r="CQ17">
            <v>0.874</v>
          </cell>
          <cell r="CR17">
            <v>0</v>
          </cell>
          <cell r="CS17">
            <v>0</v>
          </cell>
        </row>
        <row r="18">
          <cell r="C18" t="str">
            <v>C8X11.5</v>
          </cell>
          <cell r="D18" t="str">
            <v>F</v>
          </cell>
          <cell r="E18">
            <v>11.5</v>
          </cell>
          <cell r="F18">
            <v>3.37</v>
          </cell>
          <cell r="G18">
            <v>8</v>
          </cell>
          <cell r="H18">
            <v>0</v>
          </cell>
          <cell r="I18">
            <v>0</v>
          </cell>
          <cell r="J18">
            <v>2.2599999999999998</v>
          </cell>
          <cell r="K18">
            <v>0</v>
          </cell>
          <cell r="L18">
            <v>0</v>
          </cell>
          <cell r="M18">
            <v>0.22</v>
          </cell>
          <cell r="N18">
            <v>0.39</v>
          </cell>
          <cell r="O18">
            <v>0</v>
          </cell>
          <cell r="P18">
            <v>0</v>
          </cell>
          <cell r="Q18">
            <v>0</v>
          </cell>
          <cell r="R18">
            <v>0.93799999999999994</v>
          </cell>
          <cell r="S18">
            <v>0.9375</v>
          </cell>
          <cell r="T18">
            <v>0</v>
          </cell>
          <cell r="U18">
            <v>0.57199999999999995</v>
          </cell>
          <cell r="V18">
            <v>0</v>
          </cell>
          <cell r="W18">
            <v>0.69699999999999995</v>
          </cell>
          <cell r="X18">
            <v>0.21099999999999999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32.5</v>
          </cell>
          <cell r="AF18">
            <v>9.6300000000000008</v>
          </cell>
          <cell r="AG18">
            <v>8.14</v>
          </cell>
          <cell r="AH18">
            <v>3.11</v>
          </cell>
          <cell r="AI18">
            <v>1.31</v>
          </cell>
          <cell r="AJ18">
            <v>1.57</v>
          </cell>
          <cell r="AK18">
            <v>0.77500000000000002</v>
          </cell>
          <cell r="AL18">
            <v>0.623</v>
          </cell>
          <cell r="AM18">
            <v>0</v>
          </cell>
          <cell r="AN18">
            <v>0.13</v>
          </cell>
          <cell r="AO18">
            <v>16.5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3.41</v>
          </cell>
          <cell r="AV18">
            <v>0.86199999999999999</v>
          </cell>
          <cell r="AW18">
            <v>0</v>
          </cell>
          <cell r="AX18">
            <v>0</v>
          </cell>
          <cell r="AY18" t="str">
            <v>C200X17.1</v>
          </cell>
          <cell r="AZ18" t="str">
            <v>C200X17.1</v>
          </cell>
          <cell r="BA18">
            <v>17.100000000000001</v>
          </cell>
          <cell r="BB18">
            <v>2170</v>
          </cell>
          <cell r="BC18">
            <v>203</v>
          </cell>
          <cell r="BD18">
            <v>0</v>
          </cell>
          <cell r="BE18">
            <v>0</v>
          </cell>
          <cell r="BF18">
            <v>57.4</v>
          </cell>
          <cell r="BG18">
            <v>0</v>
          </cell>
          <cell r="BH18">
            <v>0</v>
          </cell>
          <cell r="BI18">
            <v>5.59</v>
          </cell>
          <cell r="BJ18">
            <v>9.91</v>
          </cell>
          <cell r="BK18">
            <v>0</v>
          </cell>
          <cell r="BL18">
            <v>0</v>
          </cell>
          <cell r="BM18">
            <v>0</v>
          </cell>
          <cell r="BN18">
            <v>23.8</v>
          </cell>
          <cell r="BO18">
            <v>23.8</v>
          </cell>
          <cell r="BP18">
            <v>14.5</v>
          </cell>
          <cell r="BQ18">
            <v>0</v>
          </cell>
          <cell r="BR18">
            <v>17.7</v>
          </cell>
          <cell r="BS18">
            <v>5.36</v>
          </cell>
          <cell r="BT18">
            <v>0</v>
          </cell>
          <cell r="BU18">
            <v>17.100000000000001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13.5</v>
          </cell>
          <cell r="CA18">
            <v>158</v>
          </cell>
          <cell r="CB18">
            <v>133</v>
          </cell>
          <cell r="CC18">
            <v>79</v>
          </cell>
          <cell r="CD18">
            <v>0.54500000000000004</v>
          </cell>
          <cell r="CE18">
            <v>25.7</v>
          </cell>
          <cell r="CF18">
            <v>12.7</v>
          </cell>
          <cell r="CG18">
            <v>15.8</v>
          </cell>
          <cell r="CH18">
            <v>0</v>
          </cell>
          <cell r="CI18">
            <v>54.1</v>
          </cell>
          <cell r="CJ18">
            <v>4.43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86.6</v>
          </cell>
          <cell r="CQ18">
            <v>0.86199999999999999</v>
          </cell>
          <cell r="CR18">
            <v>0</v>
          </cell>
          <cell r="CS18">
            <v>0</v>
          </cell>
        </row>
        <row r="19">
          <cell r="C19" t="str">
            <v>C7X14.7</v>
          </cell>
          <cell r="D19" t="str">
            <v>F</v>
          </cell>
          <cell r="E19">
            <v>14.7</v>
          </cell>
          <cell r="F19">
            <v>4.33</v>
          </cell>
          <cell r="G19">
            <v>7</v>
          </cell>
          <cell r="H19">
            <v>0</v>
          </cell>
          <cell r="I19">
            <v>0</v>
          </cell>
          <cell r="J19">
            <v>2.2999999999999998</v>
          </cell>
          <cell r="K19">
            <v>0</v>
          </cell>
          <cell r="L19">
            <v>0</v>
          </cell>
          <cell r="M19">
            <v>0.41899999999999998</v>
          </cell>
          <cell r="N19">
            <v>0.36599999999999999</v>
          </cell>
          <cell r="O19">
            <v>0</v>
          </cell>
          <cell r="P19">
            <v>0</v>
          </cell>
          <cell r="Q19">
            <v>0</v>
          </cell>
          <cell r="R19">
            <v>0.875</v>
          </cell>
          <cell r="S19">
            <v>0.875</v>
          </cell>
          <cell r="T19">
            <v>0</v>
          </cell>
          <cell r="U19">
            <v>0.53200000000000003</v>
          </cell>
          <cell r="V19">
            <v>0</v>
          </cell>
          <cell r="W19">
            <v>0.441</v>
          </cell>
          <cell r="X19">
            <v>0.309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27.2</v>
          </cell>
          <cell r="AF19">
            <v>9.75</v>
          </cell>
          <cell r="AG19">
            <v>7.78</v>
          </cell>
          <cell r="AH19">
            <v>2.5099999999999998</v>
          </cell>
          <cell r="AI19">
            <v>1.37</v>
          </cell>
          <cell r="AJ19">
            <v>1.63</v>
          </cell>
          <cell r="AK19">
            <v>0.77200000000000002</v>
          </cell>
          <cell r="AL19">
            <v>0.56100000000000005</v>
          </cell>
          <cell r="AM19">
            <v>0</v>
          </cell>
          <cell r="AN19">
            <v>0.26700000000000002</v>
          </cell>
          <cell r="AO19">
            <v>13.1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2.75</v>
          </cell>
          <cell r="AV19">
            <v>0.875</v>
          </cell>
          <cell r="AW19">
            <v>0</v>
          </cell>
          <cell r="AX19">
            <v>0</v>
          </cell>
          <cell r="AY19" t="str">
            <v>C180X22</v>
          </cell>
          <cell r="AZ19" t="str">
            <v>C180X22</v>
          </cell>
          <cell r="BA19">
            <v>22</v>
          </cell>
          <cell r="BB19">
            <v>2790</v>
          </cell>
          <cell r="BC19">
            <v>178</v>
          </cell>
          <cell r="BD19">
            <v>0</v>
          </cell>
          <cell r="BE19">
            <v>0</v>
          </cell>
          <cell r="BF19">
            <v>58.4</v>
          </cell>
          <cell r="BG19">
            <v>0</v>
          </cell>
          <cell r="BH19">
            <v>0</v>
          </cell>
          <cell r="BI19">
            <v>10.6</v>
          </cell>
          <cell r="BJ19">
            <v>9.3000000000000007</v>
          </cell>
          <cell r="BK19">
            <v>0</v>
          </cell>
          <cell r="BL19">
            <v>0</v>
          </cell>
          <cell r="BM19">
            <v>0</v>
          </cell>
          <cell r="BN19">
            <v>22.2</v>
          </cell>
          <cell r="BO19">
            <v>22.2</v>
          </cell>
          <cell r="BP19">
            <v>13.5</v>
          </cell>
          <cell r="BQ19">
            <v>0</v>
          </cell>
          <cell r="BR19">
            <v>11.2</v>
          </cell>
          <cell r="BS19">
            <v>7.85</v>
          </cell>
          <cell r="BT19">
            <v>0</v>
          </cell>
          <cell r="BU19">
            <v>22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11.3</v>
          </cell>
          <cell r="CA19">
            <v>160</v>
          </cell>
          <cell r="CB19">
            <v>127</v>
          </cell>
          <cell r="CC19">
            <v>63.8</v>
          </cell>
          <cell r="CD19">
            <v>0.56999999999999995</v>
          </cell>
          <cell r="CE19">
            <v>26.7</v>
          </cell>
          <cell r="CF19">
            <v>12.7</v>
          </cell>
          <cell r="CG19">
            <v>14.2</v>
          </cell>
          <cell r="CH19">
            <v>0</v>
          </cell>
          <cell r="CI19">
            <v>111</v>
          </cell>
          <cell r="CJ19">
            <v>3.52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69.900000000000006</v>
          </cell>
          <cell r="CQ19">
            <v>0.875</v>
          </cell>
          <cell r="CR19">
            <v>0</v>
          </cell>
          <cell r="CS19">
            <v>0</v>
          </cell>
        </row>
        <row r="20">
          <cell r="C20" t="str">
            <v>C7X12.2</v>
          </cell>
          <cell r="D20" t="str">
            <v>F</v>
          </cell>
          <cell r="E20">
            <v>12.2</v>
          </cell>
          <cell r="F20">
            <v>3.6</v>
          </cell>
          <cell r="G20">
            <v>7</v>
          </cell>
          <cell r="H20">
            <v>0</v>
          </cell>
          <cell r="I20">
            <v>0</v>
          </cell>
          <cell r="J20">
            <v>2.19</v>
          </cell>
          <cell r="K20">
            <v>0</v>
          </cell>
          <cell r="L20">
            <v>0</v>
          </cell>
          <cell r="M20">
            <v>0.314</v>
          </cell>
          <cell r="N20">
            <v>0.36599999999999999</v>
          </cell>
          <cell r="O20">
            <v>0</v>
          </cell>
          <cell r="P20">
            <v>0</v>
          </cell>
          <cell r="Q20">
            <v>0</v>
          </cell>
          <cell r="R20">
            <v>0.875</v>
          </cell>
          <cell r="S20">
            <v>0.875</v>
          </cell>
          <cell r="T20">
            <v>0</v>
          </cell>
          <cell r="U20">
            <v>0.52500000000000002</v>
          </cell>
          <cell r="V20">
            <v>0</v>
          </cell>
          <cell r="W20">
            <v>0.53800000000000003</v>
          </cell>
          <cell r="X20">
            <v>0.25700000000000001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24.2</v>
          </cell>
          <cell r="AF20">
            <v>8.4600000000000009</v>
          </cell>
          <cell r="AG20">
            <v>6.92</v>
          </cell>
          <cell r="AH20">
            <v>2.6</v>
          </cell>
          <cell r="AI20">
            <v>1.1599999999999999</v>
          </cell>
          <cell r="AJ20">
            <v>1.42</v>
          </cell>
          <cell r="AK20">
            <v>0.69599999999999995</v>
          </cell>
          <cell r="AL20">
            <v>0.56799999999999995</v>
          </cell>
          <cell r="AM20">
            <v>0</v>
          </cell>
          <cell r="AN20">
            <v>0.161</v>
          </cell>
          <cell r="AO20">
            <v>11.2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2.86</v>
          </cell>
          <cell r="AV20">
            <v>0.86199999999999999</v>
          </cell>
          <cell r="AW20">
            <v>0</v>
          </cell>
          <cell r="AX20">
            <v>0</v>
          </cell>
          <cell r="AY20" t="str">
            <v>C180X18.2</v>
          </cell>
          <cell r="AZ20" t="str">
            <v>C180X18.2</v>
          </cell>
          <cell r="BA20">
            <v>18.2</v>
          </cell>
          <cell r="BB20">
            <v>2320</v>
          </cell>
          <cell r="BC20">
            <v>178</v>
          </cell>
          <cell r="BD20">
            <v>0</v>
          </cell>
          <cell r="BE20">
            <v>0</v>
          </cell>
          <cell r="BF20">
            <v>55.6</v>
          </cell>
          <cell r="BG20">
            <v>0</v>
          </cell>
          <cell r="BH20">
            <v>0</v>
          </cell>
          <cell r="BI20">
            <v>7.98</v>
          </cell>
          <cell r="BJ20">
            <v>9.3000000000000007</v>
          </cell>
          <cell r="BK20">
            <v>0</v>
          </cell>
          <cell r="BL20">
            <v>0</v>
          </cell>
          <cell r="BM20">
            <v>0</v>
          </cell>
          <cell r="BN20">
            <v>22.2</v>
          </cell>
          <cell r="BO20">
            <v>22.2</v>
          </cell>
          <cell r="BP20">
            <v>13.3</v>
          </cell>
          <cell r="BQ20">
            <v>0</v>
          </cell>
          <cell r="BR20">
            <v>13.7</v>
          </cell>
          <cell r="BS20">
            <v>6.53</v>
          </cell>
          <cell r="BT20">
            <v>0</v>
          </cell>
          <cell r="BU20">
            <v>18.2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10.1</v>
          </cell>
          <cell r="CA20">
            <v>139</v>
          </cell>
          <cell r="CB20">
            <v>113</v>
          </cell>
          <cell r="CC20">
            <v>66</v>
          </cell>
          <cell r="CD20">
            <v>0.48299999999999998</v>
          </cell>
          <cell r="CE20">
            <v>23.3</v>
          </cell>
          <cell r="CF20">
            <v>11.4</v>
          </cell>
          <cell r="CG20">
            <v>14.4</v>
          </cell>
          <cell r="CH20">
            <v>0</v>
          </cell>
          <cell r="CI20">
            <v>67</v>
          </cell>
          <cell r="CJ20">
            <v>3.01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72.599999999999994</v>
          </cell>
          <cell r="CQ20">
            <v>0.86199999999999999</v>
          </cell>
          <cell r="CR20">
            <v>0</v>
          </cell>
          <cell r="CS20">
            <v>0</v>
          </cell>
        </row>
        <row r="21">
          <cell r="C21" t="str">
            <v>C7X9.8</v>
          </cell>
          <cell r="D21" t="str">
            <v>F</v>
          </cell>
          <cell r="E21">
            <v>9.8000000000000007</v>
          </cell>
          <cell r="F21">
            <v>2.87</v>
          </cell>
          <cell r="G21">
            <v>7</v>
          </cell>
          <cell r="H21">
            <v>0</v>
          </cell>
          <cell r="I21">
            <v>0</v>
          </cell>
          <cell r="J21">
            <v>2.09</v>
          </cell>
          <cell r="K21">
            <v>0</v>
          </cell>
          <cell r="L21">
            <v>0</v>
          </cell>
          <cell r="M21">
            <v>0.21</v>
          </cell>
          <cell r="N21">
            <v>0.36599999999999999</v>
          </cell>
          <cell r="O21">
            <v>0</v>
          </cell>
          <cell r="P21">
            <v>0</v>
          </cell>
          <cell r="Q21">
            <v>0</v>
          </cell>
          <cell r="R21">
            <v>0.875</v>
          </cell>
          <cell r="S21">
            <v>0.875</v>
          </cell>
          <cell r="T21">
            <v>0</v>
          </cell>
          <cell r="U21">
            <v>0.54100000000000004</v>
          </cell>
          <cell r="V21">
            <v>0</v>
          </cell>
          <cell r="W21">
            <v>0.64700000000000002</v>
          </cell>
          <cell r="X21">
            <v>0.20499999999999999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21.2</v>
          </cell>
          <cell r="AF21">
            <v>7.19</v>
          </cell>
          <cell r="AG21">
            <v>6.07</v>
          </cell>
          <cell r="AH21">
            <v>2.72</v>
          </cell>
          <cell r="AI21">
            <v>0.95699999999999996</v>
          </cell>
          <cell r="AJ21">
            <v>1.26</v>
          </cell>
          <cell r="AK21">
            <v>0.61699999999999999</v>
          </cell>
          <cell r="AL21">
            <v>0.57799999999999996</v>
          </cell>
          <cell r="AM21">
            <v>0</v>
          </cell>
          <cell r="AN21">
            <v>9.9599999999999994E-2</v>
          </cell>
          <cell r="AO21">
            <v>9.15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3.02</v>
          </cell>
          <cell r="AV21">
            <v>0.84499999999999997</v>
          </cell>
          <cell r="AW21">
            <v>0</v>
          </cell>
          <cell r="AX21">
            <v>0</v>
          </cell>
          <cell r="AY21" t="str">
            <v>C180X14.6</v>
          </cell>
          <cell r="AZ21" t="str">
            <v>C180X14.6</v>
          </cell>
          <cell r="BA21">
            <v>14.6</v>
          </cell>
          <cell r="BB21">
            <v>1850</v>
          </cell>
          <cell r="BC21">
            <v>178</v>
          </cell>
          <cell r="BD21">
            <v>0</v>
          </cell>
          <cell r="BE21">
            <v>0</v>
          </cell>
          <cell r="BF21">
            <v>53.1</v>
          </cell>
          <cell r="BG21">
            <v>0</v>
          </cell>
          <cell r="BH21">
            <v>0</v>
          </cell>
          <cell r="BI21">
            <v>5.33</v>
          </cell>
          <cell r="BJ21">
            <v>9.3000000000000007</v>
          </cell>
          <cell r="BK21">
            <v>0</v>
          </cell>
          <cell r="BL21">
            <v>0</v>
          </cell>
          <cell r="BM21">
            <v>0</v>
          </cell>
          <cell r="BN21">
            <v>22.2</v>
          </cell>
          <cell r="BO21">
            <v>22.2</v>
          </cell>
          <cell r="BP21">
            <v>13.7</v>
          </cell>
          <cell r="BQ21">
            <v>0</v>
          </cell>
          <cell r="BR21">
            <v>16.399999999999999</v>
          </cell>
          <cell r="BS21">
            <v>5.21</v>
          </cell>
          <cell r="BT21">
            <v>0</v>
          </cell>
          <cell r="BU21">
            <v>14.6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8.82</v>
          </cell>
          <cell r="CA21">
            <v>118</v>
          </cell>
          <cell r="CB21">
            <v>100</v>
          </cell>
          <cell r="CC21">
            <v>69.099999999999994</v>
          </cell>
          <cell r="CD21">
            <v>0.39800000000000002</v>
          </cell>
          <cell r="CE21">
            <v>20.6</v>
          </cell>
          <cell r="CF21">
            <v>10.1</v>
          </cell>
          <cell r="CG21">
            <v>14.7</v>
          </cell>
          <cell r="CH21">
            <v>0</v>
          </cell>
          <cell r="CI21">
            <v>41.5</v>
          </cell>
          <cell r="CJ21">
            <v>2.46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76.7</v>
          </cell>
          <cell r="CQ21">
            <v>0.84499999999999997</v>
          </cell>
          <cell r="CR21">
            <v>0</v>
          </cell>
          <cell r="CS21">
            <v>0</v>
          </cell>
        </row>
        <row r="22">
          <cell r="C22" t="str">
            <v>C6X13</v>
          </cell>
          <cell r="D22" t="str">
            <v>F</v>
          </cell>
          <cell r="E22">
            <v>13</v>
          </cell>
          <cell r="F22">
            <v>3.81</v>
          </cell>
          <cell r="G22">
            <v>6</v>
          </cell>
          <cell r="H22">
            <v>0</v>
          </cell>
          <cell r="I22">
            <v>0</v>
          </cell>
          <cell r="J22">
            <v>2.16</v>
          </cell>
          <cell r="K22">
            <v>0</v>
          </cell>
          <cell r="L22">
            <v>0</v>
          </cell>
          <cell r="M22">
            <v>0.437</v>
          </cell>
          <cell r="N22">
            <v>0.34300000000000003</v>
          </cell>
          <cell r="O22">
            <v>0</v>
          </cell>
          <cell r="P22">
            <v>0</v>
          </cell>
          <cell r="Q22">
            <v>0</v>
          </cell>
          <cell r="R22">
            <v>0.81299999999999994</v>
          </cell>
          <cell r="S22">
            <v>0.8125</v>
          </cell>
          <cell r="T22">
            <v>0</v>
          </cell>
          <cell r="U22">
            <v>0.51400000000000001</v>
          </cell>
          <cell r="V22">
            <v>0</v>
          </cell>
          <cell r="W22">
            <v>0.38</v>
          </cell>
          <cell r="X22">
            <v>0.318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17.3</v>
          </cell>
          <cell r="AF22">
            <v>7.29</v>
          </cell>
          <cell r="AG22">
            <v>5.78</v>
          </cell>
          <cell r="AH22">
            <v>2.13</v>
          </cell>
          <cell r="AI22">
            <v>1.05</v>
          </cell>
          <cell r="AJ22">
            <v>1.35</v>
          </cell>
          <cell r="AK22">
            <v>0.63800000000000001</v>
          </cell>
          <cell r="AL22">
            <v>0.52400000000000002</v>
          </cell>
          <cell r="AM22">
            <v>0</v>
          </cell>
          <cell r="AN22">
            <v>0.23699999999999999</v>
          </cell>
          <cell r="AO22">
            <v>7.19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2.37</v>
          </cell>
          <cell r="AV22">
            <v>0.85799999999999998</v>
          </cell>
          <cell r="AW22">
            <v>0</v>
          </cell>
          <cell r="AX22">
            <v>0</v>
          </cell>
          <cell r="AY22" t="str">
            <v>C150X19.3</v>
          </cell>
          <cell r="AZ22" t="str">
            <v>C150X19.3</v>
          </cell>
          <cell r="BA22">
            <v>19.3</v>
          </cell>
          <cell r="BB22">
            <v>2460</v>
          </cell>
          <cell r="BC22">
            <v>152</v>
          </cell>
          <cell r="BD22">
            <v>0</v>
          </cell>
          <cell r="BE22">
            <v>0</v>
          </cell>
          <cell r="BF22">
            <v>54.9</v>
          </cell>
          <cell r="BG22">
            <v>0</v>
          </cell>
          <cell r="BH22">
            <v>0</v>
          </cell>
          <cell r="BI22">
            <v>11.1</v>
          </cell>
          <cell r="BJ22">
            <v>8.7100000000000009</v>
          </cell>
          <cell r="BK22">
            <v>0</v>
          </cell>
          <cell r="BL22">
            <v>0</v>
          </cell>
          <cell r="BM22">
            <v>0</v>
          </cell>
          <cell r="BN22">
            <v>20.7</v>
          </cell>
          <cell r="BO22">
            <v>20.6</v>
          </cell>
          <cell r="BP22">
            <v>13.1</v>
          </cell>
          <cell r="BQ22">
            <v>0</v>
          </cell>
          <cell r="BR22">
            <v>9.65</v>
          </cell>
          <cell r="BS22">
            <v>8.08</v>
          </cell>
          <cell r="BT22">
            <v>0</v>
          </cell>
          <cell r="BU22">
            <v>19.3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7.2</v>
          </cell>
          <cell r="CA22">
            <v>119</v>
          </cell>
          <cell r="CB22">
            <v>94.7</v>
          </cell>
          <cell r="CC22">
            <v>54.1</v>
          </cell>
          <cell r="CD22">
            <v>0.437</v>
          </cell>
          <cell r="CE22">
            <v>22.1</v>
          </cell>
          <cell r="CF22">
            <v>10.5</v>
          </cell>
          <cell r="CG22">
            <v>13.3</v>
          </cell>
          <cell r="CH22">
            <v>0</v>
          </cell>
          <cell r="CI22">
            <v>98.6</v>
          </cell>
          <cell r="CJ22">
            <v>1.93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60.2</v>
          </cell>
          <cell r="CQ22">
            <v>0.85799999999999998</v>
          </cell>
          <cell r="CR22">
            <v>0</v>
          </cell>
          <cell r="CS22">
            <v>0</v>
          </cell>
        </row>
        <row r="23">
          <cell r="C23" t="str">
            <v>C6X10.5</v>
          </cell>
          <cell r="D23" t="str">
            <v>F</v>
          </cell>
          <cell r="E23">
            <v>10.5</v>
          </cell>
          <cell r="F23">
            <v>3.08</v>
          </cell>
          <cell r="G23">
            <v>6</v>
          </cell>
          <cell r="H23">
            <v>0</v>
          </cell>
          <cell r="I23">
            <v>0</v>
          </cell>
          <cell r="J23">
            <v>2.0299999999999998</v>
          </cell>
          <cell r="K23">
            <v>0</v>
          </cell>
          <cell r="L23">
            <v>0</v>
          </cell>
          <cell r="M23">
            <v>0.314</v>
          </cell>
          <cell r="N23">
            <v>0.34300000000000003</v>
          </cell>
          <cell r="O23">
            <v>0</v>
          </cell>
          <cell r="P23">
            <v>0</v>
          </cell>
          <cell r="Q23">
            <v>0</v>
          </cell>
          <cell r="R23">
            <v>0.81299999999999994</v>
          </cell>
          <cell r="S23">
            <v>0.8125</v>
          </cell>
          <cell r="T23">
            <v>0</v>
          </cell>
          <cell r="U23">
            <v>0.5</v>
          </cell>
          <cell r="V23">
            <v>0</v>
          </cell>
          <cell r="W23">
            <v>0.48599999999999999</v>
          </cell>
          <cell r="X23">
            <v>0.25600000000000001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15.1</v>
          </cell>
          <cell r="AF23">
            <v>6.18</v>
          </cell>
          <cell r="AG23">
            <v>5.04</v>
          </cell>
          <cell r="AH23">
            <v>2.2200000000000002</v>
          </cell>
          <cell r="AI23">
            <v>0.86</v>
          </cell>
          <cell r="AJ23">
            <v>1.1399999999999999</v>
          </cell>
          <cell r="AK23">
            <v>0.56100000000000005</v>
          </cell>
          <cell r="AL23">
            <v>0.52900000000000003</v>
          </cell>
          <cell r="AM23">
            <v>0</v>
          </cell>
          <cell r="AN23">
            <v>0.128</v>
          </cell>
          <cell r="AO23">
            <v>5.91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2.48</v>
          </cell>
          <cell r="AV23">
            <v>0.84199999999999997</v>
          </cell>
          <cell r="AW23">
            <v>0</v>
          </cell>
          <cell r="AX23">
            <v>0</v>
          </cell>
          <cell r="AY23" t="str">
            <v>C150X15.6</v>
          </cell>
          <cell r="AZ23" t="str">
            <v>C150X15.6</v>
          </cell>
          <cell r="BA23">
            <v>15.6</v>
          </cell>
          <cell r="BB23">
            <v>1990</v>
          </cell>
          <cell r="BC23">
            <v>152</v>
          </cell>
          <cell r="BD23">
            <v>0</v>
          </cell>
          <cell r="BE23">
            <v>0</v>
          </cell>
          <cell r="BF23">
            <v>51.6</v>
          </cell>
          <cell r="BG23">
            <v>0</v>
          </cell>
          <cell r="BH23">
            <v>0</v>
          </cell>
          <cell r="BI23">
            <v>7.98</v>
          </cell>
          <cell r="BJ23">
            <v>8.7100000000000009</v>
          </cell>
          <cell r="BK23">
            <v>0</v>
          </cell>
          <cell r="BL23">
            <v>0</v>
          </cell>
          <cell r="BM23">
            <v>0</v>
          </cell>
          <cell r="BN23">
            <v>20.7</v>
          </cell>
          <cell r="BO23">
            <v>20.6</v>
          </cell>
          <cell r="BP23">
            <v>12.7</v>
          </cell>
          <cell r="BQ23">
            <v>0</v>
          </cell>
          <cell r="BR23">
            <v>12.3</v>
          </cell>
          <cell r="BS23">
            <v>6.5</v>
          </cell>
          <cell r="BT23">
            <v>0</v>
          </cell>
          <cell r="BU23">
            <v>15.6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6.29</v>
          </cell>
          <cell r="CA23">
            <v>101</v>
          </cell>
          <cell r="CB23">
            <v>82.6</v>
          </cell>
          <cell r="CC23">
            <v>56.4</v>
          </cell>
          <cell r="CD23">
            <v>0.35799999999999998</v>
          </cell>
          <cell r="CE23">
            <v>18.7</v>
          </cell>
          <cell r="CF23">
            <v>9.19</v>
          </cell>
          <cell r="CG23">
            <v>13.4</v>
          </cell>
          <cell r="CH23">
            <v>0</v>
          </cell>
          <cell r="CI23">
            <v>53.3</v>
          </cell>
          <cell r="CJ23">
            <v>1.59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63</v>
          </cell>
          <cell r="CQ23">
            <v>0.84199999999999997</v>
          </cell>
          <cell r="CR23">
            <v>0</v>
          </cell>
          <cell r="CS23">
            <v>0</v>
          </cell>
        </row>
        <row r="24">
          <cell r="C24" t="str">
            <v>C6X8.2</v>
          </cell>
          <cell r="D24" t="str">
            <v>F</v>
          </cell>
          <cell r="E24">
            <v>8.1999999999999993</v>
          </cell>
          <cell r="F24">
            <v>2.39</v>
          </cell>
          <cell r="G24">
            <v>6</v>
          </cell>
          <cell r="H24">
            <v>0</v>
          </cell>
          <cell r="I24">
            <v>0</v>
          </cell>
          <cell r="J24">
            <v>1.92</v>
          </cell>
          <cell r="K24">
            <v>0</v>
          </cell>
          <cell r="L24">
            <v>0</v>
          </cell>
          <cell r="M24">
            <v>0.2</v>
          </cell>
          <cell r="N24">
            <v>0.34300000000000003</v>
          </cell>
          <cell r="O24">
            <v>0</v>
          </cell>
          <cell r="P24">
            <v>0</v>
          </cell>
          <cell r="Q24">
            <v>0</v>
          </cell>
          <cell r="R24">
            <v>0.81299999999999994</v>
          </cell>
          <cell r="S24">
            <v>0.8125</v>
          </cell>
          <cell r="T24">
            <v>0</v>
          </cell>
          <cell r="U24">
            <v>0.51200000000000001</v>
          </cell>
          <cell r="V24">
            <v>0</v>
          </cell>
          <cell r="W24">
            <v>0.59899999999999998</v>
          </cell>
          <cell r="X24">
            <v>0.19900000000000001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13.1</v>
          </cell>
          <cell r="AF24">
            <v>5.16</v>
          </cell>
          <cell r="AG24">
            <v>4.3499999999999996</v>
          </cell>
          <cell r="AH24">
            <v>2.34</v>
          </cell>
          <cell r="AI24">
            <v>0.68700000000000006</v>
          </cell>
          <cell r="AJ24">
            <v>0.98699999999999999</v>
          </cell>
          <cell r="AK24">
            <v>0.48799999999999999</v>
          </cell>
          <cell r="AL24">
            <v>0.53600000000000003</v>
          </cell>
          <cell r="AM24">
            <v>0</v>
          </cell>
          <cell r="AN24">
            <v>7.3599999999999999E-2</v>
          </cell>
          <cell r="AO24">
            <v>4.7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2.65</v>
          </cell>
          <cell r="AV24">
            <v>0.82399999999999995</v>
          </cell>
          <cell r="AW24">
            <v>0</v>
          </cell>
          <cell r="AX24">
            <v>0</v>
          </cell>
          <cell r="AY24" t="str">
            <v>C150X12.2</v>
          </cell>
          <cell r="AZ24" t="str">
            <v>C150X12.2</v>
          </cell>
          <cell r="BA24">
            <v>12.2</v>
          </cell>
          <cell r="BB24">
            <v>1540</v>
          </cell>
          <cell r="BC24">
            <v>152</v>
          </cell>
          <cell r="BD24">
            <v>0</v>
          </cell>
          <cell r="BE24">
            <v>0</v>
          </cell>
          <cell r="BF24">
            <v>48.8</v>
          </cell>
          <cell r="BG24">
            <v>0</v>
          </cell>
          <cell r="BH24">
            <v>0</v>
          </cell>
          <cell r="BI24">
            <v>5.08</v>
          </cell>
          <cell r="BJ24">
            <v>8.7100000000000009</v>
          </cell>
          <cell r="BK24">
            <v>0</v>
          </cell>
          <cell r="BL24">
            <v>0</v>
          </cell>
          <cell r="BM24">
            <v>0</v>
          </cell>
          <cell r="BN24">
            <v>20.7</v>
          </cell>
          <cell r="BO24">
            <v>20.6</v>
          </cell>
          <cell r="BP24">
            <v>13</v>
          </cell>
          <cell r="BQ24">
            <v>0</v>
          </cell>
          <cell r="BR24">
            <v>15.2</v>
          </cell>
          <cell r="BS24">
            <v>5.05</v>
          </cell>
          <cell r="BT24">
            <v>0</v>
          </cell>
          <cell r="BU24">
            <v>12.2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5.45</v>
          </cell>
          <cell r="CA24">
            <v>84.6</v>
          </cell>
          <cell r="CB24">
            <v>71.3</v>
          </cell>
          <cell r="CC24">
            <v>59.4</v>
          </cell>
          <cell r="CD24">
            <v>0.28599999999999998</v>
          </cell>
          <cell r="CE24">
            <v>16.2</v>
          </cell>
          <cell r="CF24">
            <v>8</v>
          </cell>
          <cell r="CG24">
            <v>13.6</v>
          </cell>
          <cell r="CH24">
            <v>0</v>
          </cell>
          <cell r="CI24">
            <v>30.6</v>
          </cell>
          <cell r="CJ24">
            <v>1.26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67.3</v>
          </cell>
          <cell r="CQ24">
            <v>0.82399999999999995</v>
          </cell>
          <cell r="CR24">
            <v>0</v>
          </cell>
          <cell r="CS24">
            <v>0</v>
          </cell>
        </row>
        <row r="25">
          <cell r="C25" t="str">
            <v>C5X9</v>
          </cell>
          <cell r="D25" t="str">
            <v>F</v>
          </cell>
          <cell r="E25">
            <v>9</v>
          </cell>
          <cell r="F25">
            <v>2.64</v>
          </cell>
          <cell r="G25">
            <v>5</v>
          </cell>
          <cell r="H25">
            <v>0</v>
          </cell>
          <cell r="I25">
            <v>0</v>
          </cell>
          <cell r="J25">
            <v>1.89</v>
          </cell>
          <cell r="K25">
            <v>0</v>
          </cell>
          <cell r="L25">
            <v>0</v>
          </cell>
          <cell r="M25">
            <v>0.32500000000000001</v>
          </cell>
          <cell r="N25">
            <v>0.32</v>
          </cell>
          <cell r="O25">
            <v>0</v>
          </cell>
          <cell r="P25">
            <v>0</v>
          </cell>
          <cell r="Q25">
            <v>0</v>
          </cell>
          <cell r="R25">
            <v>0.75</v>
          </cell>
          <cell r="S25">
            <v>0.75</v>
          </cell>
          <cell r="T25">
            <v>0</v>
          </cell>
          <cell r="U25">
            <v>0.47799999999999998</v>
          </cell>
          <cell r="V25">
            <v>0</v>
          </cell>
          <cell r="W25">
            <v>0.42699999999999999</v>
          </cell>
          <cell r="X25">
            <v>0.26400000000000001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8.89</v>
          </cell>
          <cell r="AF25">
            <v>4.3899999999999997</v>
          </cell>
          <cell r="AG25">
            <v>3.56</v>
          </cell>
          <cell r="AH25">
            <v>1.83</v>
          </cell>
          <cell r="AI25">
            <v>0.624</v>
          </cell>
          <cell r="AJ25">
            <v>0.91300000000000003</v>
          </cell>
          <cell r="AK25">
            <v>0.44400000000000001</v>
          </cell>
          <cell r="AL25">
            <v>0.48599999999999999</v>
          </cell>
          <cell r="AM25">
            <v>0</v>
          </cell>
          <cell r="AN25">
            <v>0.109</v>
          </cell>
          <cell r="AO25">
            <v>2.93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2.1</v>
          </cell>
          <cell r="AV25">
            <v>0.81499999999999995</v>
          </cell>
          <cell r="AW25">
            <v>0</v>
          </cell>
          <cell r="AX25">
            <v>0</v>
          </cell>
          <cell r="AY25" t="str">
            <v>C130X13</v>
          </cell>
          <cell r="AZ25" t="str">
            <v>C130X13</v>
          </cell>
          <cell r="BA25">
            <v>13</v>
          </cell>
          <cell r="BB25">
            <v>1700</v>
          </cell>
          <cell r="BC25">
            <v>127</v>
          </cell>
          <cell r="BD25">
            <v>0</v>
          </cell>
          <cell r="BE25">
            <v>0</v>
          </cell>
          <cell r="BF25">
            <v>48</v>
          </cell>
          <cell r="BG25">
            <v>0</v>
          </cell>
          <cell r="BH25">
            <v>0</v>
          </cell>
          <cell r="BI25">
            <v>8.26</v>
          </cell>
          <cell r="BJ25">
            <v>8.1300000000000008</v>
          </cell>
          <cell r="BK25">
            <v>0</v>
          </cell>
          <cell r="BL25">
            <v>0</v>
          </cell>
          <cell r="BM25">
            <v>0</v>
          </cell>
          <cell r="BN25">
            <v>19.100000000000001</v>
          </cell>
          <cell r="BO25">
            <v>19.100000000000001</v>
          </cell>
          <cell r="BP25">
            <v>12.1</v>
          </cell>
          <cell r="BQ25">
            <v>0</v>
          </cell>
          <cell r="BR25">
            <v>10.8</v>
          </cell>
          <cell r="BS25">
            <v>6.71</v>
          </cell>
          <cell r="BT25">
            <v>0</v>
          </cell>
          <cell r="BU25">
            <v>13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3.7</v>
          </cell>
          <cell r="CA25">
            <v>71.900000000000006</v>
          </cell>
          <cell r="CB25">
            <v>58.3</v>
          </cell>
          <cell r="CC25">
            <v>46.5</v>
          </cell>
          <cell r="CD25">
            <v>0.26</v>
          </cell>
          <cell r="CE25">
            <v>15</v>
          </cell>
          <cell r="CF25">
            <v>7.28</v>
          </cell>
          <cell r="CG25">
            <v>12.3</v>
          </cell>
          <cell r="CH25">
            <v>0</v>
          </cell>
          <cell r="CI25">
            <v>45.4</v>
          </cell>
          <cell r="CJ25">
            <v>0.78700000000000003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53.3</v>
          </cell>
          <cell r="CQ25">
            <v>0.81499999999999995</v>
          </cell>
          <cell r="CR25">
            <v>0</v>
          </cell>
          <cell r="CS25">
            <v>0</v>
          </cell>
        </row>
        <row r="26">
          <cell r="C26" t="str">
            <v>C5X6.7</v>
          </cell>
          <cell r="D26" t="str">
            <v>F</v>
          </cell>
          <cell r="E26">
            <v>6.7</v>
          </cell>
          <cell r="F26">
            <v>1.97</v>
          </cell>
          <cell r="G26">
            <v>5</v>
          </cell>
          <cell r="H26">
            <v>0</v>
          </cell>
          <cell r="I26">
            <v>0</v>
          </cell>
          <cell r="J26">
            <v>1.75</v>
          </cell>
          <cell r="K26">
            <v>0</v>
          </cell>
          <cell r="L26">
            <v>0</v>
          </cell>
          <cell r="M26">
            <v>0.19</v>
          </cell>
          <cell r="N26">
            <v>0.32</v>
          </cell>
          <cell r="O26">
            <v>0</v>
          </cell>
          <cell r="P26">
            <v>0</v>
          </cell>
          <cell r="Q26">
            <v>0</v>
          </cell>
          <cell r="R26">
            <v>0.75</v>
          </cell>
          <cell r="S26">
            <v>0.75</v>
          </cell>
          <cell r="T26">
            <v>0</v>
          </cell>
          <cell r="U26">
            <v>0.48399999999999999</v>
          </cell>
          <cell r="V26">
            <v>0</v>
          </cell>
          <cell r="W26">
            <v>0.55200000000000005</v>
          </cell>
          <cell r="X26">
            <v>0.215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7.48</v>
          </cell>
          <cell r="AF26">
            <v>3.55</v>
          </cell>
          <cell r="AG26">
            <v>2.99</v>
          </cell>
          <cell r="AH26">
            <v>1.95</v>
          </cell>
          <cell r="AI26">
            <v>0.47</v>
          </cell>
          <cell r="AJ26">
            <v>0.75700000000000001</v>
          </cell>
          <cell r="AK26">
            <v>0.372</v>
          </cell>
          <cell r="AL26">
            <v>0.48899999999999999</v>
          </cell>
          <cell r="AM26">
            <v>0</v>
          </cell>
          <cell r="AN26">
            <v>5.4899999999999997E-2</v>
          </cell>
          <cell r="AO26">
            <v>2.2200000000000002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2.2599999999999998</v>
          </cell>
          <cell r="AV26">
            <v>0.79</v>
          </cell>
          <cell r="AW26">
            <v>0</v>
          </cell>
          <cell r="AX26">
            <v>0</v>
          </cell>
          <cell r="AY26" t="str">
            <v>C130X10.4</v>
          </cell>
          <cell r="AZ26" t="str">
            <v>C130X10.4</v>
          </cell>
          <cell r="BA26">
            <v>10.4</v>
          </cell>
          <cell r="BB26">
            <v>1270</v>
          </cell>
          <cell r="BC26">
            <v>127</v>
          </cell>
          <cell r="BD26">
            <v>0</v>
          </cell>
          <cell r="BE26">
            <v>0</v>
          </cell>
          <cell r="BF26">
            <v>44.5</v>
          </cell>
          <cell r="BG26">
            <v>0</v>
          </cell>
          <cell r="BH26">
            <v>0</v>
          </cell>
          <cell r="BI26">
            <v>4.83</v>
          </cell>
          <cell r="BJ26">
            <v>8.1300000000000008</v>
          </cell>
          <cell r="BK26">
            <v>0</v>
          </cell>
          <cell r="BL26">
            <v>0</v>
          </cell>
          <cell r="BM26">
            <v>0</v>
          </cell>
          <cell r="BN26">
            <v>19.100000000000001</v>
          </cell>
          <cell r="BO26">
            <v>19.100000000000001</v>
          </cell>
          <cell r="BP26">
            <v>12.3</v>
          </cell>
          <cell r="BQ26">
            <v>0</v>
          </cell>
          <cell r="BR26">
            <v>14</v>
          </cell>
          <cell r="BS26">
            <v>5.46</v>
          </cell>
          <cell r="BT26">
            <v>0</v>
          </cell>
          <cell r="BU26">
            <v>10.4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3.11</v>
          </cell>
          <cell r="CA26">
            <v>58.2</v>
          </cell>
          <cell r="CB26">
            <v>49</v>
          </cell>
          <cell r="CC26">
            <v>49.5</v>
          </cell>
          <cell r="CD26">
            <v>0.19600000000000001</v>
          </cell>
          <cell r="CE26">
            <v>12.4</v>
          </cell>
          <cell r="CF26">
            <v>6.1</v>
          </cell>
          <cell r="CG26">
            <v>12.4</v>
          </cell>
          <cell r="CH26">
            <v>0</v>
          </cell>
          <cell r="CI26">
            <v>22.9</v>
          </cell>
          <cell r="CJ26">
            <v>0.59599999999999997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57.4</v>
          </cell>
          <cell r="CQ26">
            <v>0.79</v>
          </cell>
          <cell r="CR26">
            <v>0</v>
          </cell>
          <cell r="CS26">
            <v>0</v>
          </cell>
        </row>
        <row r="27">
          <cell r="C27" t="str">
            <v>C4X7.2</v>
          </cell>
          <cell r="D27" t="str">
            <v>F</v>
          </cell>
          <cell r="E27">
            <v>7.2</v>
          </cell>
          <cell r="F27">
            <v>2.13</v>
          </cell>
          <cell r="G27">
            <v>4</v>
          </cell>
          <cell r="H27">
            <v>0</v>
          </cell>
          <cell r="I27">
            <v>0</v>
          </cell>
          <cell r="J27">
            <v>1.72</v>
          </cell>
          <cell r="K27">
            <v>0</v>
          </cell>
          <cell r="L27">
            <v>0</v>
          </cell>
          <cell r="M27">
            <v>0.32100000000000001</v>
          </cell>
          <cell r="N27">
            <v>0.29599999999999999</v>
          </cell>
          <cell r="O27">
            <v>0</v>
          </cell>
          <cell r="P27">
            <v>0</v>
          </cell>
          <cell r="Q27">
            <v>0</v>
          </cell>
          <cell r="R27">
            <v>0.75</v>
          </cell>
          <cell r="S27">
            <v>0.75</v>
          </cell>
          <cell r="T27">
            <v>0</v>
          </cell>
          <cell r="U27">
            <v>0.45900000000000002</v>
          </cell>
          <cell r="V27">
            <v>0</v>
          </cell>
          <cell r="W27">
            <v>0.38600000000000001</v>
          </cell>
          <cell r="X27">
            <v>0.26600000000000001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4.58</v>
          </cell>
          <cell r="AF27">
            <v>2.84</v>
          </cell>
          <cell r="AG27">
            <v>2.29</v>
          </cell>
          <cell r="AH27">
            <v>1.47</v>
          </cell>
          <cell r="AI27">
            <v>0.42499999999999999</v>
          </cell>
          <cell r="AJ27">
            <v>0.69499999999999995</v>
          </cell>
          <cell r="AK27">
            <v>0.33700000000000002</v>
          </cell>
          <cell r="AL27">
            <v>0.44700000000000001</v>
          </cell>
          <cell r="AM27">
            <v>0</v>
          </cell>
          <cell r="AN27">
            <v>8.1699999999999995E-2</v>
          </cell>
          <cell r="AO27">
            <v>1.24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1.75</v>
          </cell>
          <cell r="AV27">
            <v>0.76700000000000002</v>
          </cell>
          <cell r="AW27">
            <v>0</v>
          </cell>
          <cell r="AX27">
            <v>0</v>
          </cell>
          <cell r="AY27" t="str">
            <v>C100X10.8</v>
          </cell>
          <cell r="AZ27" t="str">
            <v>C100X10.8</v>
          </cell>
          <cell r="BA27">
            <v>10.8</v>
          </cell>
          <cell r="BB27">
            <v>1370</v>
          </cell>
          <cell r="BC27">
            <v>102</v>
          </cell>
          <cell r="BD27">
            <v>0</v>
          </cell>
          <cell r="BE27">
            <v>0</v>
          </cell>
          <cell r="BF27">
            <v>43.7</v>
          </cell>
          <cell r="BG27">
            <v>0</v>
          </cell>
          <cell r="BH27">
            <v>0</v>
          </cell>
          <cell r="BI27">
            <v>8.15</v>
          </cell>
          <cell r="BJ27">
            <v>7.52</v>
          </cell>
          <cell r="BK27">
            <v>0</v>
          </cell>
          <cell r="BL27">
            <v>0</v>
          </cell>
          <cell r="BM27">
            <v>0</v>
          </cell>
          <cell r="BN27">
            <v>19.100000000000001</v>
          </cell>
          <cell r="BO27">
            <v>19.100000000000001</v>
          </cell>
          <cell r="BP27">
            <v>11.7</v>
          </cell>
          <cell r="BQ27">
            <v>0</v>
          </cell>
          <cell r="BR27">
            <v>9.8000000000000007</v>
          </cell>
          <cell r="BS27">
            <v>6.76</v>
          </cell>
          <cell r="BT27">
            <v>0</v>
          </cell>
          <cell r="BU27">
            <v>10.8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1.91</v>
          </cell>
          <cell r="CA27">
            <v>46.5</v>
          </cell>
          <cell r="CB27">
            <v>37.5</v>
          </cell>
          <cell r="CC27">
            <v>37.299999999999997</v>
          </cell>
          <cell r="CD27">
            <v>0.17699999999999999</v>
          </cell>
          <cell r="CE27">
            <v>11.4</v>
          </cell>
          <cell r="CF27">
            <v>5.52</v>
          </cell>
          <cell r="CG27">
            <v>11.4</v>
          </cell>
          <cell r="CH27">
            <v>0</v>
          </cell>
          <cell r="CI27">
            <v>34</v>
          </cell>
          <cell r="CJ27">
            <v>0.33300000000000002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44.5</v>
          </cell>
          <cell r="CQ27">
            <v>0.76700000000000002</v>
          </cell>
          <cell r="CR27">
            <v>0</v>
          </cell>
          <cell r="CS27">
            <v>0</v>
          </cell>
        </row>
        <row r="28">
          <cell r="C28" t="str">
            <v>C4X5.4</v>
          </cell>
          <cell r="D28" t="str">
            <v>F</v>
          </cell>
          <cell r="E28">
            <v>5.4</v>
          </cell>
          <cell r="F28">
            <v>1.58</v>
          </cell>
          <cell r="G28">
            <v>4</v>
          </cell>
          <cell r="H28">
            <v>0</v>
          </cell>
          <cell r="I28">
            <v>0</v>
          </cell>
          <cell r="J28">
            <v>1.58</v>
          </cell>
          <cell r="K28">
            <v>0</v>
          </cell>
          <cell r="L28">
            <v>0</v>
          </cell>
          <cell r="M28">
            <v>0.184</v>
          </cell>
          <cell r="N28">
            <v>0.29599999999999999</v>
          </cell>
          <cell r="O28">
            <v>0</v>
          </cell>
          <cell r="P28">
            <v>0</v>
          </cell>
          <cell r="Q28">
            <v>0</v>
          </cell>
          <cell r="R28">
            <v>0.75</v>
          </cell>
          <cell r="S28">
            <v>0.75</v>
          </cell>
          <cell r="T28">
            <v>0</v>
          </cell>
          <cell r="U28">
            <v>0.45700000000000002</v>
          </cell>
          <cell r="V28">
            <v>0</v>
          </cell>
          <cell r="W28">
            <v>0.501</v>
          </cell>
          <cell r="X28">
            <v>0.23100000000000001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3.85</v>
          </cell>
          <cell r="AF28">
            <v>2.29</v>
          </cell>
          <cell r="AG28">
            <v>1.92</v>
          </cell>
          <cell r="AH28">
            <v>1.56</v>
          </cell>
          <cell r="AI28">
            <v>0.312</v>
          </cell>
          <cell r="AJ28">
            <v>0.56499999999999995</v>
          </cell>
          <cell r="AK28">
            <v>0.27700000000000002</v>
          </cell>
          <cell r="AL28">
            <v>0.44400000000000001</v>
          </cell>
          <cell r="AM28">
            <v>0</v>
          </cell>
          <cell r="AN28">
            <v>3.9899999999999998E-2</v>
          </cell>
          <cell r="AO28">
            <v>0.92100000000000004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1.88</v>
          </cell>
          <cell r="AV28">
            <v>0.74199999999999999</v>
          </cell>
          <cell r="AW28">
            <v>0</v>
          </cell>
          <cell r="AX28">
            <v>0</v>
          </cell>
          <cell r="AY28" t="str">
            <v>C100X8</v>
          </cell>
          <cell r="AZ28" t="str">
            <v>C100X8</v>
          </cell>
          <cell r="BA28">
            <v>8</v>
          </cell>
          <cell r="BB28">
            <v>1020</v>
          </cell>
          <cell r="BC28">
            <v>102</v>
          </cell>
          <cell r="BD28">
            <v>0</v>
          </cell>
          <cell r="BE28">
            <v>0</v>
          </cell>
          <cell r="BF28">
            <v>40.1</v>
          </cell>
          <cell r="BG28">
            <v>0</v>
          </cell>
          <cell r="BH28">
            <v>0</v>
          </cell>
          <cell r="BI28">
            <v>4.67</v>
          </cell>
          <cell r="BJ28">
            <v>7.52</v>
          </cell>
          <cell r="BK28">
            <v>0</v>
          </cell>
          <cell r="BL28">
            <v>0</v>
          </cell>
          <cell r="BM28">
            <v>0</v>
          </cell>
          <cell r="BN28">
            <v>19.100000000000001</v>
          </cell>
          <cell r="BO28">
            <v>19.100000000000001</v>
          </cell>
          <cell r="BP28">
            <v>11.6</v>
          </cell>
          <cell r="BQ28">
            <v>0</v>
          </cell>
          <cell r="BR28">
            <v>12.7</v>
          </cell>
          <cell r="BS28">
            <v>5.87</v>
          </cell>
          <cell r="BT28">
            <v>0</v>
          </cell>
          <cell r="BU28">
            <v>8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1.6</v>
          </cell>
          <cell r="CA28">
            <v>37.5</v>
          </cell>
          <cell r="CB28">
            <v>31.5</v>
          </cell>
          <cell r="CC28">
            <v>39.6</v>
          </cell>
          <cell r="CD28">
            <v>0.13</v>
          </cell>
          <cell r="CE28">
            <v>9.26</v>
          </cell>
          <cell r="CF28">
            <v>4.54</v>
          </cell>
          <cell r="CG28">
            <v>11.3</v>
          </cell>
          <cell r="CH28">
            <v>0</v>
          </cell>
          <cell r="CI28">
            <v>16.600000000000001</v>
          </cell>
          <cell r="CJ28">
            <v>0.247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47.8</v>
          </cell>
          <cell r="CQ28">
            <v>0.74199999999999999</v>
          </cell>
          <cell r="CR28">
            <v>0</v>
          </cell>
          <cell r="CS28">
            <v>0</v>
          </cell>
        </row>
        <row r="29">
          <cell r="C29" t="str">
            <v>C4X4.5</v>
          </cell>
          <cell r="D29" t="str">
            <v>F</v>
          </cell>
          <cell r="E29">
            <v>4.5</v>
          </cell>
          <cell r="F29">
            <v>1.38</v>
          </cell>
          <cell r="G29">
            <v>4</v>
          </cell>
          <cell r="H29">
            <v>0</v>
          </cell>
          <cell r="I29">
            <v>0</v>
          </cell>
          <cell r="J29">
            <v>1.58</v>
          </cell>
          <cell r="K29">
            <v>0</v>
          </cell>
          <cell r="L29">
            <v>0</v>
          </cell>
          <cell r="M29">
            <v>0.125</v>
          </cell>
          <cell r="N29">
            <v>0.29599999999999999</v>
          </cell>
          <cell r="O29">
            <v>0</v>
          </cell>
          <cell r="P29">
            <v>0</v>
          </cell>
          <cell r="Q29">
            <v>0</v>
          </cell>
          <cell r="R29">
            <v>0.75</v>
          </cell>
          <cell r="S29">
            <v>0.75</v>
          </cell>
          <cell r="T29">
            <v>0</v>
          </cell>
          <cell r="U29">
            <v>0.49299999999999999</v>
          </cell>
          <cell r="V29">
            <v>0</v>
          </cell>
          <cell r="W29">
            <v>0.58699999999999997</v>
          </cell>
          <cell r="X29">
            <v>0.32100000000000001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3.65</v>
          </cell>
          <cell r="AF29">
            <v>2.12</v>
          </cell>
          <cell r="AG29">
            <v>1.83</v>
          </cell>
          <cell r="AH29">
            <v>1.63</v>
          </cell>
          <cell r="AI29">
            <v>0.28899999999999998</v>
          </cell>
          <cell r="AJ29">
            <v>0.53100000000000003</v>
          </cell>
          <cell r="AK29">
            <v>0.26500000000000001</v>
          </cell>
          <cell r="AL29">
            <v>0.45700000000000002</v>
          </cell>
          <cell r="AM29">
            <v>0</v>
          </cell>
          <cell r="AN29">
            <v>3.2199999999999999E-2</v>
          </cell>
          <cell r="AO29">
            <v>0.871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2.0099999999999998</v>
          </cell>
          <cell r="AV29">
            <v>0.71</v>
          </cell>
          <cell r="AW29">
            <v>0</v>
          </cell>
          <cell r="AX29">
            <v>0</v>
          </cell>
          <cell r="AY29" t="str">
            <v>C100X6.7</v>
          </cell>
          <cell r="AZ29" t="str">
            <v>C100X6.7</v>
          </cell>
          <cell r="BA29">
            <v>6.7</v>
          </cell>
          <cell r="BB29">
            <v>890</v>
          </cell>
          <cell r="BC29">
            <v>102</v>
          </cell>
          <cell r="BD29">
            <v>0</v>
          </cell>
          <cell r="BE29">
            <v>0</v>
          </cell>
          <cell r="BF29">
            <v>40.1</v>
          </cell>
          <cell r="BG29">
            <v>0</v>
          </cell>
          <cell r="BH29">
            <v>0</v>
          </cell>
          <cell r="BI29">
            <v>3.18</v>
          </cell>
          <cell r="BJ29">
            <v>7.52</v>
          </cell>
          <cell r="BK29">
            <v>0</v>
          </cell>
          <cell r="BL29">
            <v>0</v>
          </cell>
          <cell r="BM29">
            <v>0</v>
          </cell>
          <cell r="BN29">
            <v>19.100000000000001</v>
          </cell>
          <cell r="BO29">
            <v>19.100000000000001</v>
          </cell>
          <cell r="BP29">
            <v>12.5</v>
          </cell>
          <cell r="BQ29">
            <v>0</v>
          </cell>
          <cell r="BR29">
            <v>14.9</v>
          </cell>
          <cell r="BS29">
            <v>8.15</v>
          </cell>
          <cell r="BT29">
            <v>0</v>
          </cell>
          <cell r="BU29">
            <v>6.7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1.52</v>
          </cell>
          <cell r="CA29">
            <v>34.700000000000003</v>
          </cell>
          <cell r="CB29">
            <v>30</v>
          </cell>
          <cell r="CC29">
            <v>41.4</v>
          </cell>
          <cell r="CD29">
            <v>0.12</v>
          </cell>
          <cell r="CE29">
            <v>8.6999999999999993</v>
          </cell>
          <cell r="CF29">
            <v>4.34</v>
          </cell>
          <cell r="CG29">
            <v>11.6</v>
          </cell>
          <cell r="CH29">
            <v>0</v>
          </cell>
          <cell r="CI29">
            <v>13.4</v>
          </cell>
          <cell r="CJ29">
            <v>0.23400000000000001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51.1</v>
          </cell>
          <cell r="CQ29">
            <v>0.71</v>
          </cell>
          <cell r="CR29">
            <v>0</v>
          </cell>
          <cell r="CS29">
            <v>0</v>
          </cell>
        </row>
        <row r="30">
          <cell r="C30" t="str">
            <v>C3X6</v>
          </cell>
          <cell r="D30" t="str">
            <v>F</v>
          </cell>
          <cell r="E30">
            <v>6</v>
          </cell>
          <cell r="F30">
            <v>1.76</v>
          </cell>
          <cell r="G30">
            <v>3</v>
          </cell>
          <cell r="H30">
            <v>0</v>
          </cell>
          <cell r="I30">
            <v>0</v>
          </cell>
          <cell r="J30">
            <v>1.6</v>
          </cell>
          <cell r="K30">
            <v>0</v>
          </cell>
          <cell r="L30">
            <v>0</v>
          </cell>
          <cell r="M30">
            <v>0.35599999999999998</v>
          </cell>
          <cell r="N30">
            <v>0.27300000000000002</v>
          </cell>
          <cell r="O30">
            <v>0</v>
          </cell>
          <cell r="P30">
            <v>0</v>
          </cell>
          <cell r="Q30">
            <v>0</v>
          </cell>
          <cell r="R30">
            <v>0.68799999999999994</v>
          </cell>
          <cell r="S30">
            <v>0.6875</v>
          </cell>
          <cell r="T30">
            <v>0</v>
          </cell>
          <cell r="U30">
            <v>0.45500000000000002</v>
          </cell>
          <cell r="V30">
            <v>0</v>
          </cell>
          <cell r="W30">
            <v>0.32200000000000001</v>
          </cell>
          <cell r="X30">
            <v>0.29399999999999998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2.0699999999999998</v>
          </cell>
          <cell r="AF30">
            <v>1.74</v>
          </cell>
          <cell r="AG30">
            <v>1.38</v>
          </cell>
          <cell r="AH30">
            <v>1.08</v>
          </cell>
          <cell r="AI30">
            <v>0.3</v>
          </cell>
          <cell r="AJ30">
            <v>0.54300000000000004</v>
          </cell>
          <cell r="AK30">
            <v>0.26300000000000001</v>
          </cell>
          <cell r="AL30">
            <v>0.41299999999999998</v>
          </cell>
          <cell r="AM30">
            <v>0</v>
          </cell>
          <cell r="AN30">
            <v>7.2499999999999995E-2</v>
          </cell>
          <cell r="AO30">
            <v>0.46200000000000002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1.4</v>
          </cell>
          <cell r="AV30">
            <v>0.69</v>
          </cell>
          <cell r="AW30">
            <v>0</v>
          </cell>
          <cell r="AX30">
            <v>0</v>
          </cell>
          <cell r="AY30" t="str">
            <v>C75X8.9</v>
          </cell>
          <cell r="AZ30" t="str">
            <v>C75X8.9</v>
          </cell>
          <cell r="BA30">
            <v>8.9</v>
          </cell>
          <cell r="BB30">
            <v>1140</v>
          </cell>
          <cell r="BC30">
            <v>76.2</v>
          </cell>
          <cell r="BD30">
            <v>0</v>
          </cell>
          <cell r="BE30">
            <v>0</v>
          </cell>
          <cell r="BF30">
            <v>40.6</v>
          </cell>
          <cell r="BG30">
            <v>0</v>
          </cell>
          <cell r="BH30">
            <v>0</v>
          </cell>
          <cell r="BI30">
            <v>9.0399999999999991</v>
          </cell>
          <cell r="BJ30">
            <v>6.93</v>
          </cell>
          <cell r="BK30">
            <v>0</v>
          </cell>
          <cell r="BL30">
            <v>0</v>
          </cell>
          <cell r="BM30">
            <v>0</v>
          </cell>
          <cell r="BN30">
            <v>17.5</v>
          </cell>
          <cell r="BO30">
            <v>17.5</v>
          </cell>
          <cell r="BP30">
            <v>11.6</v>
          </cell>
          <cell r="BQ30">
            <v>0</v>
          </cell>
          <cell r="BR30">
            <v>8.18</v>
          </cell>
          <cell r="BS30">
            <v>7.47</v>
          </cell>
          <cell r="BT30">
            <v>0</v>
          </cell>
          <cell r="BU30">
            <v>8.9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0.86199999999999999</v>
          </cell>
          <cell r="CA30">
            <v>28.5</v>
          </cell>
          <cell r="CB30">
            <v>22.6</v>
          </cell>
          <cell r="CC30">
            <v>27.4</v>
          </cell>
          <cell r="CD30">
            <v>0.125</v>
          </cell>
          <cell r="CE30">
            <v>8.9</v>
          </cell>
          <cell r="CF30">
            <v>4.3099999999999996</v>
          </cell>
          <cell r="CG30">
            <v>10.5</v>
          </cell>
          <cell r="CH30">
            <v>0</v>
          </cell>
          <cell r="CI30">
            <v>30.2</v>
          </cell>
          <cell r="CJ30">
            <v>0.124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35.6</v>
          </cell>
          <cell r="CQ30">
            <v>0.69</v>
          </cell>
          <cell r="CR30">
            <v>0</v>
          </cell>
          <cell r="CS30">
            <v>0</v>
          </cell>
        </row>
        <row r="31">
          <cell r="C31" t="str">
            <v>C3X5</v>
          </cell>
          <cell r="D31" t="str">
            <v>F</v>
          </cell>
          <cell r="E31">
            <v>5</v>
          </cell>
          <cell r="F31">
            <v>1.47</v>
          </cell>
          <cell r="G31">
            <v>3</v>
          </cell>
          <cell r="H31">
            <v>0</v>
          </cell>
          <cell r="I31">
            <v>0</v>
          </cell>
          <cell r="J31">
            <v>1.5</v>
          </cell>
          <cell r="K31">
            <v>0</v>
          </cell>
          <cell r="L31">
            <v>0</v>
          </cell>
          <cell r="M31">
            <v>0.25800000000000001</v>
          </cell>
          <cell r="N31">
            <v>0.27300000000000002</v>
          </cell>
          <cell r="O31">
            <v>0</v>
          </cell>
          <cell r="P31">
            <v>0</v>
          </cell>
          <cell r="Q31">
            <v>0</v>
          </cell>
          <cell r="R31">
            <v>0.68799999999999994</v>
          </cell>
          <cell r="S31">
            <v>0.6875</v>
          </cell>
          <cell r="T31">
            <v>0</v>
          </cell>
          <cell r="U31">
            <v>0.439</v>
          </cell>
          <cell r="V31">
            <v>0</v>
          </cell>
          <cell r="W31">
            <v>0.39200000000000002</v>
          </cell>
          <cell r="X31">
            <v>0.245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1.85</v>
          </cell>
          <cell r="AF31">
            <v>1.52</v>
          </cell>
          <cell r="AG31">
            <v>1.23</v>
          </cell>
          <cell r="AH31">
            <v>1.1200000000000001</v>
          </cell>
          <cell r="AI31">
            <v>0.24099999999999999</v>
          </cell>
          <cell r="AJ31">
            <v>0.46400000000000002</v>
          </cell>
          <cell r="AK31">
            <v>0.22800000000000001</v>
          </cell>
          <cell r="AL31">
            <v>0.40500000000000003</v>
          </cell>
          <cell r="AM31">
            <v>0</v>
          </cell>
          <cell r="AN31">
            <v>4.2500000000000003E-2</v>
          </cell>
          <cell r="AO31">
            <v>0.379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1.45</v>
          </cell>
          <cell r="AV31">
            <v>0.67300000000000004</v>
          </cell>
          <cell r="AW31">
            <v>0</v>
          </cell>
          <cell r="AX31">
            <v>0</v>
          </cell>
          <cell r="AY31" t="str">
            <v>C75X7.4</v>
          </cell>
          <cell r="AZ31" t="str">
            <v>C75X7.4</v>
          </cell>
          <cell r="BA31">
            <v>7.4</v>
          </cell>
          <cell r="BB31">
            <v>948</v>
          </cell>
          <cell r="BC31">
            <v>76.2</v>
          </cell>
          <cell r="BD31">
            <v>0</v>
          </cell>
          <cell r="BE31">
            <v>0</v>
          </cell>
          <cell r="BF31">
            <v>38.1</v>
          </cell>
          <cell r="BG31">
            <v>0</v>
          </cell>
          <cell r="BH31">
            <v>0</v>
          </cell>
          <cell r="BI31">
            <v>6.55</v>
          </cell>
          <cell r="BJ31">
            <v>6.93</v>
          </cell>
          <cell r="BK31">
            <v>0</v>
          </cell>
          <cell r="BL31">
            <v>0</v>
          </cell>
          <cell r="BM31">
            <v>0</v>
          </cell>
          <cell r="BN31">
            <v>17.5</v>
          </cell>
          <cell r="BO31">
            <v>17.5</v>
          </cell>
          <cell r="BP31">
            <v>11.2</v>
          </cell>
          <cell r="BQ31">
            <v>0</v>
          </cell>
          <cell r="BR31">
            <v>10</v>
          </cell>
          <cell r="BS31">
            <v>6.22</v>
          </cell>
          <cell r="BT31">
            <v>0</v>
          </cell>
          <cell r="BU31">
            <v>7.4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0.77</v>
          </cell>
          <cell r="CA31">
            <v>24.9</v>
          </cell>
          <cell r="CB31">
            <v>20.2</v>
          </cell>
          <cell r="CC31">
            <v>28.4</v>
          </cell>
          <cell r="CD31">
            <v>0.1</v>
          </cell>
          <cell r="CE31">
            <v>7.6</v>
          </cell>
          <cell r="CF31">
            <v>3.74</v>
          </cell>
          <cell r="CG31">
            <v>10.3</v>
          </cell>
          <cell r="CH31">
            <v>0</v>
          </cell>
          <cell r="CI31">
            <v>17.7</v>
          </cell>
          <cell r="CJ31">
            <v>0.10199999999999999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36.799999999999997</v>
          </cell>
          <cell r="CQ31">
            <v>0.67300000000000004</v>
          </cell>
          <cell r="CR31">
            <v>0</v>
          </cell>
          <cell r="CS31">
            <v>0</v>
          </cell>
        </row>
        <row r="32">
          <cell r="C32" t="str">
            <v>C3X4.1</v>
          </cell>
          <cell r="D32" t="str">
            <v>F</v>
          </cell>
          <cell r="E32">
            <v>4.0999999999999996</v>
          </cell>
          <cell r="F32">
            <v>1.2</v>
          </cell>
          <cell r="G32">
            <v>3</v>
          </cell>
          <cell r="H32">
            <v>0</v>
          </cell>
          <cell r="I32">
            <v>0</v>
          </cell>
          <cell r="J32">
            <v>1.41</v>
          </cell>
          <cell r="K32">
            <v>0</v>
          </cell>
          <cell r="L32">
            <v>0</v>
          </cell>
          <cell r="M32">
            <v>0.17</v>
          </cell>
          <cell r="N32">
            <v>0.27300000000000002</v>
          </cell>
          <cell r="O32">
            <v>0</v>
          </cell>
          <cell r="P32">
            <v>0</v>
          </cell>
          <cell r="Q32">
            <v>0</v>
          </cell>
          <cell r="R32">
            <v>0.68799999999999994</v>
          </cell>
          <cell r="S32">
            <v>0.6875</v>
          </cell>
          <cell r="T32">
            <v>0</v>
          </cell>
          <cell r="U32">
            <v>0.437</v>
          </cell>
          <cell r="V32">
            <v>0</v>
          </cell>
          <cell r="W32">
            <v>0.46100000000000002</v>
          </cell>
          <cell r="X32">
            <v>0.26200000000000001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1.65</v>
          </cell>
          <cell r="AF32">
            <v>1.32</v>
          </cell>
          <cell r="AG32">
            <v>1.1000000000000001</v>
          </cell>
          <cell r="AH32">
            <v>1.17</v>
          </cell>
          <cell r="AI32">
            <v>0.191</v>
          </cell>
          <cell r="AJ32">
            <v>0.39900000000000002</v>
          </cell>
          <cell r="AK32">
            <v>0.19600000000000001</v>
          </cell>
          <cell r="AL32">
            <v>0.39800000000000002</v>
          </cell>
          <cell r="AM32">
            <v>0</v>
          </cell>
          <cell r="AN32">
            <v>2.69E-2</v>
          </cell>
          <cell r="AO32">
            <v>0.307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1.53</v>
          </cell>
          <cell r="AV32">
            <v>0.65500000000000003</v>
          </cell>
          <cell r="AW32">
            <v>0</v>
          </cell>
          <cell r="AX32">
            <v>0</v>
          </cell>
          <cell r="AY32" t="str">
            <v>C75X6.1</v>
          </cell>
          <cell r="AZ32" t="str">
            <v>C75X6.1</v>
          </cell>
          <cell r="BA32">
            <v>6.1</v>
          </cell>
          <cell r="BB32">
            <v>774</v>
          </cell>
          <cell r="BC32">
            <v>76.2</v>
          </cell>
          <cell r="BD32">
            <v>0</v>
          </cell>
          <cell r="BE32">
            <v>0</v>
          </cell>
          <cell r="BF32">
            <v>35.799999999999997</v>
          </cell>
          <cell r="BG32">
            <v>0</v>
          </cell>
          <cell r="BH32">
            <v>0</v>
          </cell>
          <cell r="BI32">
            <v>4.32</v>
          </cell>
          <cell r="BJ32">
            <v>6.93</v>
          </cell>
          <cell r="BK32">
            <v>0</v>
          </cell>
          <cell r="BL32">
            <v>0</v>
          </cell>
          <cell r="BM32">
            <v>0</v>
          </cell>
          <cell r="BN32">
            <v>17.5</v>
          </cell>
          <cell r="BO32">
            <v>17.5</v>
          </cell>
          <cell r="BP32">
            <v>11.1</v>
          </cell>
          <cell r="BQ32">
            <v>0</v>
          </cell>
          <cell r="BR32">
            <v>11.7</v>
          </cell>
          <cell r="BS32">
            <v>6.65</v>
          </cell>
          <cell r="BT32">
            <v>0</v>
          </cell>
          <cell r="BU32">
            <v>6.1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0.68700000000000006</v>
          </cell>
          <cell r="CA32">
            <v>21.6</v>
          </cell>
          <cell r="CB32">
            <v>18</v>
          </cell>
          <cell r="CC32">
            <v>29.7</v>
          </cell>
          <cell r="CD32">
            <v>7.9500000000000001E-2</v>
          </cell>
          <cell r="CE32">
            <v>6.54</v>
          </cell>
          <cell r="CF32">
            <v>3.21</v>
          </cell>
          <cell r="CG32">
            <v>10.1</v>
          </cell>
          <cell r="CH32">
            <v>0</v>
          </cell>
          <cell r="CI32">
            <v>11.2</v>
          </cell>
          <cell r="CJ32">
            <v>8.2400000000000001E-2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38.9</v>
          </cell>
          <cell r="CQ32">
            <v>0.65500000000000003</v>
          </cell>
          <cell r="CR32">
            <v>0</v>
          </cell>
          <cell r="CS32">
            <v>0</v>
          </cell>
        </row>
        <row r="33">
          <cell r="C33" t="str">
            <v>C3X3.5</v>
          </cell>
          <cell r="D33" t="str">
            <v>F</v>
          </cell>
          <cell r="E33">
            <v>3.5</v>
          </cell>
          <cell r="F33">
            <v>1.0900000000000001</v>
          </cell>
          <cell r="G33">
            <v>3</v>
          </cell>
          <cell r="H33">
            <v>0</v>
          </cell>
          <cell r="I33">
            <v>0</v>
          </cell>
          <cell r="J33">
            <v>1.37</v>
          </cell>
          <cell r="K33">
            <v>0</v>
          </cell>
          <cell r="L33">
            <v>0</v>
          </cell>
          <cell r="M33">
            <v>0.13200000000000001</v>
          </cell>
          <cell r="N33">
            <v>0.27300000000000002</v>
          </cell>
          <cell r="O33">
            <v>0</v>
          </cell>
          <cell r="P33">
            <v>0</v>
          </cell>
          <cell r="Q33">
            <v>0</v>
          </cell>
          <cell r="R33">
            <v>0.68799999999999994</v>
          </cell>
          <cell r="S33">
            <v>0.6875</v>
          </cell>
          <cell r="T33">
            <v>0</v>
          </cell>
          <cell r="U33">
            <v>0.443</v>
          </cell>
          <cell r="V33">
            <v>0</v>
          </cell>
          <cell r="W33">
            <v>0.49299999999999999</v>
          </cell>
          <cell r="X33">
            <v>0.29599999999999999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1.57</v>
          </cell>
          <cell r="AF33">
            <v>1.24</v>
          </cell>
          <cell r="AG33">
            <v>1.04</v>
          </cell>
          <cell r="AH33">
            <v>1.2</v>
          </cell>
          <cell r="AI33">
            <v>0.16900000000000001</v>
          </cell>
          <cell r="AJ33">
            <v>0.36399999999999999</v>
          </cell>
          <cell r="AK33">
            <v>0.182</v>
          </cell>
          <cell r="AL33">
            <v>0.39400000000000002</v>
          </cell>
          <cell r="AM33">
            <v>0</v>
          </cell>
          <cell r="AN33">
            <v>2.2599999999999999E-2</v>
          </cell>
          <cell r="AO33">
            <v>0.27600000000000002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1.57</v>
          </cell>
          <cell r="AV33">
            <v>0.64600000000000002</v>
          </cell>
          <cell r="AW33">
            <v>0</v>
          </cell>
          <cell r="AX33">
            <v>0</v>
          </cell>
          <cell r="AY33" t="str">
            <v>C75X5.2</v>
          </cell>
          <cell r="AZ33" t="str">
            <v>C75X5.2</v>
          </cell>
          <cell r="BA33">
            <v>5.2</v>
          </cell>
          <cell r="BB33">
            <v>703</v>
          </cell>
          <cell r="BC33">
            <v>76.2</v>
          </cell>
          <cell r="BD33">
            <v>0</v>
          </cell>
          <cell r="BE33">
            <v>0</v>
          </cell>
          <cell r="BF33">
            <v>34.799999999999997</v>
          </cell>
          <cell r="BG33">
            <v>0</v>
          </cell>
          <cell r="BH33">
            <v>0</v>
          </cell>
          <cell r="BI33">
            <v>3.35</v>
          </cell>
          <cell r="BJ33">
            <v>6.93</v>
          </cell>
          <cell r="BK33">
            <v>0</v>
          </cell>
          <cell r="BL33">
            <v>0</v>
          </cell>
          <cell r="BM33">
            <v>0</v>
          </cell>
          <cell r="BN33">
            <v>17.5</v>
          </cell>
          <cell r="BO33">
            <v>17.5</v>
          </cell>
          <cell r="BP33">
            <v>11.3</v>
          </cell>
          <cell r="BQ33">
            <v>0</v>
          </cell>
          <cell r="BR33">
            <v>12.5</v>
          </cell>
          <cell r="BS33">
            <v>7.52</v>
          </cell>
          <cell r="BT33">
            <v>0</v>
          </cell>
          <cell r="BU33">
            <v>5.2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0.65300000000000002</v>
          </cell>
          <cell r="CA33">
            <v>20.3</v>
          </cell>
          <cell r="CB33">
            <v>17</v>
          </cell>
          <cell r="CC33">
            <v>30.5</v>
          </cell>
          <cell r="CD33">
            <v>7.0300000000000001E-2</v>
          </cell>
          <cell r="CE33">
            <v>5.96</v>
          </cell>
          <cell r="CF33">
            <v>2.98</v>
          </cell>
          <cell r="CG33">
            <v>10</v>
          </cell>
          <cell r="CH33">
            <v>0</v>
          </cell>
          <cell r="CI33">
            <v>9.41</v>
          </cell>
          <cell r="CJ33">
            <v>7.4099999999999999E-2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39.9</v>
          </cell>
          <cell r="CQ33">
            <v>0.64600000000000002</v>
          </cell>
          <cell r="CR33">
            <v>0</v>
          </cell>
          <cell r="CS33">
            <v>0</v>
          </cell>
        </row>
        <row r="34">
          <cell r="C34" t="str">
            <v>None</v>
          </cell>
          <cell r="D34" t="str">
            <v>F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 t="str">
            <v>None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</sheetData>
      <sheetData sheetId="6" refreshError="1">
        <row r="3">
          <cell r="C3" t="str">
            <v>WT22X167.5</v>
          </cell>
          <cell r="D3" t="str">
            <v>F</v>
          </cell>
          <cell r="E3">
            <v>168</v>
          </cell>
          <cell r="F3">
            <v>49.2</v>
          </cell>
          <cell r="G3">
            <v>22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0</v>
          </cell>
          <cell r="U3">
            <v>0</v>
          </cell>
          <cell r="V3">
            <v>5.53</v>
          </cell>
          <cell r="W3">
            <v>0</v>
          </cell>
          <cell r="X3">
            <v>0</v>
          </cell>
          <cell r="Y3">
            <v>1.54</v>
          </cell>
          <cell r="Z3">
            <v>4.5</v>
          </cell>
          <cell r="AA3">
            <v>0</v>
          </cell>
          <cell r="AB3">
            <v>19.100000000000001</v>
          </cell>
          <cell r="AC3">
            <v>0</v>
          </cell>
          <cell r="AD3">
            <v>21.5</v>
          </cell>
          <cell r="AE3">
            <v>2170</v>
          </cell>
          <cell r="AF3">
            <v>234</v>
          </cell>
          <cell r="AG3">
            <v>131</v>
          </cell>
          <cell r="AH3">
            <v>6.63</v>
          </cell>
          <cell r="AI3">
            <v>600</v>
          </cell>
          <cell r="AJ3">
            <v>118</v>
          </cell>
          <cell r="AK3">
            <v>75.2</v>
          </cell>
          <cell r="AL3">
            <v>3.49</v>
          </cell>
          <cell r="AM3">
            <v>0</v>
          </cell>
          <cell r="AN3">
            <v>37.200000000000003</v>
          </cell>
          <cell r="AO3">
            <v>438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8.82</v>
          </cell>
          <cell r="AV3">
            <v>0.72299999999999998</v>
          </cell>
          <cell r="AW3">
            <v>0</v>
          </cell>
          <cell r="AX3">
            <v>0.81699999999999995</v>
          </cell>
          <cell r="AY3" t="str">
            <v>WT550X249.5</v>
          </cell>
          <cell r="AZ3" t="str">
            <v>WT550X249.5</v>
          </cell>
          <cell r="BA3">
            <v>250</v>
          </cell>
          <cell r="BB3">
            <v>31700</v>
          </cell>
          <cell r="BC3">
            <v>559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140</v>
          </cell>
          <cell r="BR3">
            <v>0</v>
          </cell>
          <cell r="BS3">
            <v>0</v>
          </cell>
          <cell r="BT3">
            <v>39.1</v>
          </cell>
          <cell r="BU3">
            <v>250</v>
          </cell>
          <cell r="BV3">
            <v>0</v>
          </cell>
          <cell r="BW3">
            <v>0</v>
          </cell>
          <cell r="BX3">
            <v>19.100000000000001</v>
          </cell>
          <cell r="BY3">
            <v>21.5</v>
          </cell>
          <cell r="BZ3">
            <v>903</v>
          </cell>
          <cell r="CA3">
            <v>3830</v>
          </cell>
          <cell r="CB3">
            <v>2150</v>
          </cell>
          <cell r="CC3">
            <v>168</v>
          </cell>
          <cell r="CD3">
            <v>250</v>
          </cell>
          <cell r="CE3">
            <v>1930</v>
          </cell>
          <cell r="CF3">
            <v>1230</v>
          </cell>
          <cell r="CG3">
            <v>88.6</v>
          </cell>
          <cell r="CH3">
            <v>0</v>
          </cell>
          <cell r="CI3">
            <v>15500</v>
          </cell>
          <cell r="CJ3">
            <v>118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224</v>
          </cell>
          <cell r="CQ3">
            <v>0.72299999999999998</v>
          </cell>
          <cell r="CR3">
            <v>0</v>
          </cell>
          <cell r="CS3">
            <v>0.81699999999999995</v>
          </cell>
        </row>
        <row r="4">
          <cell r="C4" t="str">
            <v>WT22X145</v>
          </cell>
          <cell r="D4" t="str">
            <v>F</v>
          </cell>
          <cell r="E4">
            <v>145</v>
          </cell>
          <cell r="F4">
            <v>42.7</v>
          </cell>
          <cell r="G4">
            <v>21.8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2.37</v>
          </cell>
          <cell r="S4">
            <v>2.4375</v>
          </cell>
          <cell r="T4">
            <v>0</v>
          </cell>
          <cell r="U4">
            <v>0</v>
          </cell>
          <cell r="V4">
            <v>5.26</v>
          </cell>
          <cell r="W4">
            <v>0</v>
          </cell>
          <cell r="X4">
            <v>0</v>
          </cell>
          <cell r="Y4">
            <v>1.35</v>
          </cell>
          <cell r="Z4">
            <v>5.0199999999999996</v>
          </cell>
          <cell r="AA4">
            <v>0</v>
          </cell>
          <cell r="AB4">
            <v>22.3</v>
          </cell>
          <cell r="AC4">
            <v>0</v>
          </cell>
          <cell r="AD4">
            <v>25.2</v>
          </cell>
          <cell r="AE4">
            <v>1830</v>
          </cell>
          <cell r="AF4">
            <v>196</v>
          </cell>
          <cell r="AG4">
            <v>111</v>
          </cell>
          <cell r="AH4">
            <v>6.54</v>
          </cell>
          <cell r="AI4">
            <v>521</v>
          </cell>
          <cell r="AJ4">
            <v>102</v>
          </cell>
          <cell r="AK4">
            <v>65.900000000000006</v>
          </cell>
          <cell r="AL4">
            <v>3.49</v>
          </cell>
          <cell r="AM4">
            <v>0</v>
          </cell>
          <cell r="AN4">
            <v>25.4</v>
          </cell>
          <cell r="AO4">
            <v>275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8.66</v>
          </cell>
          <cell r="AV4">
            <v>0.73299999999999998</v>
          </cell>
          <cell r="AW4">
            <v>0</v>
          </cell>
          <cell r="AX4">
            <v>0.63600000000000001</v>
          </cell>
          <cell r="AY4" t="str">
            <v>WT550X216.5</v>
          </cell>
          <cell r="AZ4" t="str">
            <v>WT550X216.5</v>
          </cell>
          <cell r="BA4">
            <v>216</v>
          </cell>
          <cell r="BB4">
            <v>27500</v>
          </cell>
          <cell r="BC4">
            <v>554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60.2</v>
          </cell>
          <cell r="BO4">
            <v>61.9</v>
          </cell>
          <cell r="BP4">
            <v>0</v>
          </cell>
          <cell r="BQ4">
            <v>134</v>
          </cell>
          <cell r="BR4">
            <v>0</v>
          </cell>
          <cell r="BS4">
            <v>0</v>
          </cell>
          <cell r="BT4">
            <v>34.299999999999997</v>
          </cell>
          <cell r="BU4">
            <v>217</v>
          </cell>
          <cell r="BV4">
            <v>0</v>
          </cell>
          <cell r="BW4">
            <v>0</v>
          </cell>
          <cell r="BX4">
            <v>22.3</v>
          </cell>
          <cell r="BY4">
            <v>25.2</v>
          </cell>
          <cell r="BZ4">
            <v>762</v>
          </cell>
          <cell r="CA4">
            <v>3210</v>
          </cell>
          <cell r="CB4">
            <v>1820</v>
          </cell>
          <cell r="CC4">
            <v>166</v>
          </cell>
          <cell r="CD4">
            <v>217</v>
          </cell>
          <cell r="CE4">
            <v>1670</v>
          </cell>
          <cell r="CF4">
            <v>1080</v>
          </cell>
          <cell r="CG4">
            <v>88.6</v>
          </cell>
          <cell r="CH4">
            <v>0</v>
          </cell>
          <cell r="CI4">
            <v>10600</v>
          </cell>
          <cell r="CJ4">
            <v>73.8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220</v>
          </cell>
          <cell r="CQ4">
            <v>0.73299999999999998</v>
          </cell>
          <cell r="CR4">
            <v>0</v>
          </cell>
          <cell r="CS4">
            <v>0.63600000000000001</v>
          </cell>
        </row>
        <row r="5">
          <cell r="C5" t="str">
            <v>WT22X131</v>
          </cell>
          <cell r="D5" t="str">
            <v>F</v>
          </cell>
          <cell r="E5">
            <v>131</v>
          </cell>
          <cell r="F5">
            <v>38.4</v>
          </cell>
          <cell r="G5">
            <v>21.7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2.21</v>
          </cell>
          <cell r="S5">
            <v>2.25</v>
          </cell>
          <cell r="T5">
            <v>0</v>
          </cell>
          <cell r="U5">
            <v>0</v>
          </cell>
          <cell r="V5">
            <v>5.19</v>
          </cell>
          <cell r="W5">
            <v>0</v>
          </cell>
          <cell r="X5">
            <v>0</v>
          </cell>
          <cell r="Y5">
            <v>1.22</v>
          </cell>
          <cell r="Z5">
            <v>5.57</v>
          </cell>
          <cell r="AA5">
            <v>0</v>
          </cell>
          <cell r="AB5">
            <v>24.6</v>
          </cell>
          <cell r="AC5">
            <v>0</v>
          </cell>
          <cell r="AD5">
            <v>27.6</v>
          </cell>
          <cell r="AE5">
            <v>1640</v>
          </cell>
          <cell r="AF5">
            <v>176</v>
          </cell>
          <cell r="AG5">
            <v>99.4</v>
          </cell>
          <cell r="AH5">
            <v>6.53</v>
          </cell>
          <cell r="AI5">
            <v>462</v>
          </cell>
          <cell r="AJ5">
            <v>90.9</v>
          </cell>
          <cell r="AK5">
            <v>58.6</v>
          </cell>
          <cell r="AL5">
            <v>3.47</v>
          </cell>
          <cell r="AM5">
            <v>0</v>
          </cell>
          <cell r="AN5">
            <v>18.600000000000001</v>
          </cell>
          <cell r="AO5">
            <v>200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8.64</v>
          </cell>
          <cell r="AV5">
            <v>0.73099999999999998</v>
          </cell>
          <cell r="AW5">
            <v>0</v>
          </cell>
          <cell r="AX5">
            <v>0.53200000000000003</v>
          </cell>
          <cell r="AY5" t="str">
            <v>WT550X195</v>
          </cell>
          <cell r="AZ5" t="str">
            <v>WT550X195</v>
          </cell>
          <cell r="BA5">
            <v>195</v>
          </cell>
          <cell r="BB5">
            <v>24800</v>
          </cell>
          <cell r="BC5">
            <v>551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56.1</v>
          </cell>
          <cell r="BO5">
            <v>57.2</v>
          </cell>
          <cell r="BP5">
            <v>0</v>
          </cell>
          <cell r="BQ5">
            <v>132</v>
          </cell>
          <cell r="BR5">
            <v>0</v>
          </cell>
          <cell r="BS5">
            <v>0</v>
          </cell>
          <cell r="BT5">
            <v>31</v>
          </cell>
          <cell r="BU5">
            <v>195</v>
          </cell>
          <cell r="BV5">
            <v>0</v>
          </cell>
          <cell r="BW5">
            <v>0</v>
          </cell>
          <cell r="BX5">
            <v>24.6</v>
          </cell>
          <cell r="BY5">
            <v>27.6</v>
          </cell>
          <cell r="BZ5">
            <v>683</v>
          </cell>
          <cell r="CA5">
            <v>2880</v>
          </cell>
          <cell r="CB5">
            <v>1630</v>
          </cell>
          <cell r="CC5">
            <v>166</v>
          </cell>
          <cell r="CD5">
            <v>192</v>
          </cell>
          <cell r="CE5">
            <v>1490</v>
          </cell>
          <cell r="CF5">
            <v>960</v>
          </cell>
          <cell r="CG5">
            <v>88.1</v>
          </cell>
          <cell r="CH5">
            <v>0</v>
          </cell>
          <cell r="CI5">
            <v>7740</v>
          </cell>
          <cell r="CJ5">
            <v>53.7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219</v>
          </cell>
          <cell r="CQ5">
            <v>0.73099999999999998</v>
          </cell>
          <cell r="CR5">
            <v>0</v>
          </cell>
          <cell r="CS5">
            <v>0.53200000000000003</v>
          </cell>
        </row>
        <row r="6">
          <cell r="C6" t="str">
            <v>WT22X115</v>
          </cell>
          <cell r="D6" t="str">
            <v>F</v>
          </cell>
          <cell r="E6">
            <v>115</v>
          </cell>
          <cell r="F6">
            <v>33.799999999999997</v>
          </cell>
          <cell r="G6">
            <v>21.5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0</v>
          </cell>
          <cell r="U6">
            <v>0</v>
          </cell>
          <cell r="V6">
            <v>5.17</v>
          </cell>
          <cell r="W6">
            <v>0</v>
          </cell>
          <cell r="X6">
            <v>0</v>
          </cell>
          <cell r="Y6">
            <v>1.07</v>
          </cell>
          <cell r="Z6">
            <v>6.45</v>
          </cell>
          <cell r="AA6">
            <v>0</v>
          </cell>
          <cell r="AB6">
            <v>27.4</v>
          </cell>
          <cell r="AC6">
            <v>0</v>
          </cell>
          <cell r="AD6">
            <v>30.2</v>
          </cell>
          <cell r="AE6">
            <v>1440</v>
          </cell>
          <cell r="AF6">
            <v>157</v>
          </cell>
          <cell r="AG6">
            <v>88.6</v>
          </cell>
          <cell r="AH6">
            <v>6.53</v>
          </cell>
          <cell r="AI6">
            <v>398</v>
          </cell>
          <cell r="AJ6">
            <v>78.3</v>
          </cell>
          <cell r="AK6">
            <v>50.5</v>
          </cell>
          <cell r="AL6">
            <v>3.43</v>
          </cell>
          <cell r="AM6">
            <v>0</v>
          </cell>
          <cell r="AN6">
            <v>12.4</v>
          </cell>
          <cell r="AO6">
            <v>139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8.67</v>
          </cell>
          <cell r="AV6">
            <v>0.72299999999999998</v>
          </cell>
          <cell r="AW6">
            <v>0</v>
          </cell>
          <cell r="AX6">
            <v>0.438</v>
          </cell>
          <cell r="AY6" t="str">
            <v>WT550X171.5</v>
          </cell>
          <cell r="AZ6" t="str">
            <v>WT550X171.5</v>
          </cell>
          <cell r="BA6">
            <v>172</v>
          </cell>
          <cell r="BB6">
            <v>21800</v>
          </cell>
          <cell r="BC6">
            <v>546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131</v>
          </cell>
          <cell r="BR6">
            <v>0</v>
          </cell>
          <cell r="BS6">
            <v>0</v>
          </cell>
          <cell r="BT6">
            <v>27.2</v>
          </cell>
          <cell r="BU6">
            <v>172</v>
          </cell>
          <cell r="BV6">
            <v>0</v>
          </cell>
          <cell r="BW6">
            <v>0</v>
          </cell>
          <cell r="BX6">
            <v>27.4</v>
          </cell>
          <cell r="BY6">
            <v>30.2</v>
          </cell>
          <cell r="BZ6">
            <v>599</v>
          </cell>
          <cell r="CA6">
            <v>2570</v>
          </cell>
          <cell r="CB6">
            <v>1450</v>
          </cell>
          <cell r="CC6">
            <v>166</v>
          </cell>
          <cell r="CD6">
            <v>166</v>
          </cell>
          <cell r="CE6">
            <v>1280</v>
          </cell>
          <cell r="CF6">
            <v>828</v>
          </cell>
          <cell r="CG6">
            <v>87.1</v>
          </cell>
          <cell r="CH6">
            <v>0</v>
          </cell>
          <cell r="CI6">
            <v>5160</v>
          </cell>
          <cell r="CJ6">
            <v>37.299999999999997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220</v>
          </cell>
          <cell r="CQ6">
            <v>0.72299999999999998</v>
          </cell>
          <cell r="CR6">
            <v>0</v>
          </cell>
          <cell r="CS6">
            <v>0.438</v>
          </cell>
        </row>
        <row r="7">
          <cell r="C7" t="str">
            <v>WT20X296.5</v>
          </cell>
          <cell r="D7" t="str">
            <v>T</v>
          </cell>
          <cell r="E7">
            <v>296</v>
          </cell>
          <cell r="F7">
            <v>87.2</v>
          </cell>
          <cell r="G7">
            <v>21.5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0</v>
          </cell>
          <cell r="U7">
            <v>0</v>
          </cell>
          <cell r="V7">
            <v>5.66</v>
          </cell>
          <cell r="W7">
            <v>0</v>
          </cell>
          <cell r="X7">
            <v>0</v>
          </cell>
          <cell r="Y7">
            <v>2.61</v>
          </cell>
          <cell r="Z7">
            <v>2.58</v>
          </cell>
          <cell r="AA7">
            <v>0</v>
          </cell>
          <cell r="AB7">
            <v>9.5399999999999991</v>
          </cell>
          <cell r="AC7">
            <v>0</v>
          </cell>
          <cell r="AD7">
            <v>12</v>
          </cell>
          <cell r="AE7">
            <v>3310</v>
          </cell>
          <cell r="AF7">
            <v>379</v>
          </cell>
          <cell r="AG7">
            <v>209</v>
          </cell>
          <cell r="AH7">
            <v>6.16</v>
          </cell>
          <cell r="AI7">
            <v>1260</v>
          </cell>
          <cell r="AJ7">
            <v>240</v>
          </cell>
          <cell r="AK7">
            <v>151</v>
          </cell>
          <cell r="AL7">
            <v>3.8</v>
          </cell>
          <cell r="AM7">
            <v>0</v>
          </cell>
          <cell r="AN7">
            <v>221</v>
          </cell>
          <cell r="AO7">
            <v>2340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8.2899999999999991</v>
          </cell>
          <cell r="AV7">
            <v>0.76200000000000001</v>
          </cell>
          <cell r="AW7">
            <v>0</v>
          </cell>
          <cell r="AX7">
            <v>1</v>
          </cell>
          <cell r="AY7" t="str">
            <v>WT500X441.5</v>
          </cell>
          <cell r="AZ7" t="str">
            <v>WT500X441.5</v>
          </cell>
          <cell r="BA7">
            <v>442</v>
          </cell>
          <cell r="BB7">
            <v>56300</v>
          </cell>
          <cell r="BC7">
            <v>546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144</v>
          </cell>
          <cell r="BR7">
            <v>0</v>
          </cell>
          <cell r="BS7">
            <v>0</v>
          </cell>
          <cell r="BT7">
            <v>66.3</v>
          </cell>
          <cell r="BU7">
            <v>442</v>
          </cell>
          <cell r="BV7">
            <v>0</v>
          </cell>
          <cell r="BW7">
            <v>0</v>
          </cell>
          <cell r="BX7">
            <v>9.5399999999999991</v>
          </cell>
          <cell r="BY7">
            <v>12</v>
          </cell>
          <cell r="BZ7">
            <v>1380</v>
          </cell>
          <cell r="CA7">
            <v>6210</v>
          </cell>
          <cell r="CB7">
            <v>3420</v>
          </cell>
          <cell r="CC7">
            <v>156</v>
          </cell>
          <cell r="CD7">
            <v>524</v>
          </cell>
          <cell r="CE7">
            <v>3930</v>
          </cell>
          <cell r="CF7">
            <v>2470</v>
          </cell>
          <cell r="CG7">
            <v>96.5</v>
          </cell>
          <cell r="CH7">
            <v>0</v>
          </cell>
          <cell r="CI7">
            <v>92000</v>
          </cell>
          <cell r="CJ7">
            <v>628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211</v>
          </cell>
          <cell r="CQ7">
            <v>0.76200000000000001</v>
          </cell>
          <cell r="CR7">
            <v>0</v>
          </cell>
          <cell r="CS7">
            <v>1</v>
          </cell>
        </row>
        <row r="8">
          <cell r="C8" t="str">
            <v>WT20X251.5</v>
          </cell>
          <cell r="D8" t="str">
            <v>T</v>
          </cell>
          <cell r="E8">
            <v>252</v>
          </cell>
          <cell r="F8">
            <v>73.900000000000006</v>
          </cell>
          <cell r="G8">
            <v>21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0</v>
          </cell>
          <cell r="U8">
            <v>0</v>
          </cell>
          <cell r="V8">
            <v>5.38</v>
          </cell>
          <cell r="W8">
            <v>0</v>
          </cell>
          <cell r="X8">
            <v>0</v>
          </cell>
          <cell r="Y8">
            <v>2.25</v>
          </cell>
          <cell r="Z8">
            <v>2.98</v>
          </cell>
          <cell r="AA8">
            <v>0</v>
          </cell>
          <cell r="AB8">
            <v>11.1</v>
          </cell>
          <cell r="AC8">
            <v>0</v>
          </cell>
          <cell r="AD8">
            <v>13.7</v>
          </cell>
          <cell r="AE8">
            <v>2730</v>
          </cell>
          <cell r="AF8">
            <v>314</v>
          </cell>
          <cell r="AG8">
            <v>174</v>
          </cell>
          <cell r="AH8">
            <v>6.07</v>
          </cell>
          <cell r="AI8">
            <v>1020</v>
          </cell>
          <cell r="AJ8">
            <v>197</v>
          </cell>
          <cell r="AK8">
            <v>124</v>
          </cell>
          <cell r="AL8">
            <v>3.72</v>
          </cell>
          <cell r="AM8">
            <v>0</v>
          </cell>
          <cell r="AN8">
            <v>138</v>
          </cell>
          <cell r="AO8">
            <v>1400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8.17</v>
          </cell>
          <cell r="AV8">
            <v>0.76</v>
          </cell>
          <cell r="AW8">
            <v>0</v>
          </cell>
          <cell r="AX8">
            <v>1</v>
          </cell>
          <cell r="AY8" t="str">
            <v>WT500X374</v>
          </cell>
          <cell r="AZ8" t="str">
            <v>WT500X374</v>
          </cell>
          <cell r="BA8">
            <v>374</v>
          </cell>
          <cell r="BB8">
            <v>47700</v>
          </cell>
          <cell r="BC8">
            <v>533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137</v>
          </cell>
          <cell r="BR8">
            <v>0</v>
          </cell>
          <cell r="BS8">
            <v>0</v>
          </cell>
          <cell r="BT8">
            <v>57.2</v>
          </cell>
          <cell r="BU8">
            <v>374</v>
          </cell>
          <cell r="BV8">
            <v>0</v>
          </cell>
          <cell r="BW8">
            <v>0</v>
          </cell>
          <cell r="BX8">
            <v>11.1</v>
          </cell>
          <cell r="BY8">
            <v>13.7</v>
          </cell>
          <cell r="BZ8">
            <v>1140</v>
          </cell>
          <cell r="CA8">
            <v>5150</v>
          </cell>
          <cell r="CB8">
            <v>2850</v>
          </cell>
          <cell r="CC8">
            <v>154</v>
          </cell>
          <cell r="CD8">
            <v>425</v>
          </cell>
          <cell r="CE8">
            <v>3230</v>
          </cell>
          <cell r="CF8">
            <v>2030</v>
          </cell>
          <cell r="CG8">
            <v>94.5</v>
          </cell>
          <cell r="CH8">
            <v>0</v>
          </cell>
          <cell r="CI8">
            <v>57400</v>
          </cell>
          <cell r="CJ8">
            <v>376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208</v>
          </cell>
          <cell r="CQ8">
            <v>0.76</v>
          </cell>
          <cell r="CR8">
            <v>0</v>
          </cell>
          <cell r="CS8">
            <v>1</v>
          </cell>
        </row>
        <row r="9">
          <cell r="C9" t="str">
            <v>WT20X215.5</v>
          </cell>
          <cell r="D9" t="str">
            <v>T</v>
          </cell>
          <cell r="E9">
            <v>215</v>
          </cell>
          <cell r="F9">
            <v>63.4</v>
          </cell>
          <cell r="G9">
            <v>20.6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0</v>
          </cell>
          <cell r="U9">
            <v>0</v>
          </cell>
          <cell r="V9">
            <v>5.18</v>
          </cell>
          <cell r="W9">
            <v>0</v>
          </cell>
          <cell r="X9">
            <v>0</v>
          </cell>
          <cell r="Y9">
            <v>1.95</v>
          </cell>
          <cell r="Z9">
            <v>3.44</v>
          </cell>
          <cell r="AA9">
            <v>0</v>
          </cell>
          <cell r="AB9">
            <v>12.8</v>
          </cell>
          <cell r="AC9">
            <v>0</v>
          </cell>
          <cell r="AD9">
            <v>15.4</v>
          </cell>
          <cell r="AE9">
            <v>2290</v>
          </cell>
          <cell r="AF9">
            <v>266</v>
          </cell>
          <cell r="AG9">
            <v>148</v>
          </cell>
          <cell r="AH9">
            <v>6.01</v>
          </cell>
          <cell r="AI9">
            <v>843</v>
          </cell>
          <cell r="AJ9">
            <v>164</v>
          </cell>
          <cell r="AK9">
            <v>104</v>
          </cell>
          <cell r="AL9">
            <v>3.65</v>
          </cell>
          <cell r="AM9">
            <v>0</v>
          </cell>
          <cell r="AN9">
            <v>88.2</v>
          </cell>
          <cell r="AO9">
            <v>881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8.09</v>
          </cell>
          <cell r="AV9">
            <v>0.75600000000000001</v>
          </cell>
          <cell r="AW9">
            <v>0</v>
          </cell>
          <cell r="AX9">
            <v>1</v>
          </cell>
          <cell r="AY9" t="str">
            <v>WT500X321</v>
          </cell>
          <cell r="AZ9" t="str">
            <v>WT500X321</v>
          </cell>
          <cell r="BA9">
            <v>321</v>
          </cell>
          <cell r="BB9">
            <v>40900</v>
          </cell>
          <cell r="BC9">
            <v>523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132</v>
          </cell>
          <cell r="BR9">
            <v>0</v>
          </cell>
          <cell r="BS9">
            <v>0</v>
          </cell>
          <cell r="BT9">
            <v>49.5</v>
          </cell>
          <cell r="BU9">
            <v>321</v>
          </cell>
          <cell r="BV9">
            <v>0</v>
          </cell>
          <cell r="BW9">
            <v>0</v>
          </cell>
          <cell r="BX9">
            <v>12.8</v>
          </cell>
          <cell r="BY9">
            <v>15.4</v>
          </cell>
          <cell r="BZ9">
            <v>953</v>
          </cell>
          <cell r="CA9">
            <v>4360</v>
          </cell>
          <cell r="CB9">
            <v>2430</v>
          </cell>
          <cell r="CC9">
            <v>153</v>
          </cell>
          <cell r="CD9">
            <v>351</v>
          </cell>
          <cell r="CE9">
            <v>2690</v>
          </cell>
          <cell r="CF9">
            <v>1700</v>
          </cell>
          <cell r="CG9">
            <v>92.7</v>
          </cell>
          <cell r="CH9">
            <v>0</v>
          </cell>
          <cell r="CI9">
            <v>36700</v>
          </cell>
          <cell r="CJ9">
            <v>237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205</v>
          </cell>
          <cell r="CQ9">
            <v>0.75600000000000001</v>
          </cell>
          <cell r="CR9">
            <v>0</v>
          </cell>
          <cell r="CS9">
            <v>1</v>
          </cell>
        </row>
        <row r="10">
          <cell r="C10" t="str">
            <v>WT20X198.5</v>
          </cell>
          <cell r="D10" t="str">
            <v>T</v>
          </cell>
          <cell r="E10">
            <v>198</v>
          </cell>
          <cell r="F10">
            <v>58.4</v>
          </cell>
          <cell r="G10">
            <v>20.5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0</v>
          </cell>
          <cell r="U10">
            <v>0</v>
          </cell>
          <cell r="V10">
            <v>5.03</v>
          </cell>
          <cell r="W10">
            <v>0</v>
          </cell>
          <cell r="X10">
            <v>0</v>
          </cell>
          <cell r="Y10">
            <v>1.81</v>
          </cell>
          <cell r="Z10">
            <v>3.66</v>
          </cell>
          <cell r="AA10">
            <v>0</v>
          </cell>
          <cell r="AB10">
            <v>14</v>
          </cell>
          <cell r="AC10">
            <v>0</v>
          </cell>
          <cell r="AD10">
            <v>16.8</v>
          </cell>
          <cell r="AE10">
            <v>2070</v>
          </cell>
          <cell r="AF10">
            <v>240</v>
          </cell>
          <cell r="AG10">
            <v>134</v>
          </cell>
          <cell r="AH10">
            <v>5.96</v>
          </cell>
          <cell r="AI10">
            <v>771</v>
          </cell>
          <cell r="AJ10">
            <v>150</v>
          </cell>
          <cell r="AK10">
            <v>95.7</v>
          </cell>
          <cell r="AL10">
            <v>3.63</v>
          </cell>
          <cell r="AM10">
            <v>0</v>
          </cell>
          <cell r="AN10">
            <v>70.599999999999994</v>
          </cell>
          <cell r="AO10">
            <v>677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8.01</v>
          </cell>
          <cell r="AV10">
            <v>0.76</v>
          </cell>
          <cell r="AW10">
            <v>0</v>
          </cell>
          <cell r="AX10">
            <v>1</v>
          </cell>
          <cell r="AY10" t="str">
            <v>WT500X295.5</v>
          </cell>
          <cell r="AZ10" t="str">
            <v>WT500X295.5</v>
          </cell>
          <cell r="BA10">
            <v>296</v>
          </cell>
          <cell r="BB10">
            <v>37700</v>
          </cell>
          <cell r="BC10">
            <v>521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128</v>
          </cell>
          <cell r="BR10">
            <v>0</v>
          </cell>
          <cell r="BS10">
            <v>0</v>
          </cell>
          <cell r="BT10">
            <v>46</v>
          </cell>
          <cell r="BU10">
            <v>296</v>
          </cell>
          <cell r="BV10">
            <v>0</v>
          </cell>
          <cell r="BW10">
            <v>0</v>
          </cell>
          <cell r="BX10">
            <v>14</v>
          </cell>
          <cell r="BY10">
            <v>16.8</v>
          </cell>
          <cell r="BZ10">
            <v>862</v>
          </cell>
          <cell r="CA10">
            <v>3930</v>
          </cell>
          <cell r="CB10">
            <v>2200</v>
          </cell>
          <cell r="CC10">
            <v>151</v>
          </cell>
          <cell r="CD10">
            <v>321</v>
          </cell>
          <cell r="CE10">
            <v>2460</v>
          </cell>
          <cell r="CF10">
            <v>1570</v>
          </cell>
          <cell r="CG10">
            <v>92.2</v>
          </cell>
          <cell r="CH10">
            <v>0</v>
          </cell>
          <cell r="CI10">
            <v>29400</v>
          </cell>
          <cell r="CJ10">
            <v>182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203</v>
          </cell>
          <cell r="CQ10">
            <v>0.76</v>
          </cell>
          <cell r="CR10">
            <v>0</v>
          </cell>
          <cell r="CS10">
            <v>1</v>
          </cell>
        </row>
        <row r="11">
          <cell r="C11" t="str">
            <v>WT20X186</v>
          </cell>
          <cell r="D11" t="str">
            <v>T</v>
          </cell>
          <cell r="E11">
            <v>186</v>
          </cell>
          <cell r="F11">
            <v>54.6</v>
          </cell>
          <cell r="G11">
            <v>20.3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0</v>
          </cell>
          <cell r="U11">
            <v>0</v>
          </cell>
          <cell r="V11">
            <v>4.9800000000000004</v>
          </cell>
          <cell r="W11">
            <v>0</v>
          </cell>
          <cell r="X11">
            <v>0</v>
          </cell>
          <cell r="Y11">
            <v>1.7</v>
          </cell>
          <cell r="Z11">
            <v>3.93</v>
          </cell>
          <cell r="AA11">
            <v>0</v>
          </cell>
          <cell r="AB11">
            <v>14.7</v>
          </cell>
          <cell r="AC11">
            <v>0</v>
          </cell>
          <cell r="AD11">
            <v>17.5</v>
          </cell>
          <cell r="AE11">
            <v>1930</v>
          </cell>
          <cell r="AF11">
            <v>225</v>
          </cell>
          <cell r="AG11">
            <v>126</v>
          </cell>
          <cell r="AH11">
            <v>5.95</v>
          </cell>
          <cell r="AI11">
            <v>709</v>
          </cell>
          <cell r="AJ11">
            <v>138</v>
          </cell>
          <cell r="AK11">
            <v>88.3</v>
          </cell>
          <cell r="AL11">
            <v>3.6</v>
          </cell>
          <cell r="AM11">
            <v>0</v>
          </cell>
          <cell r="AN11">
            <v>57.7</v>
          </cell>
          <cell r="AO11">
            <v>558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8</v>
          </cell>
          <cell r="AV11">
            <v>0.75600000000000001</v>
          </cell>
          <cell r="AW11">
            <v>0</v>
          </cell>
          <cell r="AX11">
            <v>1</v>
          </cell>
          <cell r="AY11" t="str">
            <v>WT500X277</v>
          </cell>
          <cell r="AZ11" t="str">
            <v>WT500X277</v>
          </cell>
          <cell r="BA11">
            <v>277</v>
          </cell>
          <cell r="BB11">
            <v>35200</v>
          </cell>
          <cell r="BC11">
            <v>516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126</v>
          </cell>
          <cell r="BR11">
            <v>0</v>
          </cell>
          <cell r="BS11">
            <v>0</v>
          </cell>
          <cell r="BT11">
            <v>43.2</v>
          </cell>
          <cell r="BU11">
            <v>277</v>
          </cell>
          <cell r="BV11">
            <v>0</v>
          </cell>
          <cell r="BW11">
            <v>0</v>
          </cell>
          <cell r="BX11">
            <v>14.7</v>
          </cell>
          <cell r="BY11">
            <v>17.5</v>
          </cell>
          <cell r="BZ11">
            <v>803</v>
          </cell>
          <cell r="CA11">
            <v>3690</v>
          </cell>
          <cell r="CB11">
            <v>2060</v>
          </cell>
          <cell r="CC11">
            <v>151</v>
          </cell>
          <cell r="CD11">
            <v>295</v>
          </cell>
          <cell r="CE11">
            <v>2260</v>
          </cell>
          <cell r="CF11">
            <v>1450</v>
          </cell>
          <cell r="CG11">
            <v>91.4</v>
          </cell>
          <cell r="CH11">
            <v>0</v>
          </cell>
          <cell r="CI11">
            <v>24000</v>
          </cell>
          <cell r="CJ11">
            <v>150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203</v>
          </cell>
          <cell r="CQ11">
            <v>0.75600000000000001</v>
          </cell>
          <cell r="CR11">
            <v>0</v>
          </cell>
          <cell r="CS11">
            <v>1</v>
          </cell>
        </row>
        <row r="12">
          <cell r="C12" t="str">
            <v>WT20X181</v>
          </cell>
          <cell r="D12" t="str">
            <v>T</v>
          </cell>
          <cell r="E12">
            <v>181</v>
          </cell>
          <cell r="F12">
            <v>53.3</v>
          </cell>
          <cell r="G12">
            <v>20.3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0</v>
          </cell>
          <cell r="U12">
            <v>0</v>
          </cell>
          <cell r="V12">
            <v>4.91</v>
          </cell>
          <cell r="W12">
            <v>0</v>
          </cell>
          <cell r="X12">
            <v>0</v>
          </cell>
          <cell r="Y12">
            <v>1.66</v>
          </cell>
          <cell r="Z12">
            <v>3.99</v>
          </cell>
          <cell r="AA12">
            <v>0</v>
          </cell>
          <cell r="AB12">
            <v>15.3</v>
          </cell>
          <cell r="AC12">
            <v>0</v>
          </cell>
          <cell r="AD12">
            <v>18.100000000000001</v>
          </cell>
          <cell r="AE12">
            <v>1870</v>
          </cell>
          <cell r="AF12">
            <v>217</v>
          </cell>
          <cell r="AG12">
            <v>122</v>
          </cell>
          <cell r="AH12">
            <v>5.92</v>
          </cell>
          <cell r="AI12">
            <v>691</v>
          </cell>
          <cell r="AJ12">
            <v>135</v>
          </cell>
          <cell r="AK12">
            <v>86.3</v>
          </cell>
          <cell r="AL12">
            <v>3.6</v>
          </cell>
          <cell r="AM12">
            <v>0</v>
          </cell>
          <cell r="AN12">
            <v>54.2</v>
          </cell>
          <cell r="AO12">
            <v>511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7.96</v>
          </cell>
          <cell r="AV12">
            <v>0.75900000000000001</v>
          </cell>
          <cell r="AW12">
            <v>0</v>
          </cell>
          <cell r="AX12">
            <v>0.99299999999999999</v>
          </cell>
          <cell r="AY12" t="str">
            <v>WT500X269.5</v>
          </cell>
          <cell r="AZ12" t="str">
            <v>WT500X269.5</v>
          </cell>
          <cell r="BA12">
            <v>270</v>
          </cell>
          <cell r="BB12">
            <v>34400</v>
          </cell>
          <cell r="BC12">
            <v>516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125</v>
          </cell>
          <cell r="BR12">
            <v>0</v>
          </cell>
          <cell r="BS12">
            <v>0</v>
          </cell>
          <cell r="BT12">
            <v>42.2</v>
          </cell>
          <cell r="BU12">
            <v>270</v>
          </cell>
          <cell r="BV12">
            <v>0</v>
          </cell>
          <cell r="BW12">
            <v>0</v>
          </cell>
          <cell r="BX12">
            <v>15.3</v>
          </cell>
          <cell r="BY12">
            <v>18.100000000000001</v>
          </cell>
          <cell r="BZ12">
            <v>778</v>
          </cell>
          <cell r="CA12">
            <v>3560</v>
          </cell>
          <cell r="CB12">
            <v>2000</v>
          </cell>
          <cell r="CC12">
            <v>150</v>
          </cell>
          <cell r="CD12">
            <v>288</v>
          </cell>
          <cell r="CE12">
            <v>2210</v>
          </cell>
          <cell r="CF12">
            <v>1410</v>
          </cell>
          <cell r="CG12">
            <v>91.4</v>
          </cell>
          <cell r="CH12">
            <v>0</v>
          </cell>
          <cell r="CI12">
            <v>22600</v>
          </cell>
          <cell r="CJ12">
            <v>137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202</v>
          </cell>
          <cell r="CQ12">
            <v>0.75900000000000001</v>
          </cell>
          <cell r="CR12">
            <v>0</v>
          </cell>
          <cell r="CS12">
            <v>0.99299999999999999</v>
          </cell>
        </row>
        <row r="13">
          <cell r="C13" t="str">
            <v>WT20X162</v>
          </cell>
          <cell r="D13" t="str">
            <v>F</v>
          </cell>
          <cell r="E13">
            <v>162</v>
          </cell>
          <cell r="F13">
            <v>47.7</v>
          </cell>
          <cell r="G13">
            <v>20.100000000000001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0</v>
          </cell>
          <cell r="U13">
            <v>0</v>
          </cell>
          <cell r="V13">
            <v>4.7699999999999996</v>
          </cell>
          <cell r="W13">
            <v>0</v>
          </cell>
          <cell r="X13">
            <v>0</v>
          </cell>
          <cell r="Y13">
            <v>1.5</v>
          </cell>
          <cell r="Z13">
            <v>4.4000000000000004</v>
          </cell>
          <cell r="AA13">
            <v>0</v>
          </cell>
          <cell r="AB13">
            <v>17.100000000000001</v>
          </cell>
          <cell r="AC13">
            <v>0</v>
          </cell>
          <cell r="AD13">
            <v>20.100000000000001</v>
          </cell>
          <cell r="AE13">
            <v>1650</v>
          </cell>
          <cell r="AF13">
            <v>192</v>
          </cell>
          <cell r="AG13">
            <v>108</v>
          </cell>
          <cell r="AH13">
            <v>5.88</v>
          </cell>
          <cell r="AI13">
            <v>609</v>
          </cell>
          <cell r="AJ13">
            <v>119</v>
          </cell>
          <cell r="AK13">
            <v>76.599999999999994</v>
          </cell>
          <cell r="AL13">
            <v>3.57</v>
          </cell>
          <cell r="AM13">
            <v>0</v>
          </cell>
          <cell r="AN13">
            <v>39.6</v>
          </cell>
          <cell r="AO13">
            <v>362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7.89</v>
          </cell>
          <cell r="AV13">
            <v>0.76</v>
          </cell>
          <cell r="AW13">
            <v>0</v>
          </cell>
          <cell r="AX13">
            <v>0.89300000000000002</v>
          </cell>
          <cell r="AY13" t="str">
            <v>WT500X241.5</v>
          </cell>
          <cell r="AZ13" t="str">
            <v>WT500X241.5</v>
          </cell>
          <cell r="BA13">
            <v>242</v>
          </cell>
          <cell r="BB13">
            <v>30800</v>
          </cell>
          <cell r="BC13">
            <v>511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121</v>
          </cell>
          <cell r="BR13">
            <v>0</v>
          </cell>
          <cell r="BS13">
            <v>0</v>
          </cell>
          <cell r="BT13">
            <v>38.1</v>
          </cell>
          <cell r="BU13">
            <v>242</v>
          </cell>
          <cell r="BV13">
            <v>0</v>
          </cell>
          <cell r="BW13">
            <v>0</v>
          </cell>
          <cell r="BX13">
            <v>17.100000000000001</v>
          </cell>
          <cell r="BY13">
            <v>20.100000000000001</v>
          </cell>
          <cell r="BZ13">
            <v>687</v>
          </cell>
          <cell r="CA13">
            <v>3150</v>
          </cell>
          <cell r="CB13">
            <v>1770</v>
          </cell>
          <cell r="CC13">
            <v>149</v>
          </cell>
          <cell r="CD13">
            <v>253</v>
          </cell>
          <cell r="CE13">
            <v>1950</v>
          </cell>
          <cell r="CF13">
            <v>1260</v>
          </cell>
          <cell r="CG13">
            <v>90.7</v>
          </cell>
          <cell r="CH13">
            <v>0</v>
          </cell>
          <cell r="CI13">
            <v>16500</v>
          </cell>
          <cell r="CJ13">
            <v>97.2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200</v>
          </cell>
          <cell r="CQ13">
            <v>0.76</v>
          </cell>
          <cell r="CR13">
            <v>0</v>
          </cell>
          <cell r="CS13">
            <v>0.89300000000000002</v>
          </cell>
        </row>
        <row r="14">
          <cell r="C14" t="str">
            <v>WT20X148.5</v>
          </cell>
          <cell r="D14" t="str">
            <v>F</v>
          </cell>
          <cell r="E14">
            <v>148</v>
          </cell>
          <cell r="F14">
            <v>43.7</v>
          </cell>
          <cell r="G14">
            <v>19.899999999999999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0</v>
          </cell>
          <cell r="U14">
            <v>0</v>
          </cell>
          <cell r="V14">
            <v>4.71</v>
          </cell>
          <cell r="W14">
            <v>0</v>
          </cell>
          <cell r="X14">
            <v>0</v>
          </cell>
          <cell r="Y14">
            <v>1.38</v>
          </cell>
          <cell r="Z14">
            <v>4.8</v>
          </cell>
          <cell r="AA14">
            <v>0</v>
          </cell>
          <cell r="AB14">
            <v>18.399999999999999</v>
          </cell>
          <cell r="AC14">
            <v>0</v>
          </cell>
          <cell r="AD14">
            <v>21.4</v>
          </cell>
          <cell r="AE14">
            <v>1500</v>
          </cell>
          <cell r="AF14">
            <v>176</v>
          </cell>
          <cell r="AG14">
            <v>98.9</v>
          </cell>
          <cell r="AH14">
            <v>5.87</v>
          </cell>
          <cell r="AI14">
            <v>546</v>
          </cell>
          <cell r="AJ14">
            <v>107</v>
          </cell>
          <cell r="AK14">
            <v>69</v>
          </cell>
          <cell r="AL14">
            <v>3.54</v>
          </cell>
          <cell r="AM14">
            <v>0</v>
          </cell>
          <cell r="AN14">
            <v>30.5</v>
          </cell>
          <cell r="AO14">
            <v>279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7.88</v>
          </cell>
          <cell r="AV14">
            <v>0.75600000000000001</v>
          </cell>
          <cell r="AW14">
            <v>0</v>
          </cell>
          <cell r="AX14">
            <v>0.82499999999999996</v>
          </cell>
          <cell r="AY14" t="str">
            <v>WT500X221.5</v>
          </cell>
          <cell r="AZ14" t="str">
            <v>WT500X221.5</v>
          </cell>
          <cell r="BA14">
            <v>222</v>
          </cell>
          <cell r="BB14">
            <v>28200</v>
          </cell>
          <cell r="BC14">
            <v>505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120</v>
          </cell>
          <cell r="BR14">
            <v>0</v>
          </cell>
          <cell r="BS14">
            <v>0</v>
          </cell>
          <cell r="BT14">
            <v>35.1</v>
          </cell>
          <cell r="BU14">
            <v>222</v>
          </cell>
          <cell r="BV14">
            <v>0</v>
          </cell>
          <cell r="BW14">
            <v>0</v>
          </cell>
          <cell r="BX14">
            <v>18.399999999999999</v>
          </cell>
          <cell r="BY14">
            <v>21.4</v>
          </cell>
          <cell r="BZ14">
            <v>624</v>
          </cell>
          <cell r="CA14">
            <v>2880</v>
          </cell>
          <cell r="CB14">
            <v>1620</v>
          </cell>
          <cell r="CC14">
            <v>149</v>
          </cell>
          <cell r="CD14">
            <v>227</v>
          </cell>
          <cell r="CE14">
            <v>1750</v>
          </cell>
          <cell r="CF14">
            <v>1130</v>
          </cell>
          <cell r="CG14">
            <v>89.9</v>
          </cell>
          <cell r="CH14">
            <v>0</v>
          </cell>
          <cell r="CI14">
            <v>12700</v>
          </cell>
          <cell r="CJ14">
            <v>74.900000000000006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200</v>
          </cell>
          <cell r="CQ14">
            <v>0.75600000000000001</v>
          </cell>
          <cell r="CR14">
            <v>0</v>
          </cell>
          <cell r="CS14">
            <v>0.82499999999999996</v>
          </cell>
        </row>
        <row r="15">
          <cell r="C15" t="str">
            <v>WT20X138.5</v>
          </cell>
          <cell r="D15" t="str">
            <v>F</v>
          </cell>
          <cell r="E15">
            <v>138</v>
          </cell>
          <cell r="F15">
            <v>40.700000000000003</v>
          </cell>
          <cell r="G15">
            <v>19.8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0</v>
          </cell>
          <cell r="U15">
            <v>0</v>
          </cell>
          <cell r="V15">
            <v>4.5</v>
          </cell>
          <cell r="W15">
            <v>0</v>
          </cell>
          <cell r="X15">
            <v>0</v>
          </cell>
          <cell r="Y15">
            <v>1.29</v>
          </cell>
          <cell r="Z15">
            <v>5.03</v>
          </cell>
          <cell r="AA15">
            <v>0</v>
          </cell>
          <cell r="AB15">
            <v>20.6</v>
          </cell>
          <cell r="AC15">
            <v>0</v>
          </cell>
          <cell r="AD15">
            <v>23.9</v>
          </cell>
          <cell r="AE15">
            <v>1360</v>
          </cell>
          <cell r="AF15">
            <v>157</v>
          </cell>
          <cell r="AG15">
            <v>88.6</v>
          </cell>
          <cell r="AH15">
            <v>5.78</v>
          </cell>
          <cell r="AI15">
            <v>522</v>
          </cell>
          <cell r="AJ15">
            <v>102</v>
          </cell>
          <cell r="AK15">
            <v>65.900000000000006</v>
          </cell>
          <cell r="AL15">
            <v>3.58</v>
          </cell>
          <cell r="AM15">
            <v>0</v>
          </cell>
          <cell r="AN15">
            <v>25.7</v>
          </cell>
          <cell r="AO15">
            <v>218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7.75</v>
          </cell>
          <cell r="AV15">
            <v>0.77</v>
          </cell>
          <cell r="AW15">
            <v>0</v>
          </cell>
          <cell r="AX15">
            <v>0.69899999999999995</v>
          </cell>
          <cell r="AY15" t="str">
            <v>WT500X206</v>
          </cell>
          <cell r="AZ15" t="str">
            <v>WT500X206</v>
          </cell>
          <cell r="BA15">
            <v>206</v>
          </cell>
          <cell r="BB15">
            <v>26300</v>
          </cell>
          <cell r="BC15">
            <v>503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114</v>
          </cell>
          <cell r="BR15">
            <v>0</v>
          </cell>
          <cell r="BS15">
            <v>0</v>
          </cell>
          <cell r="BT15">
            <v>32.799999999999997</v>
          </cell>
          <cell r="BU15">
            <v>206</v>
          </cell>
          <cell r="BV15">
            <v>0</v>
          </cell>
          <cell r="BW15">
            <v>0</v>
          </cell>
          <cell r="BX15">
            <v>20.6</v>
          </cell>
          <cell r="BY15">
            <v>23.9</v>
          </cell>
          <cell r="BZ15">
            <v>566</v>
          </cell>
          <cell r="CA15">
            <v>2570</v>
          </cell>
          <cell r="CB15">
            <v>1450</v>
          </cell>
          <cell r="CC15">
            <v>147</v>
          </cell>
          <cell r="CD15">
            <v>217</v>
          </cell>
          <cell r="CE15">
            <v>1670</v>
          </cell>
          <cell r="CF15">
            <v>1080</v>
          </cell>
          <cell r="CG15">
            <v>90.9</v>
          </cell>
          <cell r="CH15">
            <v>0</v>
          </cell>
          <cell r="CI15">
            <v>10700</v>
          </cell>
          <cell r="CJ15">
            <v>58.5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197</v>
          </cell>
          <cell r="CQ15">
            <v>0.77</v>
          </cell>
          <cell r="CR15">
            <v>0</v>
          </cell>
          <cell r="CS15">
            <v>0.69899999999999995</v>
          </cell>
        </row>
        <row r="16">
          <cell r="C16" t="str">
            <v>WT20X124.5</v>
          </cell>
          <cell r="D16" t="str">
            <v>F</v>
          </cell>
          <cell r="E16">
            <v>125</v>
          </cell>
          <cell r="F16">
            <v>36.700000000000003</v>
          </cell>
          <cell r="G16">
            <v>19.7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0</v>
          </cell>
          <cell r="U16">
            <v>0</v>
          </cell>
          <cell r="V16">
            <v>4.41</v>
          </cell>
          <cell r="W16">
            <v>0</v>
          </cell>
          <cell r="X16">
            <v>0</v>
          </cell>
          <cell r="Y16">
            <v>1.1599999999999999</v>
          </cell>
          <cell r="Z16">
            <v>5.55</v>
          </cell>
          <cell r="AA16">
            <v>0</v>
          </cell>
          <cell r="AB16">
            <v>22.8</v>
          </cell>
          <cell r="AC16">
            <v>0</v>
          </cell>
          <cell r="AD16">
            <v>26.3</v>
          </cell>
          <cell r="AE16">
            <v>1210</v>
          </cell>
          <cell r="AF16">
            <v>140</v>
          </cell>
          <cell r="AG16">
            <v>79.400000000000006</v>
          </cell>
          <cell r="AH16">
            <v>5.75</v>
          </cell>
          <cell r="AI16">
            <v>463</v>
          </cell>
          <cell r="AJ16">
            <v>90.8</v>
          </cell>
          <cell r="AK16">
            <v>58.8</v>
          </cell>
          <cell r="AL16">
            <v>3.55</v>
          </cell>
          <cell r="AM16">
            <v>0</v>
          </cell>
          <cell r="AN16">
            <v>19</v>
          </cell>
          <cell r="AO16">
            <v>158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7.7</v>
          </cell>
          <cell r="AV16">
            <v>0.77</v>
          </cell>
          <cell r="AW16">
            <v>0</v>
          </cell>
          <cell r="AX16">
            <v>0.57999999999999996</v>
          </cell>
          <cell r="AY16" t="str">
            <v>WT500X185.5</v>
          </cell>
          <cell r="AZ16" t="str">
            <v>WT500X185.5</v>
          </cell>
          <cell r="BA16">
            <v>186</v>
          </cell>
          <cell r="BB16">
            <v>23700</v>
          </cell>
          <cell r="BC16">
            <v>500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112</v>
          </cell>
          <cell r="BR16">
            <v>0</v>
          </cell>
          <cell r="BS16">
            <v>0</v>
          </cell>
          <cell r="BT16">
            <v>29.5</v>
          </cell>
          <cell r="BU16">
            <v>186</v>
          </cell>
          <cell r="BV16">
            <v>0</v>
          </cell>
          <cell r="BW16">
            <v>0</v>
          </cell>
          <cell r="BX16">
            <v>22.8</v>
          </cell>
          <cell r="BY16">
            <v>26.3</v>
          </cell>
          <cell r="BZ16">
            <v>504</v>
          </cell>
          <cell r="CA16">
            <v>2290</v>
          </cell>
          <cell r="CB16">
            <v>1300</v>
          </cell>
          <cell r="CC16">
            <v>146</v>
          </cell>
          <cell r="CD16">
            <v>193</v>
          </cell>
          <cell r="CE16">
            <v>1490</v>
          </cell>
          <cell r="CF16">
            <v>964</v>
          </cell>
          <cell r="CG16">
            <v>90.2</v>
          </cell>
          <cell r="CH16">
            <v>0</v>
          </cell>
          <cell r="CI16">
            <v>7910</v>
          </cell>
          <cell r="CJ16">
            <v>42.4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196</v>
          </cell>
          <cell r="CQ16">
            <v>0.77</v>
          </cell>
          <cell r="CR16">
            <v>0</v>
          </cell>
          <cell r="CS16">
            <v>0.57999999999999996</v>
          </cell>
        </row>
        <row r="17">
          <cell r="C17" t="str">
            <v>WT20X107.5</v>
          </cell>
          <cell r="D17" t="str">
            <v>F</v>
          </cell>
          <cell r="E17">
            <v>108</v>
          </cell>
          <cell r="F17">
            <v>31.7</v>
          </cell>
          <cell r="G17">
            <v>19.5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0</v>
          </cell>
          <cell r="U17">
            <v>0</v>
          </cell>
          <cell r="V17">
            <v>4.28</v>
          </cell>
          <cell r="W17">
            <v>0</v>
          </cell>
          <cell r="X17">
            <v>0</v>
          </cell>
          <cell r="Y17">
            <v>1.01</v>
          </cell>
          <cell r="Z17">
            <v>6.45</v>
          </cell>
          <cell r="AA17">
            <v>0</v>
          </cell>
          <cell r="AB17">
            <v>26.3</v>
          </cell>
          <cell r="AC17">
            <v>0</v>
          </cell>
          <cell r="AD17">
            <v>30</v>
          </cell>
          <cell r="AE17">
            <v>1030</v>
          </cell>
          <cell r="AF17">
            <v>120</v>
          </cell>
          <cell r="AG17">
            <v>68</v>
          </cell>
          <cell r="AH17">
            <v>5.71</v>
          </cell>
          <cell r="AI17">
            <v>398</v>
          </cell>
          <cell r="AJ17">
            <v>77.8</v>
          </cell>
          <cell r="AK17">
            <v>50.5</v>
          </cell>
          <cell r="AL17">
            <v>3.54</v>
          </cell>
          <cell r="AM17">
            <v>0</v>
          </cell>
          <cell r="AN17">
            <v>12.4</v>
          </cell>
          <cell r="AO17">
            <v>101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7.66</v>
          </cell>
          <cell r="AV17">
            <v>0.77100000000000002</v>
          </cell>
          <cell r="AW17">
            <v>0</v>
          </cell>
          <cell r="AX17">
            <v>0.44500000000000001</v>
          </cell>
          <cell r="AY17" t="str">
            <v>WT500X160.5</v>
          </cell>
          <cell r="AZ17" t="str">
            <v>WT500X160.5</v>
          </cell>
          <cell r="BA17">
            <v>160</v>
          </cell>
          <cell r="BB17">
            <v>20500</v>
          </cell>
          <cell r="BC17">
            <v>495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109</v>
          </cell>
          <cell r="BR17">
            <v>0</v>
          </cell>
          <cell r="BS17">
            <v>0</v>
          </cell>
          <cell r="BT17">
            <v>25.7</v>
          </cell>
          <cell r="BU17">
            <v>161</v>
          </cell>
          <cell r="BV17">
            <v>0</v>
          </cell>
          <cell r="BW17">
            <v>0</v>
          </cell>
          <cell r="BX17">
            <v>26.3</v>
          </cell>
          <cell r="BY17">
            <v>30</v>
          </cell>
          <cell r="BZ17">
            <v>429</v>
          </cell>
          <cell r="CA17">
            <v>1970</v>
          </cell>
          <cell r="CB17">
            <v>1110</v>
          </cell>
          <cell r="CC17">
            <v>145</v>
          </cell>
          <cell r="CD17">
            <v>166</v>
          </cell>
          <cell r="CE17">
            <v>1270</v>
          </cell>
          <cell r="CF17">
            <v>828</v>
          </cell>
          <cell r="CG17">
            <v>89.9</v>
          </cell>
          <cell r="CH17">
            <v>0</v>
          </cell>
          <cell r="CI17">
            <v>5160</v>
          </cell>
          <cell r="CJ17">
            <v>27.1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195</v>
          </cell>
          <cell r="CQ17">
            <v>0.77100000000000002</v>
          </cell>
          <cell r="CR17">
            <v>0</v>
          </cell>
          <cell r="CS17">
            <v>0.44500000000000001</v>
          </cell>
        </row>
        <row r="18">
          <cell r="C18" t="str">
            <v>WT20X99.5</v>
          </cell>
          <cell r="D18" t="str">
            <v>F</v>
          </cell>
          <cell r="E18">
            <v>100</v>
          </cell>
          <cell r="F18">
            <v>29.2</v>
          </cell>
          <cell r="G18">
            <v>19.3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0</v>
          </cell>
          <cell r="U18">
            <v>0</v>
          </cell>
          <cell r="V18">
            <v>4.47</v>
          </cell>
          <cell r="W18">
            <v>0</v>
          </cell>
          <cell r="X18">
            <v>0</v>
          </cell>
          <cell r="Y18">
            <v>0.92900000000000005</v>
          </cell>
          <cell r="Z18">
            <v>7.39</v>
          </cell>
          <cell r="AA18">
            <v>0</v>
          </cell>
          <cell r="AB18">
            <v>26.3</v>
          </cell>
          <cell r="AC18">
            <v>0</v>
          </cell>
          <cell r="AD18">
            <v>29.7</v>
          </cell>
          <cell r="AE18">
            <v>988</v>
          </cell>
          <cell r="AF18">
            <v>117</v>
          </cell>
          <cell r="AG18">
            <v>66.5</v>
          </cell>
          <cell r="AH18">
            <v>5.81</v>
          </cell>
          <cell r="AI18">
            <v>347</v>
          </cell>
          <cell r="AJ18">
            <v>68.2</v>
          </cell>
          <cell r="AK18">
            <v>44.1</v>
          </cell>
          <cell r="AL18">
            <v>3.45</v>
          </cell>
          <cell r="AM18">
            <v>0</v>
          </cell>
          <cell r="AN18">
            <v>9.1199999999999992</v>
          </cell>
          <cell r="AO18">
            <v>83.5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7.82</v>
          </cell>
          <cell r="AV18">
            <v>0.746</v>
          </cell>
          <cell r="AW18">
            <v>0</v>
          </cell>
          <cell r="AX18">
            <v>0.45200000000000001</v>
          </cell>
          <cell r="AY18" t="str">
            <v>WT500X148</v>
          </cell>
          <cell r="AZ18" t="str">
            <v>WT500X148</v>
          </cell>
          <cell r="BA18">
            <v>148</v>
          </cell>
          <cell r="BB18">
            <v>18800</v>
          </cell>
          <cell r="BC18">
            <v>490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114</v>
          </cell>
          <cell r="BR18">
            <v>0</v>
          </cell>
          <cell r="BS18">
            <v>0</v>
          </cell>
          <cell r="BT18">
            <v>23.6</v>
          </cell>
          <cell r="BU18">
            <v>148</v>
          </cell>
          <cell r="BV18">
            <v>0</v>
          </cell>
          <cell r="BW18">
            <v>0</v>
          </cell>
          <cell r="BX18">
            <v>26.3</v>
          </cell>
          <cell r="BY18">
            <v>29.7</v>
          </cell>
          <cell r="BZ18">
            <v>411</v>
          </cell>
          <cell r="CA18">
            <v>1920</v>
          </cell>
          <cell r="CB18">
            <v>1090</v>
          </cell>
          <cell r="CC18">
            <v>148</v>
          </cell>
          <cell r="CD18">
            <v>144</v>
          </cell>
          <cell r="CE18">
            <v>1120</v>
          </cell>
          <cell r="CF18">
            <v>723</v>
          </cell>
          <cell r="CG18">
            <v>87.6</v>
          </cell>
          <cell r="CH18">
            <v>0</v>
          </cell>
          <cell r="CI18">
            <v>3800</v>
          </cell>
          <cell r="CJ18">
            <v>22.4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199</v>
          </cell>
          <cell r="CQ18">
            <v>0.746</v>
          </cell>
          <cell r="CR18">
            <v>0</v>
          </cell>
          <cell r="CS18">
            <v>0.45200000000000001</v>
          </cell>
        </row>
        <row r="19">
          <cell r="C19" t="str">
            <v>WT20X196</v>
          </cell>
          <cell r="D19" t="str">
            <v>T</v>
          </cell>
          <cell r="E19">
            <v>196</v>
          </cell>
          <cell r="F19">
            <v>57.6</v>
          </cell>
          <cell r="G19">
            <v>20.8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0</v>
          </cell>
          <cell r="U19">
            <v>0</v>
          </cell>
          <cell r="V19">
            <v>5.94</v>
          </cell>
          <cell r="W19">
            <v>0</v>
          </cell>
          <cell r="X19">
            <v>0</v>
          </cell>
          <cell r="Y19">
            <v>2.33</v>
          </cell>
          <cell r="Z19">
            <v>2.4500000000000002</v>
          </cell>
          <cell r="AA19">
            <v>0</v>
          </cell>
          <cell r="AB19">
            <v>12</v>
          </cell>
          <cell r="AC19">
            <v>0</v>
          </cell>
          <cell r="AD19">
            <v>14.7</v>
          </cell>
          <cell r="AE19">
            <v>2270</v>
          </cell>
          <cell r="AF19">
            <v>275</v>
          </cell>
          <cell r="AG19">
            <v>153</v>
          </cell>
          <cell r="AH19">
            <v>6.27</v>
          </cell>
          <cell r="AI19">
            <v>401</v>
          </cell>
          <cell r="AJ19">
            <v>106</v>
          </cell>
          <cell r="AK19">
            <v>64.900000000000006</v>
          </cell>
          <cell r="AL19">
            <v>2.64</v>
          </cell>
          <cell r="AM19">
            <v>0</v>
          </cell>
          <cell r="AN19">
            <v>85.4</v>
          </cell>
          <cell r="AO19">
            <v>796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8.26</v>
          </cell>
          <cell r="AV19">
            <v>0.67900000000000005</v>
          </cell>
          <cell r="AW19">
            <v>0</v>
          </cell>
          <cell r="AX19">
            <v>1</v>
          </cell>
          <cell r="AY19" t="str">
            <v>WT500X292</v>
          </cell>
          <cell r="AZ19" t="str">
            <v>WT500X292</v>
          </cell>
          <cell r="BA19">
            <v>292</v>
          </cell>
          <cell r="BB19">
            <v>37200</v>
          </cell>
          <cell r="BC19">
            <v>528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151</v>
          </cell>
          <cell r="BR19">
            <v>0</v>
          </cell>
          <cell r="BS19">
            <v>0</v>
          </cell>
          <cell r="BT19">
            <v>59.2</v>
          </cell>
          <cell r="BU19">
            <v>292</v>
          </cell>
          <cell r="BV19">
            <v>0</v>
          </cell>
          <cell r="BW19">
            <v>0</v>
          </cell>
          <cell r="BX19">
            <v>12</v>
          </cell>
          <cell r="BY19">
            <v>14.7</v>
          </cell>
          <cell r="BZ19">
            <v>945</v>
          </cell>
          <cell r="CA19">
            <v>4510</v>
          </cell>
          <cell r="CB19">
            <v>2510</v>
          </cell>
          <cell r="CC19">
            <v>159</v>
          </cell>
          <cell r="CD19">
            <v>167</v>
          </cell>
          <cell r="CE19">
            <v>1740</v>
          </cell>
          <cell r="CF19">
            <v>1060</v>
          </cell>
          <cell r="CG19">
            <v>67.099999999999994</v>
          </cell>
          <cell r="CH19">
            <v>0</v>
          </cell>
          <cell r="CI19">
            <v>35500</v>
          </cell>
          <cell r="CJ19">
            <v>214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210</v>
          </cell>
          <cell r="CQ19">
            <v>0.67900000000000005</v>
          </cell>
          <cell r="CR19">
            <v>0</v>
          </cell>
          <cell r="CS19">
            <v>1</v>
          </cell>
        </row>
        <row r="20">
          <cell r="C20" t="str">
            <v>WT20X165.5</v>
          </cell>
          <cell r="D20" t="str">
            <v>F</v>
          </cell>
          <cell r="E20">
            <v>166</v>
          </cell>
          <cell r="F20">
            <v>48.7</v>
          </cell>
          <cell r="G20">
            <v>20.399999999999999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0</v>
          </cell>
          <cell r="U20">
            <v>0</v>
          </cell>
          <cell r="V20">
            <v>5.74</v>
          </cell>
          <cell r="W20">
            <v>0</v>
          </cell>
          <cell r="X20">
            <v>0</v>
          </cell>
          <cell r="Y20">
            <v>2</v>
          </cell>
          <cell r="Z20">
            <v>2.86</v>
          </cell>
          <cell r="AA20">
            <v>0</v>
          </cell>
          <cell r="AB20">
            <v>14</v>
          </cell>
          <cell r="AC20">
            <v>0</v>
          </cell>
          <cell r="AD20">
            <v>16.7</v>
          </cell>
          <cell r="AE20">
            <v>1880</v>
          </cell>
          <cell r="AF20">
            <v>231</v>
          </cell>
          <cell r="AG20">
            <v>128</v>
          </cell>
          <cell r="AH20">
            <v>6.21</v>
          </cell>
          <cell r="AI20">
            <v>322</v>
          </cell>
          <cell r="AJ20">
            <v>85.7</v>
          </cell>
          <cell r="AK20">
            <v>52.9</v>
          </cell>
          <cell r="AL20">
            <v>2.57</v>
          </cell>
          <cell r="AM20">
            <v>0</v>
          </cell>
          <cell r="AN20">
            <v>52.5</v>
          </cell>
          <cell r="AO20">
            <v>484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8.19</v>
          </cell>
          <cell r="AV20">
            <v>0.67400000000000004</v>
          </cell>
          <cell r="AW20">
            <v>0</v>
          </cell>
          <cell r="AX20">
            <v>1</v>
          </cell>
          <cell r="AY20" t="str">
            <v>WT500X247</v>
          </cell>
          <cell r="AZ20" t="str">
            <v>WT500X247</v>
          </cell>
          <cell r="BA20">
            <v>247</v>
          </cell>
          <cell r="BB20">
            <v>31400</v>
          </cell>
          <cell r="BC20">
            <v>518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146</v>
          </cell>
          <cell r="BR20">
            <v>0</v>
          </cell>
          <cell r="BS20">
            <v>0</v>
          </cell>
          <cell r="BT20">
            <v>50.8</v>
          </cell>
          <cell r="BU20">
            <v>247</v>
          </cell>
          <cell r="BV20">
            <v>0</v>
          </cell>
          <cell r="BW20">
            <v>0</v>
          </cell>
          <cell r="BX20">
            <v>14</v>
          </cell>
          <cell r="BY20">
            <v>16.7</v>
          </cell>
          <cell r="BZ20">
            <v>783</v>
          </cell>
          <cell r="CA20">
            <v>3790</v>
          </cell>
          <cell r="CB20">
            <v>2100</v>
          </cell>
          <cell r="CC20">
            <v>158</v>
          </cell>
          <cell r="CD20">
            <v>134</v>
          </cell>
          <cell r="CE20">
            <v>1400</v>
          </cell>
          <cell r="CF20">
            <v>867</v>
          </cell>
          <cell r="CG20">
            <v>65.3</v>
          </cell>
          <cell r="CH20">
            <v>0</v>
          </cell>
          <cell r="CI20">
            <v>21900</v>
          </cell>
          <cell r="CJ20">
            <v>130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208</v>
          </cell>
          <cell r="CQ20">
            <v>0.67400000000000004</v>
          </cell>
          <cell r="CR20">
            <v>0</v>
          </cell>
          <cell r="CS20">
            <v>1</v>
          </cell>
        </row>
        <row r="21">
          <cell r="C21" t="str">
            <v>WT20X163.5</v>
          </cell>
          <cell r="D21" t="str">
            <v>F</v>
          </cell>
          <cell r="E21">
            <v>164</v>
          </cell>
          <cell r="F21">
            <v>48</v>
          </cell>
          <cell r="G21">
            <v>20.399999999999999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0</v>
          </cell>
          <cell r="U21">
            <v>0</v>
          </cell>
          <cell r="V21">
            <v>5.66</v>
          </cell>
          <cell r="W21">
            <v>0</v>
          </cell>
          <cell r="X21">
            <v>0</v>
          </cell>
          <cell r="Y21">
            <v>1.98</v>
          </cell>
          <cell r="Z21">
            <v>2.85</v>
          </cell>
          <cell r="AA21">
            <v>0</v>
          </cell>
          <cell r="AB21">
            <v>14.5</v>
          </cell>
          <cell r="AC21">
            <v>0</v>
          </cell>
          <cell r="AD21">
            <v>17.3</v>
          </cell>
          <cell r="AE21">
            <v>1840</v>
          </cell>
          <cell r="AF21">
            <v>224</v>
          </cell>
          <cell r="AG21">
            <v>125</v>
          </cell>
          <cell r="AH21">
            <v>6.19</v>
          </cell>
          <cell r="AI21">
            <v>320</v>
          </cell>
          <cell r="AJ21">
            <v>85</v>
          </cell>
          <cell r="AK21">
            <v>52.7</v>
          </cell>
          <cell r="AL21">
            <v>2.58</v>
          </cell>
          <cell r="AM21">
            <v>0</v>
          </cell>
          <cell r="AN21">
            <v>51.4</v>
          </cell>
          <cell r="AO21">
            <v>449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8.1300000000000008</v>
          </cell>
          <cell r="AV21">
            <v>0.68</v>
          </cell>
          <cell r="AW21">
            <v>0</v>
          </cell>
          <cell r="AX21">
            <v>1</v>
          </cell>
          <cell r="AY21" t="str">
            <v>WT500X243</v>
          </cell>
          <cell r="AZ21" t="str">
            <v>WT500X243</v>
          </cell>
          <cell r="BA21">
            <v>243</v>
          </cell>
          <cell r="BB21">
            <v>31000</v>
          </cell>
          <cell r="BC21">
            <v>518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144</v>
          </cell>
          <cell r="BR21">
            <v>0</v>
          </cell>
          <cell r="BS21">
            <v>0</v>
          </cell>
          <cell r="BT21">
            <v>50.3</v>
          </cell>
          <cell r="BU21">
            <v>243</v>
          </cell>
          <cell r="BV21">
            <v>0</v>
          </cell>
          <cell r="BW21">
            <v>0</v>
          </cell>
          <cell r="BX21">
            <v>14.5</v>
          </cell>
          <cell r="BY21">
            <v>17.3</v>
          </cell>
          <cell r="BZ21">
            <v>766</v>
          </cell>
          <cell r="CA21">
            <v>3670</v>
          </cell>
          <cell r="CB21">
            <v>2050</v>
          </cell>
          <cell r="CC21">
            <v>157</v>
          </cell>
          <cell r="CD21">
            <v>133</v>
          </cell>
          <cell r="CE21">
            <v>1390</v>
          </cell>
          <cell r="CF21">
            <v>864</v>
          </cell>
          <cell r="CG21">
            <v>65.5</v>
          </cell>
          <cell r="CH21">
            <v>0</v>
          </cell>
          <cell r="CI21">
            <v>21400</v>
          </cell>
          <cell r="CJ21">
            <v>121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207</v>
          </cell>
          <cell r="CQ21">
            <v>0.68</v>
          </cell>
          <cell r="CR21">
            <v>0</v>
          </cell>
          <cell r="CS21">
            <v>1</v>
          </cell>
        </row>
        <row r="22">
          <cell r="C22" t="str">
            <v>WT20X147</v>
          </cell>
          <cell r="D22" t="str">
            <v>F</v>
          </cell>
          <cell r="E22">
            <v>147</v>
          </cell>
          <cell r="F22">
            <v>43.1</v>
          </cell>
          <cell r="G22">
            <v>20.2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0</v>
          </cell>
          <cell r="U22">
            <v>0</v>
          </cell>
          <cell r="V22">
            <v>5.51</v>
          </cell>
          <cell r="W22">
            <v>0</v>
          </cell>
          <cell r="X22">
            <v>0</v>
          </cell>
          <cell r="Y22">
            <v>1.8</v>
          </cell>
          <cell r="Z22">
            <v>3.11</v>
          </cell>
          <cell r="AA22">
            <v>0</v>
          </cell>
          <cell r="AB22">
            <v>16.100000000000001</v>
          </cell>
          <cell r="AC22">
            <v>0</v>
          </cell>
          <cell r="AD22">
            <v>19.100000000000001</v>
          </cell>
          <cell r="AE22">
            <v>1630</v>
          </cell>
          <cell r="AF22">
            <v>199</v>
          </cell>
          <cell r="AG22">
            <v>111</v>
          </cell>
          <cell r="AH22">
            <v>6.14</v>
          </cell>
          <cell r="AI22">
            <v>281</v>
          </cell>
          <cell r="AJ22">
            <v>75</v>
          </cell>
          <cell r="AK22">
            <v>46.7</v>
          </cell>
          <cell r="AL22">
            <v>2.5499999999999998</v>
          </cell>
          <cell r="AM22">
            <v>0</v>
          </cell>
          <cell r="AN22">
            <v>38.200000000000003</v>
          </cell>
          <cell r="AO22">
            <v>322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8.06</v>
          </cell>
          <cell r="AV22">
            <v>0.68100000000000005</v>
          </cell>
          <cell r="AW22">
            <v>0</v>
          </cell>
          <cell r="AX22">
            <v>1</v>
          </cell>
          <cell r="AY22" t="str">
            <v>WT500X219</v>
          </cell>
          <cell r="AZ22" t="str">
            <v>WT500X219</v>
          </cell>
          <cell r="BA22">
            <v>219</v>
          </cell>
          <cell r="BB22">
            <v>27800</v>
          </cell>
          <cell r="BC22">
            <v>513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140</v>
          </cell>
          <cell r="BR22">
            <v>0</v>
          </cell>
          <cell r="BS22">
            <v>0</v>
          </cell>
          <cell r="BT22">
            <v>45.7</v>
          </cell>
          <cell r="BU22">
            <v>219</v>
          </cell>
          <cell r="BV22">
            <v>0</v>
          </cell>
          <cell r="BW22">
            <v>0</v>
          </cell>
          <cell r="BX22">
            <v>16.100000000000001</v>
          </cell>
          <cell r="BY22">
            <v>19.100000000000001</v>
          </cell>
          <cell r="BZ22">
            <v>678</v>
          </cell>
          <cell r="CA22">
            <v>3260</v>
          </cell>
          <cell r="CB22">
            <v>1820</v>
          </cell>
          <cell r="CC22">
            <v>156</v>
          </cell>
          <cell r="CD22">
            <v>117</v>
          </cell>
          <cell r="CE22">
            <v>1230</v>
          </cell>
          <cell r="CF22">
            <v>765</v>
          </cell>
          <cell r="CG22">
            <v>64.8</v>
          </cell>
          <cell r="CH22">
            <v>0</v>
          </cell>
          <cell r="CI22">
            <v>15900</v>
          </cell>
          <cell r="CJ22">
            <v>86.5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205</v>
          </cell>
          <cell r="CQ22">
            <v>0.68100000000000005</v>
          </cell>
          <cell r="CR22">
            <v>0</v>
          </cell>
          <cell r="CS22">
            <v>1</v>
          </cell>
        </row>
        <row r="23">
          <cell r="C23" t="str">
            <v>WT20X139</v>
          </cell>
          <cell r="D23" t="str">
            <v>F</v>
          </cell>
          <cell r="E23">
            <v>139</v>
          </cell>
          <cell r="F23">
            <v>41</v>
          </cell>
          <cell r="G23">
            <v>20.100000000000001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0</v>
          </cell>
          <cell r="U23">
            <v>0</v>
          </cell>
          <cell r="V23">
            <v>5.51</v>
          </cell>
          <cell r="W23">
            <v>0</v>
          </cell>
          <cell r="X23">
            <v>0</v>
          </cell>
          <cell r="Y23">
            <v>1.71</v>
          </cell>
          <cell r="Z23">
            <v>3.31</v>
          </cell>
          <cell r="AA23">
            <v>0</v>
          </cell>
          <cell r="AB23">
            <v>16.8</v>
          </cell>
          <cell r="AC23">
            <v>0</v>
          </cell>
          <cell r="AD23">
            <v>19.600000000000001</v>
          </cell>
          <cell r="AE23">
            <v>1550</v>
          </cell>
          <cell r="AF23">
            <v>191</v>
          </cell>
          <cell r="AG23">
            <v>106</v>
          </cell>
          <cell r="AH23">
            <v>6.14</v>
          </cell>
          <cell r="AI23">
            <v>261</v>
          </cell>
          <cell r="AJ23">
            <v>69.900000000000006</v>
          </cell>
          <cell r="AK23">
            <v>43.5</v>
          </cell>
          <cell r="AL23">
            <v>2.52</v>
          </cell>
          <cell r="AM23">
            <v>0</v>
          </cell>
          <cell r="AN23">
            <v>32.4</v>
          </cell>
          <cell r="AO23">
            <v>282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8.08</v>
          </cell>
          <cell r="AV23">
            <v>0.67500000000000004</v>
          </cell>
          <cell r="AW23">
            <v>0</v>
          </cell>
          <cell r="AX23">
            <v>0.91300000000000003</v>
          </cell>
          <cell r="AY23" t="str">
            <v>WT500X207.5</v>
          </cell>
          <cell r="AZ23" t="str">
            <v>WT500X207.5</v>
          </cell>
          <cell r="BA23">
            <v>208</v>
          </cell>
          <cell r="BB23">
            <v>26500</v>
          </cell>
          <cell r="BC23">
            <v>511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140</v>
          </cell>
          <cell r="BR23">
            <v>0</v>
          </cell>
          <cell r="BS23">
            <v>0</v>
          </cell>
          <cell r="BT23">
            <v>43.4</v>
          </cell>
          <cell r="BU23">
            <v>208</v>
          </cell>
          <cell r="BV23">
            <v>0</v>
          </cell>
          <cell r="BW23">
            <v>0</v>
          </cell>
          <cell r="BX23">
            <v>16.8</v>
          </cell>
          <cell r="BY23">
            <v>19.600000000000001</v>
          </cell>
          <cell r="BZ23">
            <v>645</v>
          </cell>
          <cell r="CA23">
            <v>3130</v>
          </cell>
          <cell r="CB23">
            <v>1740</v>
          </cell>
          <cell r="CC23">
            <v>156</v>
          </cell>
          <cell r="CD23">
            <v>109</v>
          </cell>
          <cell r="CE23">
            <v>1150</v>
          </cell>
          <cell r="CF23">
            <v>713</v>
          </cell>
          <cell r="CG23">
            <v>64</v>
          </cell>
          <cell r="CH23">
            <v>0</v>
          </cell>
          <cell r="CI23">
            <v>13500</v>
          </cell>
          <cell r="CJ23">
            <v>75.7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205</v>
          </cell>
          <cell r="CQ23">
            <v>0.67500000000000004</v>
          </cell>
          <cell r="CR23">
            <v>0</v>
          </cell>
          <cell r="CS23">
            <v>0.91300000000000003</v>
          </cell>
        </row>
        <row r="24">
          <cell r="C24" t="str">
            <v>WT20X132</v>
          </cell>
          <cell r="D24" t="str">
            <v>F</v>
          </cell>
          <cell r="E24">
            <v>132</v>
          </cell>
          <cell r="F24">
            <v>38.799999999999997</v>
          </cell>
          <cell r="G24">
            <v>20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0</v>
          </cell>
          <cell r="U24">
            <v>0</v>
          </cell>
          <cell r="V24">
            <v>5.41</v>
          </cell>
          <cell r="W24">
            <v>0</v>
          </cell>
          <cell r="X24">
            <v>0</v>
          </cell>
          <cell r="Y24">
            <v>1.63</v>
          </cell>
          <cell r="Z24">
            <v>3.45</v>
          </cell>
          <cell r="AA24">
            <v>0</v>
          </cell>
          <cell r="AB24">
            <v>17.8</v>
          </cell>
          <cell r="AC24">
            <v>0</v>
          </cell>
          <cell r="AD24">
            <v>20.8</v>
          </cell>
          <cell r="AE24">
            <v>1450</v>
          </cell>
          <cell r="AF24">
            <v>178</v>
          </cell>
          <cell r="AG24">
            <v>99.2</v>
          </cell>
          <cell r="AH24">
            <v>6.11</v>
          </cell>
          <cell r="AI24">
            <v>246</v>
          </cell>
          <cell r="AJ24">
            <v>66</v>
          </cell>
          <cell r="AK24">
            <v>41.3</v>
          </cell>
          <cell r="AL24">
            <v>2.52</v>
          </cell>
          <cell r="AM24">
            <v>0</v>
          </cell>
          <cell r="AN24">
            <v>27.9</v>
          </cell>
          <cell r="AO24">
            <v>233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8.02</v>
          </cell>
          <cell r="AV24">
            <v>0.67900000000000005</v>
          </cell>
          <cell r="AW24">
            <v>0</v>
          </cell>
          <cell r="AX24">
            <v>0.85499999999999998</v>
          </cell>
          <cell r="AY24" t="str">
            <v>WT500X196.5</v>
          </cell>
          <cell r="AZ24" t="str">
            <v>WT500X196.5</v>
          </cell>
          <cell r="BA24">
            <v>196</v>
          </cell>
          <cell r="BB24">
            <v>25000</v>
          </cell>
          <cell r="BC24">
            <v>508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137</v>
          </cell>
          <cell r="BR24">
            <v>0</v>
          </cell>
          <cell r="BS24">
            <v>0</v>
          </cell>
          <cell r="BT24">
            <v>41.4</v>
          </cell>
          <cell r="BU24">
            <v>197</v>
          </cell>
          <cell r="BV24">
            <v>0</v>
          </cell>
          <cell r="BW24">
            <v>0</v>
          </cell>
          <cell r="BX24">
            <v>17.8</v>
          </cell>
          <cell r="BY24">
            <v>20.8</v>
          </cell>
          <cell r="BZ24">
            <v>604</v>
          </cell>
          <cell r="CA24">
            <v>2920</v>
          </cell>
          <cell r="CB24">
            <v>1630</v>
          </cell>
          <cell r="CC24">
            <v>155</v>
          </cell>
          <cell r="CD24">
            <v>102</v>
          </cell>
          <cell r="CE24">
            <v>1080</v>
          </cell>
          <cell r="CF24">
            <v>677</v>
          </cell>
          <cell r="CG24">
            <v>64</v>
          </cell>
          <cell r="CH24">
            <v>0</v>
          </cell>
          <cell r="CI24">
            <v>11600</v>
          </cell>
          <cell r="CJ24">
            <v>62.6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204</v>
          </cell>
          <cell r="CQ24">
            <v>0.67900000000000005</v>
          </cell>
          <cell r="CR24">
            <v>0</v>
          </cell>
          <cell r="CS24">
            <v>0.85499999999999998</v>
          </cell>
        </row>
        <row r="25">
          <cell r="C25" t="str">
            <v>WT20X117.5</v>
          </cell>
          <cell r="D25" t="str">
            <v>F</v>
          </cell>
          <cell r="E25">
            <v>118</v>
          </cell>
          <cell r="F25">
            <v>34.5</v>
          </cell>
          <cell r="G25">
            <v>19.8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0</v>
          </cell>
          <cell r="U25">
            <v>0</v>
          </cell>
          <cell r="V25">
            <v>5.17</v>
          </cell>
          <cell r="W25">
            <v>0</v>
          </cell>
          <cell r="X25">
            <v>0</v>
          </cell>
          <cell r="Y25">
            <v>1.45</v>
          </cell>
          <cell r="Z25">
            <v>3.77</v>
          </cell>
          <cell r="AA25">
            <v>0</v>
          </cell>
          <cell r="AB25">
            <v>20.6</v>
          </cell>
          <cell r="AC25">
            <v>0</v>
          </cell>
          <cell r="AD25">
            <v>23.9</v>
          </cell>
          <cell r="AE25">
            <v>1260</v>
          </cell>
          <cell r="AF25">
            <v>153</v>
          </cell>
          <cell r="AG25">
            <v>85.7</v>
          </cell>
          <cell r="AH25">
            <v>6.04</v>
          </cell>
          <cell r="AI25">
            <v>222</v>
          </cell>
          <cell r="AJ25">
            <v>59</v>
          </cell>
          <cell r="AK25">
            <v>37.299999999999997</v>
          </cell>
          <cell r="AL25">
            <v>2.54</v>
          </cell>
          <cell r="AM25">
            <v>0</v>
          </cell>
          <cell r="AN25">
            <v>20.6</v>
          </cell>
          <cell r="AO25">
            <v>156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7.88</v>
          </cell>
          <cell r="AV25">
            <v>0.69099999999999995</v>
          </cell>
          <cell r="AW25">
            <v>0</v>
          </cell>
          <cell r="AX25">
            <v>0.69899999999999995</v>
          </cell>
          <cell r="AY25" t="str">
            <v>WT500X175</v>
          </cell>
          <cell r="AZ25" t="str">
            <v>WT500X175</v>
          </cell>
          <cell r="BA25">
            <v>175</v>
          </cell>
          <cell r="BB25">
            <v>22300</v>
          </cell>
          <cell r="BC25">
            <v>503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131</v>
          </cell>
          <cell r="BR25">
            <v>0</v>
          </cell>
          <cell r="BS25">
            <v>0</v>
          </cell>
          <cell r="BT25">
            <v>36.799999999999997</v>
          </cell>
          <cell r="BU25">
            <v>175</v>
          </cell>
          <cell r="BV25">
            <v>0</v>
          </cell>
          <cell r="BW25">
            <v>0</v>
          </cell>
          <cell r="BX25">
            <v>20.6</v>
          </cell>
          <cell r="BY25">
            <v>23.9</v>
          </cell>
          <cell r="BZ25">
            <v>524</v>
          </cell>
          <cell r="CA25">
            <v>2510</v>
          </cell>
          <cell r="CB25">
            <v>1400</v>
          </cell>
          <cell r="CC25">
            <v>153</v>
          </cell>
          <cell r="CD25">
            <v>92.4</v>
          </cell>
          <cell r="CE25">
            <v>967</v>
          </cell>
          <cell r="CF25">
            <v>611</v>
          </cell>
          <cell r="CG25">
            <v>64.5</v>
          </cell>
          <cell r="CH25">
            <v>0</v>
          </cell>
          <cell r="CI25">
            <v>8570</v>
          </cell>
          <cell r="CJ25">
            <v>41.9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200</v>
          </cell>
          <cell r="CQ25">
            <v>0.69099999999999995</v>
          </cell>
          <cell r="CR25">
            <v>0</v>
          </cell>
          <cell r="CS25">
            <v>0.69899999999999995</v>
          </cell>
        </row>
        <row r="26">
          <cell r="C26" t="str">
            <v>WT20X105.5</v>
          </cell>
          <cell r="D26" t="str">
            <v>F</v>
          </cell>
          <cell r="E26">
            <v>106</v>
          </cell>
          <cell r="F26">
            <v>31</v>
          </cell>
          <cell r="G26">
            <v>19.7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0</v>
          </cell>
          <cell r="U26">
            <v>0</v>
          </cell>
          <cell r="V26">
            <v>5.08</v>
          </cell>
          <cell r="W26">
            <v>0</v>
          </cell>
          <cell r="X26">
            <v>0</v>
          </cell>
          <cell r="Y26">
            <v>1.31</v>
          </cell>
          <cell r="Z26">
            <v>4.17</v>
          </cell>
          <cell r="AA26">
            <v>0</v>
          </cell>
          <cell r="AB26">
            <v>22.8</v>
          </cell>
          <cell r="AC26">
            <v>0</v>
          </cell>
          <cell r="AD26">
            <v>26.2</v>
          </cell>
          <cell r="AE26">
            <v>1120</v>
          </cell>
          <cell r="AF26">
            <v>137</v>
          </cell>
          <cell r="AG26">
            <v>76.7</v>
          </cell>
          <cell r="AH26">
            <v>6.01</v>
          </cell>
          <cell r="AI26">
            <v>195</v>
          </cell>
          <cell r="AJ26">
            <v>52.1</v>
          </cell>
          <cell r="AK26">
            <v>33</v>
          </cell>
          <cell r="AL26">
            <v>2.5099999999999998</v>
          </cell>
          <cell r="AM26">
            <v>0</v>
          </cell>
          <cell r="AN26">
            <v>15.2</v>
          </cell>
          <cell r="AO26">
            <v>113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7.84</v>
          </cell>
          <cell r="AV26">
            <v>0.69</v>
          </cell>
          <cell r="AW26">
            <v>0</v>
          </cell>
          <cell r="AX26">
            <v>0.58099999999999996</v>
          </cell>
          <cell r="AY26" t="str">
            <v>WT500X157</v>
          </cell>
          <cell r="AZ26" t="str">
            <v>WT500X157</v>
          </cell>
          <cell r="BA26">
            <v>157</v>
          </cell>
          <cell r="BB26">
            <v>20000</v>
          </cell>
          <cell r="BC26">
            <v>500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129</v>
          </cell>
          <cell r="BR26">
            <v>0</v>
          </cell>
          <cell r="BS26">
            <v>0</v>
          </cell>
          <cell r="BT26">
            <v>33.299999999999997</v>
          </cell>
          <cell r="BU26">
            <v>157</v>
          </cell>
          <cell r="BV26">
            <v>0</v>
          </cell>
          <cell r="BW26">
            <v>0</v>
          </cell>
          <cell r="BX26">
            <v>22.8</v>
          </cell>
          <cell r="BY26">
            <v>26.2</v>
          </cell>
          <cell r="BZ26">
            <v>466</v>
          </cell>
          <cell r="CA26">
            <v>2250</v>
          </cell>
          <cell r="CB26">
            <v>1260</v>
          </cell>
          <cell r="CC26">
            <v>153</v>
          </cell>
          <cell r="CD26">
            <v>81.2</v>
          </cell>
          <cell r="CE26">
            <v>854</v>
          </cell>
          <cell r="CF26">
            <v>541</v>
          </cell>
          <cell r="CG26">
            <v>63.8</v>
          </cell>
          <cell r="CH26">
            <v>0</v>
          </cell>
          <cell r="CI26">
            <v>6330</v>
          </cell>
          <cell r="CJ26">
            <v>30.3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199</v>
          </cell>
          <cell r="CQ26">
            <v>0.69</v>
          </cell>
          <cell r="CR26">
            <v>0</v>
          </cell>
          <cell r="CS26">
            <v>0.58099999999999996</v>
          </cell>
        </row>
        <row r="27">
          <cell r="C27" t="str">
            <v>WT20X91.5</v>
          </cell>
          <cell r="D27" t="str">
            <v>F</v>
          </cell>
          <cell r="E27">
            <v>91.5</v>
          </cell>
          <cell r="F27">
            <v>26.7</v>
          </cell>
          <cell r="G27">
            <v>19.5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2.4</v>
          </cell>
          <cell r="S27">
            <v>2.5</v>
          </cell>
          <cell r="T27">
            <v>0</v>
          </cell>
          <cell r="U27">
            <v>0</v>
          </cell>
          <cell r="V27">
            <v>4.97</v>
          </cell>
          <cell r="W27">
            <v>0</v>
          </cell>
          <cell r="X27">
            <v>0</v>
          </cell>
          <cell r="Y27">
            <v>1.1299999999999999</v>
          </cell>
          <cell r="Z27">
            <v>4.92</v>
          </cell>
          <cell r="AA27">
            <v>0</v>
          </cell>
          <cell r="AB27">
            <v>26.3</v>
          </cell>
          <cell r="AC27">
            <v>0</v>
          </cell>
          <cell r="AD27">
            <v>30</v>
          </cell>
          <cell r="AE27">
            <v>955</v>
          </cell>
          <cell r="AF27">
            <v>117</v>
          </cell>
          <cell r="AG27">
            <v>65.7</v>
          </cell>
          <cell r="AH27">
            <v>5.98</v>
          </cell>
          <cell r="AI27">
            <v>165</v>
          </cell>
          <cell r="AJ27">
            <v>44</v>
          </cell>
          <cell r="AK27">
            <v>28</v>
          </cell>
          <cell r="AL27">
            <v>2.4900000000000002</v>
          </cell>
          <cell r="AM27">
            <v>0</v>
          </cell>
          <cell r="AN27">
            <v>9.65</v>
          </cell>
          <cell r="AO27">
            <v>71.2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7.81</v>
          </cell>
          <cell r="AV27">
            <v>0.68799999999999994</v>
          </cell>
          <cell r="AW27">
            <v>0</v>
          </cell>
          <cell r="AX27">
            <v>0.44500000000000001</v>
          </cell>
          <cell r="AY27" t="str">
            <v>WT500X136</v>
          </cell>
          <cell r="AZ27" t="str">
            <v>WT500X136</v>
          </cell>
          <cell r="BA27">
            <v>136</v>
          </cell>
          <cell r="BB27">
            <v>17200</v>
          </cell>
          <cell r="BC27">
            <v>495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61</v>
          </cell>
          <cell r="BO27">
            <v>63.5</v>
          </cell>
          <cell r="BP27">
            <v>0</v>
          </cell>
          <cell r="BQ27">
            <v>126</v>
          </cell>
          <cell r="BR27">
            <v>0</v>
          </cell>
          <cell r="BS27">
            <v>0</v>
          </cell>
          <cell r="BT27">
            <v>28.7</v>
          </cell>
          <cell r="BU27">
            <v>136</v>
          </cell>
          <cell r="BV27">
            <v>0</v>
          </cell>
          <cell r="BW27">
            <v>0</v>
          </cell>
          <cell r="BX27">
            <v>26.3</v>
          </cell>
          <cell r="BY27">
            <v>30</v>
          </cell>
          <cell r="BZ27">
            <v>398</v>
          </cell>
          <cell r="CA27">
            <v>1920</v>
          </cell>
          <cell r="CB27">
            <v>1080</v>
          </cell>
          <cell r="CC27">
            <v>152</v>
          </cell>
          <cell r="CD27">
            <v>68.7</v>
          </cell>
          <cell r="CE27">
            <v>721</v>
          </cell>
          <cell r="CF27">
            <v>459</v>
          </cell>
          <cell r="CG27">
            <v>63.2</v>
          </cell>
          <cell r="CH27">
            <v>0</v>
          </cell>
          <cell r="CI27">
            <v>4020</v>
          </cell>
          <cell r="CJ27">
            <v>19.100000000000001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198</v>
          </cell>
          <cell r="CQ27">
            <v>0.68799999999999994</v>
          </cell>
          <cell r="CR27">
            <v>0</v>
          </cell>
          <cell r="CS27">
            <v>0.44500000000000001</v>
          </cell>
        </row>
        <row r="28">
          <cell r="C28" t="str">
            <v>WT20X83.5</v>
          </cell>
          <cell r="D28" t="str">
            <v>F</v>
          </cell>
          <cell r="E28">
            <v>83.5</v>
          </cell>
          <cell r="F28">
            <v>24.6</v>
          </cell>
          <cell r="G28">
            <v>19.3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0</v>
          </cell>
          <cell r="U28">
            <v>0</v>
          </cell>
          <cell r="V28">
            <v>5.19</v>
          </cell>
          <cell r="W28">
            <v>0</v>
          </cell>
          <cell r="X28">
            <v>0</v>
          </cell>
          <cell r="Y28">
            <v>1.1000000000000001</v>
          </cell>
          <cell r="Z28">
            <v>5.76</v>
          </cell>
          <cell r="AA28">
            <v>0</v>
          </cell>
          <cell r="AB28">
            <v>26.3</v>
          </cell>
          <cell r="AC28">
            <v>0</v>
          </cell>
          <cell r="AD28">
            <v>29.7</v>
          </cell>
          <cell r="AE28">
            <v>899</v>
          </cell>
          <cell r="AF28">
            <v>115</v>
          </cell>
          <cell r="AG28">
            <v>63.7</v>
          </cell>
          <cell r="AH28">
            <v>6.05</v>
          </cell>
          <cell r="AI28">
            <v>141</v>
          </cell>
          <cell r="AJ28">
            <v>37.799999999999997</v>
          </cell>
          <cell r="AK28">
            <v>23.9</v>
          </cell>
          <cell r="AL28">
            <v>2.4</v>
          </cell>
          <cell r="AM28">
            <v>0</v>
          </cell>
          <cell r="AN28">
            <v>6.99</v>
          </cell>
          <cell r="AO28">
            <v>62.9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8.01</v>
          </cell>
          <cell r="AV28">
            <v>0.65900000000000003</v>
          </cell>
          <cell r="AW28">
            <v>0</v>
          </cell>
          <cell r="AX28">
            <v>0.45400000000000001</v>
          </cell>
          <cell r="AY28" t="str">
            <v>WT500X124.5</v>
          </cell>
          <cell r="AZ28" t="str">
            <v>WT500X124.5</v>
          </cell>
          <cell r="BA28">
            <v>125</v>
          </cell>
          <cell r="BB28">
            <v>15900</v>
          </cell>
          <cell r="BC28">
            <v>490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132</v>
          </cell>
          <cell r="BR28">
            <v>0</v>
          </cell>
          <cell r="BS28">
            <v>0</v>
          </cell>
          <cell r="BT28">
            <v>27.9</v>
          </cell>
          <cell r="BU28">
            <v>125</v>
          </cell>
          <cell r="BV28">
            <v>0</v>
          </cell>
          <cell r="BW28">
            <v>0</v>
          </cell>
          <cell r="BX28">
            <v>26.3</v>
          </cell>
          <cell r="BY28">
            <v>29.7</v>
          </cell>
          <cell r="BZ28">
            <v>374</v>
          </cell>
          <cell r="CA28">
            <v>1880</v>
          </cell>
          <cell r="CB28">
            <v>1040</v>
          </cell>
          <cell r="CC28">
            <v>154</v>
          </cell>
          <cell r="CD28">
            <v>58.7</v>
          </cell>
          <cell r="CE28">
            <v>619</v>
          </cell>
          <cell r="CF28">
            <v>392</v>
          </cell>
          <cell r="CG28">
            <v>61</v>
          </cell>
          <cell r="CH28">
            <v>0</v>
          </cell>
          <cell r="CI28">
            <v>2910</v>
          </cell>
          <cell r="CJ28">
            <v>16.899999999999999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203</v>
          </cell>
          <cell r="CQ28">
            <v>0.65900000000000003</v>
          </cell>
          <cell r="CR28">
            <v>0</v>
          </cell>
          <cell r="CS28">
            <v>0.45400000000000001</v>
          </cell>
        </row>
        <row r="29">
          <cell r="C29" t="str">
            <v>WT20X74.5</v>
          </cell>
          <cell r="D29" t="str">
            <v>F</v>
          </cell>
          <cell r="E29">
            <v>74.5</v>
          </cell>
          <cell r="F29">
            <v>21.9</v>
          </cell>
          <cell r="G29">
            <v>19.100000000000001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0</v>
          </cell>
          <cell r="U29">
            <v>0</v>
          </cell>
          <cell r="V29">
            <v>5.45</v>
          </cell>
          <cell r="W29">
            <v>0</v>
          </cell>
          <cell r="X29">
            <v>0</v>
          </cell>
          <cell r="Y29">
            <v>1.72</v>
          </cell>
          <cell r="Z29">
            <v>7.11</v>
          </cell>
          <cell r="AA29">
            <v>0</v>
          </cell>
          <cell r="AB29">
            <v>27.1</v>
          </cell>
          <cell r="AC29">
            <v>0</v>
          </cell>
          <cell r="AD29">
            <v>30.3</v>
          </cell>
          <cell r="AE29">
            <v>815</v>
          </cell>
          <cell r="AF29">
            <v>108</v>
          </cell>
          <cell r="AG29">
            <v>59.7</v>
          </cell>
          <cell r="AH29">
            <v>6.1</v>
          </cell>
          <cell r="AI29">
            <v>114</v>
          </cell>
          <cell r="AJ29">
            <v>30.9</v>
          </cell>
          <cell r="AK29">
            <v>19.399999999999999</v>
          </cell>
          <cell r="AL29">
            <v>2.29</v>
          </cell>
          <cell r="AM29">
            <v>0</v>
          </cell>
          <cell r="AN29">
            <v>4.66</v>
          </cell>
          <cell r="AO29">
            <v>51.9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8.23</v>
          </cell>
          <cell r="AV29">
            <v>0.626</v>
          </cell>
          <cell r="AW29">
            <v>0</v>
          </cell>
          <cell r="AX29">
            <v>0.435</v>
          </cell>
          <cell r="AY29" t="str">
            <v>WT500X111</v>
          </cell>
          <cell r="AZ29" t="str">
            <v>WT500X111</v>
          </cell>
          <cell r="BA29">
            <v>111</v>
          </cell>
          <cell r="BB29">
            <v>14100</v>
          </cell>
          <cell r="BC29">
            <v>485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138</v>
          </cell>
          <cell r="BR29">
            <v>0</v>
          </cell>
          <cell r="BS29">
            <v>0</v>
          </cell>
          <cell r="BT29">
            <v>43.7</v>
          </cell>
          <cell r="BU29">
            <v>111</v>
          </cell>
          <cell r="BV29">
            <v>0</v>
          </cell>
          <cell r="BW29">
            <v>0</v>
          </cell>
          <cell r="BX29">
            <v>27.1</v>
          </cell>
          <cell r="BY29">
            <v>30.3</v>
          </cell>
          <cell r="BZ29">
            <v>339</v>
          </cell>
          <cell r="CA29">
            <v>1770</v>
          </cell>
          <cell r="CB29">
            <v>978</v>
          </cell>
          <cell r="CC29">
            <v>155</v>
          </cell>
          <cell r="CD29">
            <v>47.5</v>
          </cell>
          <cell r="CE29">
            <v>506</v>
          </cell>
          <cell r="CF29">
            <v>318</v>
          </cell>
          <cell r="CG29">
            <v>58.2</v>
          </cell>
          <cell r="CH29">
            <v>0</v>
          </cell>
          <cell r="CI29">
            <v>1940</v>
          </cell>
          <cell r="CJ29">
            <v>13.9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209</v>
          </cell>
          <cell r="CQ29">
            <v>0.626</v>
          </cell>
          <cell r="CR29">
            <v>0</v>
          </cell>
          <cell r="CS29">
            <v>0.435</v>
          </cell>
        </row>
        <row r="30">
          <cell r="C30" t="str">
            <v>WT18X400</v>
          </cell>
          <cell r="D30" t="str">
            <v>T</v>
          </cell>
          <cell r="E30">
            <v>400</v>
          </cell>
          <cell r="F30">
            <v>118</v>
          </cell>
          <cell r="G30">
            <v>21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0</v>
          </cell>
          <cell r="U30">
            <v>0</v>
          </cell>
          <cell r="V30">
            <v>5.8</v>
          </cell>
          <cell r="W30">
            <v>0</v>
          </cell>
          <cell r="X30">
            <v>0</v>
          </cell>
          <cell r="Y30">
            <v>3.28</v>
          </cell>
          <cell r="Z30">
            <v>2.1</v>
          </cell>
          <cell r="AA30">
            <v>0</v>
          </cell>
          <cell r="AB30">
            <v>6.62</v>
          </cell>
          <cell r="AC30">
            <v>0</v>
          </cell>
          <cell r="AD30">
            <v>8.94</v>
          </cell>
          <cell r="AE30">
            <v>4090</v>
          </cell>
          <cell r="AF30">
            <v>491</v>
          </cell>
          <cell r="AG30">
            <v>264</v>
          </cell>
          <cell r="AH30">
            <v>5.89</v>
          </cell>
          <cell r="AI30">
            <v>2100</v>
          </cell>
          <cell r="AJ30">
            <v>371</v>
          </cell>
          <cell r="AK30">
            <v>234</v>
          </cell>
          <cell r="AL30">
            <v>4.22</v>
          </cell>
          <cell r="AM30">
            <v>0</v>
          </cell>
          <cell r="AN30">
            <v>525</v>
          </cell>
          <cell r="AO30">
            <v>5810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8.11</v>
          </cell>
          <cell r="AV30">
            <v>0.79700000000000004</v>
          </cell>
          <cell r="AW30">
            <v>0</v>
          </cell>
          <cell r="AX30">
            <v>1</v>
          </cell>
          <cell r="AY30" t="str">
            <v>WT460X595.5</v>
          </cell>
          <cell r="AZ30" t="str">
            <v>WT460X595.5</v>
          </cell>
          <cell r="BA30">
            <v>596</v>
          </cell>
          <cell r="BB30">
            <v>76100</v>
          </cell>
          <cell r="BC30">
            <v>533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147</v>
          </cell>
          <cell r="BR30">
            <v>0</v>
          </cell>
          <cell r="BS30">
            <v>0</v>
          </cell>
          <cell r="BT30">
            <v>83.3</v>
          </cell>
          <cell r="BU30">
            <v>596</v>
          </cell>
          <cell r="BV30">
            <v>0</v>
          </cell>
          <cell r="BW30">
            <v>0</v>
          </cell>
          <cell r="BX30">
            <v>6.62</v>
          </cell>
          <cell r="BY30">
            <v>8.94</v>
          </cell>
          <cell r="BZ30">
            <v>1700</v>
          </cell>
          <cell r="CA30">
            <v>8050</v>
          </cell>
          <cell r="CB30">
            <v>4330</v>
          </cell>
          <cell r="CC30">
            <v>150</v>
          </cell>
          <cell r="CD30">
            <v>874</v>
          </cell>
          <cell r="CE30">
            <v>6080</v>
          </cell>
          <cell r="CF30">
            <v>3830</v>
          </cell>
          <cell r="CG30">
            <v>107</v>
          </cell>
          <cell r="CH30">
            <v>0</v>
          </cell>
          <cell r="CI30">
            <v>219000</v>
          </cell>
          <cell r="CJ30">
            <v>1560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206</v>
          </cell>
          <cell r="CQ30">
            <v>0.79700000000000004</v>
          </cell>
          <cell r="CR30">
            <v>0</v>
          </cell>
          <cell r="CS30">
            <v>1</v>
          </cell>
        </row>
        <row r="31">
          <cell r="C31" t="str">
            <v>WT18X326</v>
          </cell>
          <cell r="D31" t="str">
            <v>T</v>
          </cell>
          <cell r="E31">
            <v>325</v>
          </cell>
          <cell r="F31">
            <v>96.1</v>
          </cell>
          <cell r="G31">
            <v>20.2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0</v>
          </cell>
          <cell r="U31">
            <v>0</v>
          </cell>
          <cell r="V31">
            <v>5.35</v>
          </cell>
          <cell r="W31">
            <v>0</v>
          </cell>
          <cell r="X31">
            <v>0</v>
          </cell>
          <cell r="Y31">
            <v>2.73</v>
          </cell>
          <cell r="Z31">
            <v>2.48</v>
          </cell>
          <cell r="AA31">
            <v>0</v>
          </cell>
          <cell r="AB31">
            <v>7.99</v>
          </cell>
          <cell r="AC31">
            <v>0</v>
          </cell>
          <cell r="AD31">
            <v>10.4</v>
          </cell>
          <cell r="AE31">
            <v>3160</v>
          </cell>
          <cell r="AF31">
            <v>383</v>
          </cell>
          <cell r="AG31">
            <v>208</v>
          </cell>
          <cell r="AH31">
            <v>5.74</v>
          </cell>
          <cell r="AI31">
            <v>1610</v>
          </cell>
          <cell r="AJ31">
            <v>290</v>
          </cell>
          <cell r="AK31">
            <v>184</v>
          </cell>
          <cell r="AL31">
            <v>4.0999999999999996</v>
          </cell>
          <cell r="AM31">
            <v>0</v>
          </cell>
          <cell r="AN31">
            <v>295</v>
          </cell>
          <cell r="AO31">
            <v>3070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7.91</v>
          </cell>
          <cell r="AV31">
            <v>0.79500000000000004</v>
          </cell>
          <cell r="AW31">
            <v>0</v>
          </cell>
          <cell r="AX31">
            <v>1</v>
          </cell>
          <cell r="AY31" t="str">
            <v>WT460X485</v>
          </cell>
          <cell r="AZ31" t="str">
            <v>WT460X485</v>
          </cell>
          <cell r="BA31">
            <v>485</v>
          </cell>
          <cell r="BB31">
            <v>62000</v>
          </cell>
          <cell r="BC31">
            <v>513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136</v>
          </cell>
          <cell r="BR31">
            <v>0</v>
          </cell>
          <cell r="BS31">
            <v>0</v>
          </cell>
          <cell r="BT31">
            <v>69.3</v>
          </cell>
          <cell r="BU31">
            <v>485</v>
          </cell>
          <cell r="BV31">
            <v>0</v>
          </cell>
          <cell r="BW31">
            <v>0</v>
          </cell>
          <cell r="BX31">
            <v>7.99</v>
          </cell>
          <cell r="BY31">
            <v>10.4</v>
          </cell>
          <cell r="BZ31">
            <v>1320</v>
          </cell>
          <cell r="CA31">
            <v>6280</v>
          </cell>
          <cell r="CB31">
            <v>3410</v>
          </cell>
          <cell r="CC31">
            <v>146</v>
          </cell>
          <cell r="CD31">
            <v>670</v>
          </cell>
          <cell r="CE31">
            <v>4750</v>
          </cell>
          <cell r="CF31">
            <v>3020</v>
          </cell>
          <cell r="CG31">
            <v>104</v>
          </cell>
          <cell r="CH31">
            <v>0</v>
          </cell>
          <cell r="CI31">
            <v>123000</v>
          </cell>
          <cell r="CJ31">
            <v>824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201</v>
          </cell>
          <cell r="CQ31">
            <v>0.79500000000000004</v>
          </cell>
          <cell r="CR31">
            <v>0</v>
          </cell>
          <cell r="CS31">
            <v>1</v>
          </cell>
        </row>
        <row r="32">
          <cell r="C32" t="str">
            <v>WT18X264.5</v>
          </cell>
          <cell r="D32" t="str">
            <v>T</v>
          </cell>
          <cell r="E32">
            <v>264</v>
          </cell>
          <cell r="F32">
            <v>77.8</v>
          </cell>
          <cell r="G32">
            <v>19.600000000000001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0</v>
          </cell>
          <cell r="U32">
            <v>0</v>
          </cell>
          <cell r="V32">
            <v>4.96</v>
          </cell>
          <cell r="W32">
            <v>0</v>
          </cell>
          <cell r="X32">
            <v>0</v>
          </cell>
          <cell r="Y32">
            <v>2.2599999999999998</v>
          </cell>
          <cell r="Z32">
            <v>2.96</v>
          </cell>
          <cell r="AA32">
            <v>0</v>
          </cell>
          <cell r="AB32">
            <v>9.7799999999999994</v>
          </cell>
          <cell r="AC32">
            <v>0</v>
          </cell>
          <cell r="AD32">
            <v>12.4</v>
          </cell>
          <cell r="AE32">
            <v>2440</v>
          </cell>
          <cell r="AF32">
            <v>298</v>
          </cell>
          <cell r="AG32">
            <v>164</v>
          </cell>
          <cell r="AH32">
            <v>5.6</v>
          </cell>
          <cell r="AI32">
            <v>1240</v>
          </cell>
          <cell r="AJ32">
            <v>227</v>
          </cell>
          <cell r="AK32">
            <v>145</v>
          </cell>
          <cell r="AL32">
            <v>4</v>
          </cell>
          <cell r="AM32">
            <v>0</v>
          </cell>
          <cell r="AN32">
            <v>163</v>
          </cell>
          <cell r="AO32">
            <v>1600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7.72</v>
          </cell>
          <cell r="AV32">
            <v>0.79400000000000004</v>
          </cell>
          <cell r="AW32">
            <v>0</v>
          </cell>
          <cell r="AX32">
            <v>1</v>
          </cell>
          <cell r="AY32" t="str">
            <v>WT460X393.5</v>
          </cell>
          <cell r="AZ32" t="str">
            <v>WT460X393.5</v>
          </cell>
          <cell r="BA32">
            <v>394</v>
          </cell>
          <cell r="BB32">
            <v>50200</v>
          </cell>
          <cell r="BC32">
            <v>498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126</v>
          </cell>
          <cell r="BR32">
            <v>0</v>
          </cell>
          <cell r="BS32">
            <v>0</v>
          </cell>
          <cell r="BT32">
            <v>57.4</v>
          </cell>
          <cell r="BU32">
            <v>394</v>
          </cell>
          <cell r="BV32">
            <v>0</v>
          </cell>
          <cell r="BW32">
            <v>0</v>
          </cell>
          <cell r="BX32">
            <v>9.7799999999999994</v>
          </cell>
          <cell r="BY32">
            <v>12.4</v>
          </cell>
          <cell r="BZ32">
            <v>1020</v>
          </cell>
          <cell r="CA32">
            <v>4880</v>
          </cell>
          <cell r="CB32">
            <v>2690</v>
          </cell>
          <cell r="CC32">
            <v>142</v>
          </cell>
          <cell r="CD32">
            <v>516</v>
          </cell>
          <cell r="CE32">
            <v>3720</v>
          </cell>
          <cell r="CF32">
            <v>2380</v>
          </cell>
          <cell r="CG32">
            <v>102</v>
          </cell>
          <cell r="CH32">
            <v>0</v>
          </cell>
          <cell r="CI32">
            <v>67800</v>
          </cell>
          <cell r="CJ32">
            <v>430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196</v>
          </cell>
          <cell r="CQ32">
            <v>0.79400000000000004</v>
          </cell>
          <cell r="CR32">
            <v>0</v>
          </cell>
          <cell r="CS32">
            <v>1</v>
          </cell>
        </row>
        <row r="33">
          <cell r="C33" t="str">
            <v>WT18X243.5</v>
          </cell>
          <cell r="D33" t="str">
            <v>T</v>
          </cell>
          <cell r="E33">
            <v>244</v>
          </cell>
          <cell r="F33">
            <v>71.7</v>
          </cell>
          <cell r="G33">
            <v>19.7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0</v>
          </cell>
          <cell r="U33">
            <v>0</v>
          </cell>
          <cell r="V33">
            <v>4.84</v>
          </cell>
          <cell r="W33">
            <v>0</v>
          </cell>
          <cell r="X33">
            <v>0</v>
          </cell>
          <cell r="Y33">
            <v>2.1</v>
          </cell>
          <cell r="Z33">
            <v>3.19</v>
          </cell>
          <cell r="AA33">
            <v>0</v>
          </cell>
          <cell r="AB33">
            <v>10.7</v>
          </cell>
          <cell r="AC33">
            <v>0</v>
          </cell>
          <cell r="AD33">
            <v>13.1</v>
          </cell>
          <cell r="AE33">
            <v>2220</v>
          </cell>
          <cell r="AF33">
            <v>272</v>
          </cell>
          <cell r="AG33">
            <v>150</v>
          </cell>
          <cell r="AH33">
            <v>5.57</v>
          </cell>
          <cell r="AI33">
            <v>1120</v>
          </cell>
          <cell r="AJ33">
            <v>206</v>
          </cell>
          <cell r="AK33">
            <v>131</v>
          </cell>
          <cell r="AL33">
            <v>3.96</v>
          </cell>
          <cell r="AM33">
            <v>0</v>
          </cell>
          <cell r="AN33">
            <v>128</v>
          </cell>
          <cell r="AO33">
            <v>1250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7.68</v>
          </cell>
          <cell r="AV33">
            <v>0.79200000000000004</v>
          </cell>
          <cell r="AW33">
            <v>0</v>
          </cell>
          <cell r="AX33">
            <v>1</v>
          </cell>
          <cell r="AY33" t="str">
            <v>WT460X362.5</v>
          </cell>
          <cell r="AZ33" t="str">
            <v>WT460X362.5</v>
          </cell>
          <cell r="BA33">
            <v>362</v>
          </cell>
          <cell r="BB33">
            <v>46300</v>
          </cell>
          <cell r="BC33">
            <v>500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123</v>
          </cell>
          <cell r="BR33">
            <v>0</v>
          </cell>
          <cell r="BS33">
            <v>0</v>
          </cell>
          <cell r="BT33">
            <v>53.3</v>
          </cell>
          <cell r="BU33">
            <v>363</v>
          </cell>
          <cell r="BV33">
            <v>0</v>
          </cell>
          <cell r="BW33">
            <v>0</v>
          </cell>
          <cell r="BX33">
            <v>10.7</v>
          </cell>
          <cell r="BY33">
            <v>13.1</v>
          </cell>
          <cell r="BZ33">
            <v>924</v>
          </cell>
          <cell r="CA33">
            <v>4460</v>
          </cell>
          <cell r="CB33">
            <v>2460</v>
          </cell>
          <cell r="CC33">
            <v>141</v>
          </cell>
          <cell r="CD33">
            <v>466</v>
          </cell>
          <cell r="CE33">
            <v>3380</v>
          </cell>
          <cell r="CF33">
            <v>2150</v>
          </cell>
          <cell r="CG33">
            <v>101</v>
          </cell>
          <cell r="CH33">
            <v>0</v>
          </cell>
          <cell r="CI33">
            <v>53300</v>
          </cell>
          <cell r="CJ33">
            <v>336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195</v>
          </cell>
          <cell r="CQ33">
            <v>0.79200000000000004</v>
          </cell>
          <cell r="CR33">
            <v>0</v>
          </cell>
          <cell r="CS33">
            <v>1</v>
          </cell>
        </row>
        <row r="34">
          <cell r="C34" t="str">
            <v>WT18X220.5</v>
          </cell>
          <cell r="D34" t="str">
            <v>T</v>
          </cell>
          <cell r="E34">
            <v>220</v>
          </cell>
          <cell r="F34">
            <v>64.900000000000006</v>
          </cell>
          <cell r="G34">
            <v>19.100000000000001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3.6875</v>
          </cell>
          <cell r="T34">
            <v>0</v>
          </cell>
          <cell r="U34">
            <v>0</v>
          </cell>
          <cell r="V34">
            <v>4.6900000000000004</v>
          </cell>
          <cell r="W34">
            <v>0</v>
          </cell>
          <cell r="X34">
            <v>0</v>
          </cell>
          <cell r="Y34">
            <v>1.91</v>
          </cell>
          <cell r="Z34">
            <v>3.48</v>
          </cell>
          <cell r="AA34">
            <v>0</v>
          </cell>
          <cell r="AB34">
            <v>11.6</v>
          </cell>
          <cell r="AC34">
            <v>0</v>
          </cell>
          <cell r="AD34">
            <v>14.3</v>
          </cell>
          <cell r="AE34">
            <v>1980</v>
          </cell>
          <cell r="AF34">
            <v>242</v>
          </cell>
          <cell r="AG34">
            <v>134</v>
          </cell>
          <cell r="AH34">
            <v>5.52</v>
          </cell>
          <cell r="AI34">
            <v>997</v>
          </cell>
          <cell r="AJ34">
            <v>184</v>
          </cell>
          <cell r="AK34">
            <v>117</v>
          </cell>
          <cell r="AL34">
            <v>3.92</v>
          </cell>
          <cell r="AM34">
            <v>0</v>
          </cell>
          <cell r="AN34">
            <v>96.6</v>
          </cell>
          <cell r="AO34">
            <v>914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7.6</v>
          </cell>
          <cell r="AV34">
            <v>0.79200000000000004</v>
          </cell>
          <cell r="AW34">
            <v>0</v>
          </cell>
          <cell r="AX34">
            <v>1</v>
          </cell>
          <cell r="AY34" t="str">
            <v>WT460X328</v>
          </cell>
          <cell r="AZ34" t="str">
            <v>WT460X328</v>
          </cell>
          <cell r="BA34">
            <v>328</v>
          </cell>
          <cell r="BB34">
            <v>41900</v>
          </cell>
          <cell r="BC34">
            <v>485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93.7</v>
          </cell>
          <cell r="BP34">
            <v>0</v>
          </cell>
          <cell r="BQ34">
            <v>119</v>
          </cell>
          <cell r="BR34">
            <v>0</v>
          </cell>
          <cell r="BS34">
            <v>0</v>
          </cell>
          <cell r="BT34">
            <v>48.5</v>
          </cell>
          <cell r="BU34">
            <v>328</v>
          </cell>
          <cell r="BV34">
            <v>0</v>
          </cell>
          <cell r="BW34">
            <v>0</v>
          </cell>
          <cell r="BX34">
            <v>11.6</v>
          </cell>
          <cell r="BY34">
            <v>14.3</v>
          </cell>
          <cell r="BZ34">
            <v>824</v>
          </cell>
          <cell r="CA34">
            <v>3970</v>
          </cell>
          <cell r="CB34">
            <v>2200</v>
          </cell>
          <cell r="CC34">
            <v>140</v>
          </cell>
          <cell r="CD34">
            <v>415</v>
          </cell>
          <cell r="CE34">
            <v>3020</v>
          </cell>
          <cell r="CF34">
            <v>1920</v>
          </cell>
          <cell r="CG34">
            <v>100</v>
          </cell>
          <cell r="CH34">
            <v>0</v>
          </cell>
          <cell r="CI34">
            <v>40200</v>
          </cell>
          <cell r="CJ34">
            <v>245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193</v>
          </cell>
          <cell r="CQ34">
            <v>0.79200000000000004</v>
          </cell>
          <cell r="CR34">
            <v>0</v>
          </cell>
          <cell r="CS34">
            <v>1</v>
          </cell>
        </row>
        <row r="35">
          <cell r="C35" t="str">
            <v>WT18X197.5</v>
          </cell>
          <cell r="D35" t="str">
            <v>T</v>
          </cell>
          <cell r="E35">
            <v>198</v>
          </cell>
          <cell r="F35">
            <v>58.2</v>
          </cell>
          <cell r="G35">
            <v>18.899999999999999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0</v>
          </cell>
          <cell r="U35">
            <v>0</v>
          </cell>
          <cell r="V35">
            <v>4.53</v>
          </cell>
          <cell r="W35">
            <v>0</v>
          </cell>
          <cell r="X35">
            <v>0</v>
          </cell>
          <cell r="Y35">
            <v>1.73</v>
          </cell>
          <cell r="Z35">
            <v>3.83</v>
          </cell>
          <cell r="AA35">
            <v>0</v>
          </cell>
          <cell r="AB35">
            <v>12.9</v>
          </cell>
          <cell r="AC35">
            <v>0</v>
          </cell>
          <cell r="AD35">
            <v>15.7</v>
          </cell>
          <cell r="AE35">
            <v>1740</v>
          </cell>
          <cell r="AF35">
            <v>213</v>
          </cell>
          <cell r="AG35">
            <v>119</v>
          </cell>
          <cell r="AH35">
            <v>5.47</v>
          </cell>
          <cell r="AI35">
            <v>877</v>
          </cell>
          <cell r="AJ35">
            <v>162</v>
          </cell>
          <cell r="AK35">
            <v>104</v>
          </cell>
          <cell r="AL35">
            <v>3.88</v>
          </cell>
          <cell r="AM35">
            <v>0</v>
          </cell>
          <cell r="AN35">
            <v>70.7</v>
          </cell>
          <cell r="AO35">
            <v>652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7.54</v>
          </cell>
          <cell r="AV35">
            <v>0.79200000000000004</v>
          </cell>
          <cell r="AW35">
            <v>0</v>
          </cell>
          <cell r="AX35">
            <v>1</v>
          </cell>
          <cell r="AY35" t="str">
            <v>WT460X294</v>
          </cell>
          <cell r="AZ35" t="str">
            <v>WT460X294</v>
          </cell>
          <cell r="BA35">
            <v>294</v>
          </cell>
          <cell r="BB35">
            <v>37500</v>
          </cell>
          <cell r="BC35">
            <v>480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115</v>
          </cell>
          <cell r="BR35">
            <v>0</v>
          </cell>
          <cell r="BS35">
            <v>0</v>
          </cell>
          <cell r="BT35">
            <v>43.9</v>
          </cell>
          <cell r="BU35">
            <v>294</v>
          </cell>
          <cell r="BV35">
            <v>0</v>
          </cell>
          <cell r="BW35">
            <v>0</v>
          </cell>
          <cell r="BX35">
            <v>12.9</v>
          </cell>
          <cell r="BY35">
            <v>15.7</v>
          </cell>
          <cell r="BZ35">
            <v>724</v>
          </cell>
          <cell r="CA35">
            <v>3490</v>
          </cell>
          <cell r="CB35">
            <v>1950</v>
          </cell>
          <cell r="CC35">
            <v>139</v>
          </cell>
          <cell r="CD35">
            <v>365</v>
          </cell>
          <cell r="CE35">
            <v>2650</v>
          </cell>
          <cell r="CF35">
            <v>1700</v>
          </cell>
          <cell r="CG35">
            <v>98.6</v>
          </cell>
          <cell r="CH35">
            <v>0</v>
          </cell>
          <cell r="CI35">
            <v>29400</v>
          </cell>
          <cell r="CJ35">
            <v>175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192</v>
          </cell>
          <cell r="CQ35">
            <v>0.79200000000000004</v>
          </cell>
          <cell r="CR35">
            <v>0</v>
          </cell>
          <cell r="CS35">
            <v>1</v>
          </cell>
        </row>
        <row r="36">
          <cell r="C36" t="str">
            <v>WT18X180.5</v>
          </cell>
          <cell r="D36" t="str">
            <v>T</v>
          </cell>
          <cell r="E36">
            <v>180</v>
          </cell>
          <cell r="F36">
            <v>53</v>
          </cell>
          <cell r="G36">
            <v>18.7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3.25</v>
          </cell>
          <cell r="T36">
            <v>0</v>
          </cell>
          <cell r="U36">
            <v>0</v>
          </cell>
          <cell r="V36">
            <v>4.42</v>
          </cell>
          <cell r="W36">
            <v>0</v>
          </cell>
          <cell r="X36">
            <v>0</v>
          </cell>
          <cell r="Y36">
            <v>1.59</v>
          </cell>
          <cell r="Z36">
            <v>4.16</v>
          </cell>
          <cell r="AA36">
            <v>0</v>
          </cell>
          <cell r="AB36">
            <v>14.1</v>
          </cell>
          <cell r="AC36">
            <v>0</v>
          </cell>
          <cell r="AD36">
            <v>17</v>
          </cell>
          <cell r="AE36">
            <v>1570</v>
          </cell>
          <cell r="AF36">
            <v>192</v>
          </cell>
          <cell r="AG36">
            <v>107</v>
          </cell>
          <cell r="AH36">
            <v>5.43</v>
          </cell>
          <cell r="AI36">
            <v>786</v>
          </cell>
          <cell r="AJ36">
            <v>146</v>
          </cell>
          <cell r="AK36">
            <v>94</v>
          </cell>
          <cell r="AL36">
            <v>3.85</v>
          </cell>
          <cell r="AM36">
            <v>0</v>
          </cell>
          <cell r="AN36">
            <v>54.1</v>
          </cell>
          <cell r="AO36">
            <v>491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7.49</v>
          </cell>
          <cell r="AV36">
            <v>0.79200000000000004</v>
          </cell>
          <cell r="AW36">
            <v>0</v>
          </cell>
          <cell r="AX36">
            <v>1</v>
          </cell>
          <cell r="AY36" t="str">
            <v>WT460X268.5</v>
          </cell>
          <cell r="AZ36" t="str">
            <v>WT460X268.5</v>
          </cell>
          <cell r="BA36">
            <v>268</v>
          </cell>
          <cell r="BB36">
            <v>34200</v>
          </cell>
          <cell r="BC36">
            <v>475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82.6</v>
          </cell>
          <cell r="BP36">
            <v>0</v>
          </cell>
          <cell r="BQ36">
            <v>112</v>
          </cell>
          <cell r="BR36">
            <v>0</v>
          </cell>
          <cell r="BS36">
            <v>0</v>
          </cell>
          <cell r="BT36">
            <v>40.4</v>
          </cell>
          <cell r="BU36">
            <v>269</v>
          </cell>
          <cell r="BV36">
            <v>0</v>
          </cell>
          <cell r="BW36">
            <v>0</v>
          </cell>
          <cell r="BX36">
            <v>14.1</v>
          </cell>
          <cell r="BY36">
            <v>17</v>
          </cell>
          <cell r="BZ36">
            <v>653</v>
          </cell>
          <cell r="CA36">
            <v>3150</v>
          </cell>
          <cell r="CB36">
            <v>1750</v>
          </cell>
          <cell r="CC36">
            <v>138</v>
          </cell>
          <cell r="CD36">
            <v>327</v>
          </cell>
          <cell r="CE36">
            <v>2390</v>
          </cell>
          <cell r="CF36">
            <v>1540</v>
          </cell>
          <cell r="CG36">
            <v>97.8</v>
          </cell>
          <cell r="CH36">
            <v>0</v>
          </cell>
          <cell r="CI36">
            <v>22500</v>
          </cell>
          <cell r="CJ36">
            <v>132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190</v>
          </cell>
          <cell r="CQ36">
            <v>0.79200000000000004</v>
          </cell>
          <cell r="CR36">
            <v>0</v>
          </cell>
          <cell r="CS36">
            <v>1</v>
          </cell>
        </row>
        <row r="37">
          <cell r="C37" t="str">
            <v>WT18X165</v>
          </cell>
          <cell r="D37" t="str">
            <v>T</v>
          </cell>
          <cell r="E37">
            <v>165</v>
          </cell>
          <cell r="F37">
            <v>48.5</v>
          </cell>
          <cell r="G37">
            <v>18.5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0</v>
          </cell>
          <cell r="U37">
            <v>0</v>
          </cell>
          <cell r="V37">
            <v>4.3</v>
          </cell>
          <cell r="W37">
            <v>0</v>
          </cell>
          <cell r="X37">
            <v>0</v>
          </cell>
          <cell r="Y37">
            <v>1.46</v>
          </cell>
          <cell r="Z37">
            <v>4.49</v>
          </cell>
          <cell r="AA37">
            <v>0</v>
          </cell>
          <cell r="AB37">
            <v>15.4</v>
          </cell>
          <cell r="AC37">
            <v>0</v>
          </cell>
          <cell r="AD37">
            <v>18.5</v>
          </cell>
          <cell r="AE37">
            <v>1410</v>
          </cell>
          <cell r="AF37">
            <v>173</v>
          </cell>
          <cell r="AG37">
            <v>97</v>
          </cell>
          <cell r="AH37">
            <v>5.39</v>
          </cell>
          <cell r="AI37">
            <v>711</v>
          </cell>
          <cell r="AJ37">
            <v>132</v>
          </cell>
          <cell r="AK37">
            <v>85.5</v>
          </cell>
          <cell r="AL37">
            <v>3.83</v>
          </cell>
          <cell r="AM37">
            <v>0</v>
          </cell>
          <cell r="AN37">
            <v>42</v>
          </cell>
          <cell r="AO37">
            <v>372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7.43</v>
          </cell>
          <cell r="AV37">
            <v>0.79300000000000004</v>
          </cell>
          <cell r="AW37">
            <v>0</v>
          </cell>
          <cell r="AX37">
            <v>0.98899999999999999</v>
          </cell>
          <cell r="AY37" t="str">
            <v>WT460X245.5</v>
          </cell>
          <cell r="AZ37" t="str">
            <v>WT460X245.5</v>
          </cell>
          <cell r="BA37">
            <v>246</v>
          </cell>
          <cell r="BB37">
            <v>31300</v>
          </cell>
          <cell r="BC37">
            <v>470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109</v>
          </cell>
          <cell r="BR37">
            <v>0</v>
          </cell>
          <cell r="BS37">
            <v>0</v>
          </cell>
          <cell r="BT37">
            <v>37.1</v>
          </cell>
          <cell r="BU37">
            <v>246</v>
          </cell>
          <cell r="BV37">
            <v>0</v>
          </cell>
          <cell r="BW37">
            <v>0</v>
          </cell>
          <cell r="BX37">
            <v>15.4</v>
          </cell>
          <cell r="BY37">
            <v>18.5</v>
          </cell>
          <cell r="BZ37">
            <v>587</v>
          </cell>
          <cell r="CA37">
            <v>2830</v>
          </cell>
          <cell r="CB37">
            <v>1590</v>
          </cell>
          <cell r="CC37">
            <v>137</v>
          </cell>
          <cell r="CD37">
            <v>296</v>
          </cell>
          <cell r="CE37">
            <v>2160</v>
          </cell>
          <cell r="CF37">
            <v>1400</v>
          </cell>
          <cell r="CG37">
            <v>97.3</v>
          </cell>
          <cell r="CH37">
            <v>0</v>
          </cell>
          <cell r="CI37">
            <v>17500</v>
          </cell>
          <cell r="CJ37">
            <v>100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189</v>
          </cell>
          <cell r="CQ37">
            <v>0.79300000000000004</v>
          </cell>
          <cell r="CR37">
            <v>0</v>
          </cell>
          <cell r="CS37">
            <v>0.98899999999999999</v>
          </cell>
        </row>
        <row r="38">
          <cell r="C38" t="str">
            <v>WT18X151</v>
          </cell>
          <cell r="D38" t="str">
            <v>F</v>
          </cell>
          <cell r="E38">
            <v>151</v>
          </cell>
          <cell r="F38">
            <v>44.4</v>
          </cell>
          <cell r="G38">
            <v>18.399999999999999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2.9375</v>
          </cell>
          <cell r="T38">
            <v>0</v>
          </cell>
          <cell r="U38">
            <v>0</v>
          </cell>
          <cell r="V38">
            <v>4.22</v>
          </cell>
          <cell r="W38">
            <v>0</v>
          </cell>
          <cell r="X38">
            <v>0</v>
          </cell>
          <cell r="Y38">
            <v>1.33</v>
          </cell>
          <cell r="Z38">
            <v>4.96</v>
          </cell>
          <cell r="AA38">
            <v>0</v>
          </cell>
          <cell r="AB38">
            <v>16.7</v>
          </cell>
          <cell r="AC38">
            <v>0</v>
          </cell>
          <cell r="AD38">
            <v>19.8</v>
          </cell>
          <cell r="AE38">
            <v>1280</v>
          </cell>
          <cell r="AF38">
            <v>158</v>
          </cell>
          <cell r="AG38">
            <v>88.8</v>
          </cell>
          <cell r="AH38">
            <v>5.37</v>
          </cell>
          <cell r="AI38">
            <v>648</v>
          </cell>
          <cell r="AJ38">
            <v>120</v>
          </cell>
          <cell r="AK38">
            <v>77.8</v>
          </cell>
          <cell r="AL38">
            <v>3.82</v>
          </cell>
          <cell r="AM38">
            <v>0</v>
          </cell>
          <cell r="AN38">
            <v>32.1</v>
          </cell>
          <cell r="AO38">
            <v>285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7.41</v>
          </cell>
          <cell r="AV38">
            <v>0.79200000000000004</v>
          </cell>
          <cell r="AW38">
            <v>0</v>
          </cell>
          <cell r="AX38">
            <v>0.92500000000000004</v>
          </cell>
          <cell r="AY38" t="str">
            <v>WT460X224.5</v>
          </cell>
          <cell r="AZ38" t="str">
            <v>WT460X224.5</v>
          </cell>
          <cell r="BA38">
            <v>224</v>
          </cell>
          <cell r="BB38">
            <v>28600</v>
          </cell>
          <cell r="BC38">
            <v>467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74.599999999999994</v>
          </cell>
          <cell r="BP38">
            <v>0</v>
          </cell>
          <cell r="BQ38">
            <v>107</v>
          </cell>
          <cell r="BR38">
            <v>0</v>
          </cell>
          <cell r="BS38">
            <v>0</v>
          </cell>
          <cell r="BT38">
            <v>33.799999999999997</v>
          </cell>
          <cell r="BU38">
            <v>225</v>
          </cell>
          <cell r="BV38">
            <v>0</v>
          </cell>
          <cell r="BW38">
            <v>0</v>
          </cell>
          <cell r="BX38">
            <v>16.7</v>
          </cell>
          <cell r="BY38">
            <v>19.8</v>
          </cell>
          <cell r="BZ38">
            <v>533</v>
          </cell>
          <cell r="CA38">
            <v>2590</v>
          </cell>
          <cell r="CB38">
            <v>1460</v>
          </cell>
          <cell r="CC38">
            <v>136</v>
          </cell>
          <cell r="CD38">
            <v>270</v>
          </cell>
          <cell r="CE38">
            <v>1970</v>
          </cell>
          <cell r="CF38">
            <v>1270</v>
          </cell>
          <cell r="CG38">
            <v>97</v>
          </cell>
          <cell r="CH38">
            <v>0</v>
          </cell>
          <cell r="CI38">
            <v>13400</v>
          </cell>
          <cell r="CJ38">
            <v>76.5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188</v>
          </cell>
          <cell r="CQ38">
            <v>0.79200000000000004</v>
          </cell>
          <cell r="CR38">
            <v>0</v>
          </cell>
          <cell r="CS38">
            <v>0.92500000000000004</v>
          </cell>
        </row>
        <row r="39">
          <cell r="C39" t="str">
            <v>WT18X141</v>
          </cell>
          <cell r="D39" t="str">
            <v>F</v>
          </cell>
          <cell r="E39">
            <v>141</v>
          </cell>
          <cell r="F39">
            <v>41.5</v>
          </cell>
          <cell r="G39">
            <v>18.3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2.8125</v>
          </cell>
          <cell r="T39">
            <v>0</v>
          </cell>
          <cell r="U39">
            <v>0</v>
          </cell>
          <cell r="V39">
            <v>4.16</v>
          </cell>
          <cell r="W39">
            <v>0</v>
          </cell>
          <cell r="X39">
            <v>0</v>
          </cell>
          <cell r="Y39">
            <v>1.25</v>
          </cell>
          <cell r="Z39">
            <v>5.29</v>
          </cell>
          <cell r="AA39">
            <v>0</v>
          </cell>
          <cell r="AB39">
            <v>17.8</v>
          </cell>
          <cell r="AC39">
            <v>0</v>
          </cell>
          <cell r="AD39">
            <v>21</v>
          </cell>
          <cell r="AE39">
            <v>1190</v>
          </cell>
          <cell r="AF39">
            <v>146</v>
          </cell>
          <cell r="AG39">
            <v>82.6</v>
          </cell>
          <cell r="AH39">
            <v>5.36</v>
          </cell>
          <cell r="AI39">
            <v>599</v>
          </cell>
          <cell r="AJ39">
            <v>112</v>
          </cell>
          <cell r="AK39">
            <v>72.2</v>
          </cell>
          <cell r="AL39">
            <v>3.8</v>
          </cell>
          <cell r="AM39">
            <v>0</v>
          </cell>
          <cell r="AN39">
            <v>26.3</v>
          </cell>
          <cell r="AO39">
            <v>231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7.38</v>
          </cell>
          <cell r="AV39">
            <v>0.79100000000000004</v>
          </cell>
          <cell r="AW39">
            <v>0</v>
          </cell>
          <cell r="AX39">
            <v>0.86499999999999999</v>
          </cell>
          <cell r="AY39" t="str">
            <v>WT460X210</v>
          </cell>
          <cell r="AZ39" t="str">
            <v>WT460X210</v>
          </cell>
          <cell r="BA39">
            <v>210</v>
          </cell>
          <cell r="BB39">
            <v>26800</v>
          </cell>
          <cell r="BC39">
            <v>465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71.400000000000006</v>
          </cell>
          <cell r="BP39">
            <v>0</v>
          </cell>
          <cell r="BQ39">
            <v>106</v>
          </cell>
          <cell r="BR39">
            <v>0</v>
          </cell>
          <cell r="BS39">
            <v>0</v>
          </cell>
          <cell r="BT39">
            <v>31.8</v>
          </cell>
          <cell r="BU39">
            <v>210</v>
          </cell>
          <cell r="BV39">
            <v>0</v>
          </cell>
          <cell r="BW39">
            <v>0</v>
          </cell>
          <cell r="BX39">
            <v>17.8</v>
          </cell>
          <cell r="BY39">
            <v>21</v>
          </cell>
          <cell r="BZ39">
            <v>495</v>
          </cell>
          <cell r="CA39">
            <v>2390</v>
          </cell>
          <cell r="CB39">
            <v>1350</v>
          </cell>
          <cell r="CC39">
            <v>136</v>
          </cell>
          <cell r="CD39">
            <v>249</v>
          </cell>
          <cell r="CE39">
            <v>1840</v>
          </cell>
          <cell r="CF39">
            <v>1180</v>
          </cell>
          <cell r="CG39">
            <v>96.5</v>
          </cell>
          <cell r="CH39">
            <v>0</v>
          </cell>
          <cell r="CI39">
            <v>10900</v>
          </cell>
          <cell r="CJ39">
            <v>62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187</v>
          </cell>
          <cell r="CQ39">
            <v>0.79100000000000004</v>
          </cell>
          <cell r="CR39">
            <v>0</v>
          </cell>
          <cell r="CS39">
            <v>0.86499999999999999</v>
          </cell>
        </row>
        <row r="40">
          <cell r="C40" t="str">
            <v>WT18X131</v>
          </cell>
          <cell r="D40" t="str">
            <v>F</v>
          </cell>
          <cell r="E40">
            <v>131</v>
          </cell>
          <cell r="F40">
            <v>38.5</v>
          </cell>
          <cell r="G40">
            <v>18.100000000000001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2.6875</v>
          </cell>
          <cell r="T40">
            <v>0</v>
          </cell>
          <cell r="U40">
            <v>0</v>
          </cell>
          <cell r="V40">
            <v>4.1399999999999997</v>
          </cell>
          <cell r="W40">
            <v>0</v>
          </cell>
          <cell r="X40">
            <v>0</v>
          </cell>
          <cell r="Y40">
            <v>1.1599999999999999</v>
          </cell>
          <cell r="Z40">
            <v>5.75</v>
          </cell>
          <cell r="AA40">
            <v>0</v>
          </cell>
          <cell r="AB40">
            <v>18.7</v>
          </cell>
          <cell r="AC40">
            <v>0</v>
          </cell>
          <cell r="AD40">
            <v>21.9</v>
          </cell>
          <cell r="AE40">
            <v>1110</v>
          </cell>
          <cell r="AF40">
            <v>137</v>
          </cell>
          <cell r="AG40">
            <v>77.5</v>
          </cell>
          <cell r="AH40">
            <v>5.36</v>
          </cell>
          <cell r="AI40">
            <v>545</v>
          </cell>
          <cell r="AJ40">
            <v>102</v>
          </cell>
          <cell r="AK40">
            <v>65.8</v>
          </cell>
          <cell r="AL40">
            <v>3.76</v>
          </cell>
          <cell r="AM40">
            <v>0</v>
          </cell>
          <cell r="AN40">
            <v>20.8</v>
          </cell>
          <cell r="AO40">
            <v>185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7.39</v>
          </cell>
          <cell r="AV40">
            <v>0.78500000000000003</v>
          </cell>
          <cell r="AW40">
            <v>0</v>
          </cell>
          <cell r="AX40">
            <v>0.81699999999999995</v>
          </cell>
          <cell r="AY40" t="str">
            <v>WT460X195</v>
          </cell>
          <cell r="AZ40" t="str">
            <v>WT460X195</v>
          </cell>
          <cell r="BA40">
            <v>195</v>
          </cell>
          <cell r="BB40">
            <v>24800</v>
          </cell>
          <cell r="BC40">
            <v>460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68.3</v>
          </cell>
          <cell r="BP40">
            <v>0</v>
          </cell>
          <cell r="BQ40">
            <v>105</v>
          </cell>
          <cell r="BR40">
            <v>0</v>
          </cell>
          <cell r="BS40">
            <v>0</v>
          </cell>
          <cell r="BT40">
            <v>29.5</v>
          </cell>
          <cell r="BU40">
            <v>195</v>
          </cell>
          <cell r="BV40">
            <v>0</v>
          </cell>
          <cell r="BW40">
            <v>0</v>
          </cell>
          <cell r="BX40">
            <v>18.7</v>
          </cell>
          <cell r="BY40">
            <v>21.9</v>
          </cell>
          <cell r="BZ40">
            <v>462</v>
          </cell>
          <cell r="CA40">
            <v>2250</v>
          </cell>
          <cell r="CB40">
            <v>1270</v>
          </cell>
          <cell r="CC40">
            <v>136</v>
          </cell>
          <cell r="CD40">
            <v>227</v>
          </cell>
          <cell r="CE40">
            <v>1670</v>
          </cell>
          <cell r="CF40">
            <v>1080</v>
          </cell>
          <cell r="CG40">
            <v>95.5</v>
          </cell>
          <cell r="CH40">
            <v>0</v>
          </cell>
          <cell r="CI40">
            <v>8660</v>
          </cell>
          <cell r="CJ40">
            <v>49.7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188</v>
          </cell>
          <cell r="CQ40">
            <v>0.78500000000000003</v>
          </cell>
          <cell r="CR40">
            <v>0</v>
          </cell>
          <cell r="CS40">
            <v>0.81699999999999995</v>
          </cell>
        </row>
        <row r="41">
          <cell r="C41" t="str">
            <v>WT18X123.5</v>
          </cell>
          <cell r="D41" t="str">
            <v>F</v>
          </cell>
          <cell r="E41">
            <v>124</v>
          </cell>
          <cell r="F41">
            <v>36.299999999999997</v>
          </cell>
          <cell r="G41">
            <v>18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0</v>
          </cell>
          <cell r="U41">
            <v>0</v>
          </cell>
          <cell r="V41">
            <v>4.12</v>
          </cell>
          <cell r="W41">
            <v>0</v>
          </cell>
          <cell r="X41">
            <v>0</v>
          </cell>
          <cell r="Y41">
            <v>1.1000000000000001</v>
          </cell>
          <cell r="Z41">
            <v>6.11</v>
          </cell>
          <cell r="AA41">
            <v>0</v>
          </cell>
          <cell r="AB41">
            <v>19.7</v>
          </cell>
          <cell r="AC41">
            <v>0</v>
          </cell>
          <cell r="AD41">
            <v>22.9</v>
          </cell>
          <cell r="AE41">
            <v>1040</v>
          </cell>
          <cell r="AF41">
            <v>129</v>
          </cell>
          <cell r="AG41">
            <v>73.3</v>
          </cell>
          <cell r="AH41">
            <v>5.36</v>
          </cell>
          <cell r="AI41">
            <v>507</v>
          </cell>
          <cell r="AJ41">
            <v>94.8</v>
          </cell>
          <cell r="AK41">
            <v>61.4</v>
          </cell>
          <cell r="AL41">
            <v>3.74</v>
          </cell>
          <cell r="AM41">
            <v>0</v>
          </cell>
          <cell r="AN41">
            <v>17.3</v>
          </cell>
          <cell r="AO41">
            <v>155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7.39</v>
          </cell>
          <cell r="AV41">
            <v>0.78300000000000003</v>
          </cell>
          <cell r="AW41">
            <v>0</v>
          </cell>
          <cell r="AX41">
            <v>0.76800000000000002</v>
          </cell>
          <cell r="AY41" t="str">
            <v>WT460X184</v>
          </cell>
          <cell r="AZ41" t="str">
            <v>WT460X184</v>
          </cell>
          <cell r="BA41">
            <v>184</v>
          </cell>
          <cell r="BB41">
            <v>23400</v>
          </cell>
          <cell r="BC41">
            <v>457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105</v>
          </cell>
          <cell r="BR41">
            <v>0</v>
          </cell>
          <cell r="BS41">
            <v>0</v>
          </cell>
          <cell r="BT41">
            <v>27.9</v>
          </cell>
          <cell r="BU41">
            <v>184</v>
          </cell>
          <cell r="BV41">
            <v>0</v>
          </cell>
          <cell r="BW41">
            <v>0</v>
          </cell>
          <cell r="BX41">
            <v>19.7</v>
          </cell>
          <cell r="BY41">
            <v>22.9</v>
          </cell>
          <cell r="BZ41">
            <v>433</v>
          </cell>
          <cell r="CA41">
            <v>2110</v>
          </cell>
          <cell r="CB41">
            <v>1200</v>
          </cell>
          <cell r="CC41">
            <v>136</v>
          </cell>
          <cell r="CD41">
            <v>211</v>
          </cell>
          <cell r="CE41">
            <v>1550</v>
          </cell>
          <cell r="CF41">
            <v>1010</v>
          </cell>
          <cell r="CG41">
            <v>95</v>
          </cell>
          <cell r="CH41">
            <v>0</v>
          </cell>
          <cell r="CI41">
            <v>7200</v>
          </cell>
          <cell r="CJ41">
            <v>41.6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188</v>
          </cell>
          <cell r="CQ41">
            <v>0.78300000000000003</v>
          </cell>
          <cell r="CR41">
            <v>0</v>
          </cell>
          <cell r="CS41">
            <v>0.76800000000000002</v>
          </cell>
        </row>
        <row r="42">
          <cell r="C42" t="str">
            <v>WT18X116</v>
          </cell>
          <cell r="D42" t="str">
            <v>F</v>
          </cell>
          <cell r="E42">
            <v>116</v>
          </cell>
          <cell r="F42">
            <v>34.5</v>
          </cell>
          <cell r="G42">
            <v>18.600000000000001</v>
          </cell>
          <cell r="H42">
            <v>0</v>
          </cell>
          <cell r="I42">
            <v>0</v>
          </cell>
          <cell r="J42">
            <v>12.1</v>
          </cell>
          <cell r="K42">
            <v>0</v>
          </cell>
          <cell r="L42">
            <v>0</v>
          </cell>
          <cell r="M42">
            <v>0.87</v>
          </cell>
          <cell r="N42">
            <v>1.57</v>
          </cell>
          <cell r="O42">
            <v>0</v>
          </cell>
          <cell r="P42">
            <v>0</v>
          </cell>
          <cell r="Q42">
            <v>0</v>
          </cell>
          <cell r="R42">
            <v>2.3199999999999998</v>
          </cell>
          <cell r="S42">
            <v>2.4375</v>
          </cell>
          <cell r="T42">
            <v>0</v>
          </cell>
          <cell r="U42">
            <v>0</v>
          </cell>
          <cell r="V42">
            <v>4.0999999999999996</v>
          </cell>
          <cell r="W42">
            <v>0</v>
          </cell>
          <cell r="X42">
            <v>0</v>
          </cell>
          <cell r="Y42">
            <v>1.03</v>
          </cell>
          <cell r="Z42">
            <v>6.54</v>
          </cell>
          <cell r="AA42">
            <v>0</v>
          </cell>
          <cell r="AB42">
            <v>20.7</v>
          </cell>
          <cell r="AC42">
            <v>0</v>
          </cell>
          <cell r="AD42">
            <v>24</v>
          </cell>
          <cell r="AE42">
            <v>978</v>
          </cell>
          <cell r="AF42">
            <v>122</v>
          </cell>
          <cell r="AG42">
            <v>69.099999999999994</v>
          </cell>
          <cell r="AH42">
            <v>5.36</v>
          </cell>
          <cell r="AI42">
            <v>470</v>
          </cell>
          <cell r="AJ42">
            <v>88</v>
          </cell>
          <cell r="AK42">
            <v>57</v>
          </cell>
          <cell r="AL42">
            <v>3.71</v>
          </cell>
          <cell r="AM42">
            <v>0</v>
          </cell>
          <cell r="AN42">
            <v>14.3</v>
          </cell>
          <cell r="AO42">
            <v>129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7.39</v>
          </cell>
          <cell r="AV42">
            <v>0.78</v>
          </cell>
          <cell r="AW42">
            <v>0</v>
          </cell>
          <cell r="AX42">
            <v>0.71399999999999997</v>
          </cell>
          <cell r="AY42" t="str">
            <v>WT460X172.5</v>
          </cell>
          <cell r="AZ42" t="str">
            <v>WT460X172.5</v>
          </cell>
          <cell r="BA42">
            <v>172</v>
          </cell>
          <cell r="BB42">
            <v>22300</v>
          </cell>
          <cell r="BC42">
            <v>472</v>
          </cell>
          <cell r="BD42">
            <v>0</v>
          </cell>
          <cell r="BE42">
            <v>0</v>
          </cell>
          <cell r="BF42">
            <v>307</v>
          </cell>
          <cell r="BG42">
            <v>0</v>
          </cell>
          <cell r="BH42">
            <v>0</v>
          </cell>
          <cell r="BI42">
            <v>22.1</v>
          </cell>
          <cell r="BJ42">
            <v>39.9</v>
          </cell>
          <cell r="BK42">
            <v>0</v>
          </cell>
          <cell r="BL42">
            <v>0</v>
          </cell>
          <cell r="BM42">
            <v>0</v>
          </cell>
          <cell r="BN42">
            <v>58.9</v>
          </cell>
          <cell r="BO42">
            <v>61.9</v>
          </cell>
          <cell r="BP42">
            <v>0</v>
          </cell>
          <cell r="BQ42">
            <v>104</v>
          </cell>
          <cell r="BR42">
            <v>0</v>
          </cell>
          <cell r="BS42">
            <v>0</v>
          </cell>
          <cell r="BT42">
            <v>26.2</v>
          </cell>
          <cell r="BU42">
            <v>173</v>
          </cell>
          <cell r="BV42">
            <v>0</v>
          </cell>
          <cell r="BW42">
            <v>0</v>
          </cell>
          <cell r="BX42">
            <v>20.7</v>
          </cell>
          <cell r="BY42">
            <v>24</v>
          </cell>
          <cell r="BZ42">
            <v>407</v>
          </cell>
          <cell r="CA42">
            <v>2000</v>
          </cell>
          <cell r="CB42">
            <v>1130</v>
          </cell>
          <cell r="CC42">
            <v>136</v>
          </cell>
          <cell r="CD42">
            <v>196</v>
          </cell>
          <cell r="CE42">
            <v>1440</v>
          </cell>
          <cell r="CF42">
            <v>934</v>
          </cell>
          <cell r="CG42">
            <v>94.2</v>
          </cell>
          <cell r="CH42">
            <v>0</v>
          </cell>
          <cell r="CI42">
            <v>5950</v>
          </cell>
          <cell r="CJ42">
            <v>34.6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188</v>
          </cell>
          <cell r="CQ42">
            <v>0.78</v>
          </cell>
          <cell r="CR42">
            <v>0</v>
          </cell>
          <cell r="CS42">
            <v>0.71399999999999997</v>
          </cell>
        </row>
        <row r="43">
          <cell r="C43" t="str">
            <v>WT18X128</v>
          </cell>
          <cell r="D43" t="str">
            <v>F</v>
          </cell>
          <cell r="E43">
            <v>128</v>
          </cell>
          <cell r="F43">
            <v>37.700000000000003</v>
          </cell>
          <cell r="G43">
            <v>18.7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0</v>
          </cell>
          <cell r="U43">
            <v>0</v>
          </cell>
          <cell r="V43">
            <v>4.92</v>
          </cell>
          <cell r="W43">
            <v>0</v>
          </cell>
          <cell r="X43">
            <v>0</v>
          </cell>
          <cell r="Y43">
            <v>1.54</v>
          </cell>
          <cell r="Z43">
            <v>3.53</v>
          </cell>
          <cell r="AA43">
            <v>0</v>
          </cell>
          <cell r="AB43">
            <v>16.899999999999999</v>
          </cell>
          <cell r="AC43">
            <v>0</v>
          </cell>
          <cell r="AD43">
            <v>19.5</v>
          </cell>
          <cell r="AE43">
            <v>1210</v>
          </cell>
          <cell r="AF43">
            <v>156</v>
          </cell>
          <cell r="AG43">
            <v>87.4</v>
          </cell>
          <cell r="AH43">
            <v>5.66</v>
          </cell>
          <cell r="AI43">
            <v>264</v>
          </cell>
          <cell r="AJ43">
            <v>68.5</v>
          </cell>
          <cell r="AK43">
            <v>43.2</v>
          </cell>
          <cell r="AL43">
            <v>2.65</v>
          </cell>
          <cell r="AM43">
            <v>0</v>
          </cell>
          <cell r="AN43">
            <v>26.4</v>
          </cell>
          <cell r="AO43">
            <v>205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7.45</v>
          </cell>
          <cell r="AV43">
            <v>0.70299999999999996</v>
          </cell>
          <cell r="AW43">
            <v>0</v>
          </cell>
          <cell r="AX43">
            <v>0.92200000000000004</v>
          </cell>
          <cell r="AY43" t="str">
            <v>WT460X190.5</v>
          </cell>
          <cell r="AZ43" t="str">
            <v>WT460X190.5</v>
          </cell>
          <cell r="BA43">
            <v>190</v>
          </cell>
          <cell r="BB43">
            <v>24300</v>
          </cell>
          <cell r="BC43">
            <v>475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125</v>
          </cell>
          <cell r="BR43">
            <v>0</v>
          </cell>
          <cell r="BS43">
            <v>0</v>
          </cell>
          <cell r="BT43">
            <v>39.1</v>
          </cell>
          <cell r="BU43">
            <v>191</v>
          </cell>
          <cell r="BV43">
            <v>0</v>
          </cell>
          <cell r="BW43">
            <v>0</v>
          </cell>
          <cell r="BX43">
            <v>16.899999999999999</v>
          </cell>
          <cell r="BY43">
            <v>19.5</v>
          </cell>
          <cell r="BZ43">
            <v>504</v>
          </cell>
          <cell r="CA43">
            <v>2560</v>
          </cell>
          <cell r="CB43">
            <v>1430</v>
          </cell>
          <cell r="CC43">
            <v>144</v>
          </cell>
          <cell r="CD43">
            <v>110</v>
          </cell>
          <cell r="CE43">
            <v>1120</v>
          </cell>
          <cell r="CF43">
            <v>708</v>
          </cell>
          <cell r="CG43">
            <v>67.3</v>
          </cell>
          <cell r="CH43">
            <v>0</v>
          </cell>
          <cell r="CI43">
            <v>11000</v>
          </cell>
          <cell r="CJ43">
            <v>55.1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189</v>
          </cell>
          <cell r="CQ43">
            <v>0.70299999999999996</v>
          </cell>
          <cell r="CR43">
            <v>0</v>
          </cell>
          <cell r="CS43">
            <v>0.92200000000000004</v>
          </cell>
        </row>
        <row r="44">
          <cell r="C44" t="str">
            <v>WT18X115.5</v>
          </cell>
          <cell r="D44" t="str">
            <v>F</v>
          </cell>
          <cell r="E44">
            <v>116</v>
          </cell>
          <cell r="F44">
            <v>34.1</v>
          </cell>
          <cell r="G44">
            <v>18.600000000000001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0</v>
          </cell>
          <cell r="U44">
            <v>0</v>
          </cell>
          <cell r="V44">
            <v>4.82</v>
          </cell>
          <cell r="W44">
            <v>0</v>
          </cell>
          <cell r="X44">
            <v>0</v>
          </cell>
          <cell r="Y44">
            <v>1.4</v>
          </cell>
          <cell r="Z44">
            <v>3.86</v>
          </cell>
          <cell r="AA44">
            <v>0</v>
          </cell>
          <cell r="AB44">
            <v>18.7</v>
          </cell>
          <cell r="AC44">
            <v>0</v>
          </cell>
          <cell r="AD44">
            <v>21.3</v>
          </cell>
          <cell r="AE44">
            <v>1080</v>
          </cell>
          <cell r="AF44">
            <v>140</v>
          </cell>
          <cell r="AG44">
            <v>78.5</v>
          </cell>
          <cell r="AH44">
            <v>5.63</v>
          </cell>
          <cell r="AI44">
            <v>234</v>
          </cell>
          <cell r="AJ44">
            <v>60.9</v>
          </cell>
          <cell r="AK44">
            <v>38.6</v>
          </cell>
          <cell r="AL44">
            <v>2.62</v>
          </cell>
          <cell r="AM44">
            <v>0</v>
          </cell>
          <cell r="AN44">
            <v>19.7</v>
          </cell>
          <cell r="AO44">
            <v>151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7.4</v>
          </cell>
          <cell r="AV44">
            <v>0.70299999999999996</v>
          </cell>
          <cell r="AW44">
            <v>0</v>
          </cell>
          <cell r="AX44">
            <v>0.82899999999999996</v>
          </cell>
          <cell r="AY44" t="str">
            <v>WT460X172.5</v>
          </cell>
          <cell r="AZ44" t="str">
            <v>WT460X172.5</v>
          </cell>
          <cell r="BA44">
            <v>172</v>
          </cell>
          <cell r="BB44">
            <v>22000</v>
          </cell>
          <cell r="BC44">
            <v>472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122</v>
          </cell>
          <cell r="BR44">
            <v>0</v>
          </cell>
          <cell r="BS44">
            <v>0</v>
          </cell>
          <cell r="BT44">
            <v>35.6</v>
          </cell>
          <cell r="BU44">
            <v>173</v>
          </cell>
          <cell r="BV44">
            <v>0</v>
          </cell>
          <cell r="BW44">
            <v>0</v>
          </cell>
          <cell r="BX44">
            <v>18.7</v>
          </cell>
          <cell r="BY44">
            <v>21.3</v>
          </cell>
          <cell r="BZ44">
            <v>450</v>
          </cell>
          <cell r="CA44">
            <v>2290</v>
          </cell>
          <cell r="CB44">
            <v>1290</v>
          </cell>
          <cell r="CC44">
            <v>143</v>
          </cell>
          <cell r="CD44">
            <v>97.4</v>
          </cell>
          <cell r="CE44">
            <v>998</v>
          </cell>
          <cell r="CF44">
            <v>633</v>
          </cell>
          <cell r="CG44">
            <v>66.5</v>
          </cell>
          <cell r="CH44">
            <v>0</v>
          </cell>
          <cell r="CI44">
            <v>8200</v>
          </cell>
          <cell r="CJ44">
            <v>40.5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188</v>
          </cell>
          <cell r="CQ44">
            <v>0.70299999999999996</v>
          </cell>
          <cell r="CR44">
            <v>0</v>
          </cell>
          <cell r="CS44">
            <v>0.82899999999999996</v>
          </cell>
        </row>
        <row r="45">
          <cell r="C45" t="str">
            <v>WT18X105</v>
          </cell>
          <cell r="D45" t="str">
            <v>F</v>
          </cell>
          <cell r="E45">
            <v>105</v>
          </cell>
          <cell r="F45">
            <v>30.9</v>
          </cell>
          <cell r="G45">
            <v>18.3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0</v>
          </cell>
          <cell r="U45">
            <v>0</v>
          </cell>
          <cell r="V45">
            <v>4.87</v>
          </cell>
          <cell r="W45">
            <v>0</v>
          </cell>
          <cell r="X45">
            <v>0</v>
          </cell>
          <cell r="Y45">
            <v>1.27</v>
          </cell>
          <cell r="Z45">
            <v>4.4800000000000004</v>
          </cell>
          <cell r="AA45">
            <v>0</v>
          </cell>
          <cell r="AB45">
            <v>19.600000000000001</v>
          </cell>
          <cell r="AC45">
            <v>0</v>
          </cell>
          <cell r="AD45">
            <v>22.1</v>
          </cell>
          <cell r="AE45">
            <v>985</v>
          </cell>
          <cell r="AF45">
            <v>131</v>
          </cell>
          <cell r="AG45">
            <v>73.099999999999994</v>
          </cell>
          <cell r="AH45">
            <v>5.65</v>
          </cell>
          <cell r="AI45">
            <v>206</v>
          </cell>
          <cell r="AJ45">
            <v>53.4</v>
          </cell>
          <cell r="AK45">
            <v>33.799999999999997</v>
          </cell>
          <cell r="AL45">
            <v>2.58</v>
          </cell>
          <cell r="AM45">
            <v>0</v>
          </cell>
          <cell r="AN45">
            <v>13.9</v>
          </cell>
          <cell r="AO45">
            <v>119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7.49</v>
          </cell>
          <cell r="AV45">
            <v>0.68700000000000006</v>
          </cell>
          <cell r="AW45">
            <v>0</v>
          </cell>
          <cell r="AX45">
            <v>0.79100000000000004</v>
          </cell>
          <cell r="AY45" t="str">
            <v>WT460X156.5</v>
          </cell>
          <cell r="AZ45" t="str">
            <v>WT460X156.5</v>
          </cell>
          <cell r="BA45">
            <v>156</v>
          </cell>
          <cell r="BB45">
            <v>19900</v>
          </cell>
          <cell r="BC45">
            <v>465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124</v>
          </cell>
          <cell r="BR45">
            <v>0</v>
          </cell>
          <cell r="BS45">
            <v>0</v>
          </cell>
          <cell r="BT45">
            <v>32.299999999999997</v>
          </cell>
          <cell r="BU45">
            <v>157</v>
          </cell>
          <cell r="BV45">
            <v>0</v>
          </cell>
          <cell r="BW45">
            <v>0</v>
          </cell>
          <cell r="BX45">
            <v>19.600000000000001</v>
          </cell>
          <cell r="BY45">
            <v>22.1</v>
          </cell>
          <cell r="BZ45">
            <v>410</v>
          </cell>
          <cell r="CA45">
            <v>2150</v>
          </cell>
          <cell r="CB45">
            <v>1200</v>
          </cell>
          <cell r="CC45">
            <v>144</v>
          </cell>
          <cell r="CD45">
            <v>85.7</v>
          </cell>
          <cell r="CE45">
            <v>875</v>
          </cell>
          <cell r="CF45">
            <v>554</v>
          </cell>
          <cell r="CG45">
            <v>65.5</v>
          </cell>
          <cell r="CH45">
            <v>0</v>
          </cell>
          <cell r="CI45">
            <v>5790</v>
          </cell>
          <cell r="CJ45">
            <v>32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190</v>
          </cell>
          <cell r="CQ45">
            <v>0.68700000000000006</v>
          </cell>
          <cell r="CR45">
            <v>0</v>
          </cell>
          <cell r="CS45">
            <v>0.79100000000000004</v>
          </cell>
        </row>
        <row r="46">
          <cell r="C46" t="str">
            <v>WT18X97</v>
          </cell>
          <cell r="D46" t="str">
            <v>F</v>
          </cell>
          <cell r="E46">
            <v>97</v>
          </cell>
          <cell r="F46">
            <v>28.5</v>
          </cell>
          <cell r="G46">
            <v>18.2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0</v>
          </cell>
          <cell r="U46">
            <v>0</v>
          </cell>
          <cell r="V46">
            <v>4.8</v>
          </cell>
          <cell r="W46">
            <v>0</v>
          </cell>
          <cell r="X46">
            <v>0</v>
          </cell>
          <cell r="Y46">
            <v>1.18</v>
          </cell>
          <cell r="Z46">
            <v>4.8099999999999996</v>
          </cell>
          <cell r="AA46">
            <v>0</v>
          </cell>
          <cell r="AB46">
            <v>21.2</v>
          </cell>
          <cell r="AC46">
            <v>0</v>
          </cell>
          <cell r="AD46">
            <v>23.8</v>
          </cell>
          <cell r="AE46">
            <v>901</v>
          </cell>
          <cell r="AF46">
            <v>120</v>
          </cell>
          <cell r="AG46">
            <v>67</v>
          </cell>
          <cell r="AH46">
            <v>5.62</v>
          </cell>
          <cell r="AI46">
            <v>187</v>
          </cell>
          <cell r="AJ46">
            <v>48.8</v>
          </cell>
          <cell r="AK46">
            <v>30.9</v>
          </cell>
          <cell r="AL46">
            <v>2.56</v>
          </cell>
          <cell r="AM46">
            <v>0</v>
          </cell>
          <cell r="AN46">
            <v>11.1</v>
          </cell>
          <cell r="AO46">
            <v>92.7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7.45</v>
          </cell>
          <cell r="AV46">
            <v>0.68799999999999994</v>
          </cell>
          <cell r="AW46">
            <v>0</v>
          </cell>
          <cell r="AX46">
            <v>0.70199999999999996</v>
          </cell>
          <cell r="AY46" t="str">
            <v>WT460X144.5</v>
          </cell>
          <cell r="AZ46" t="str">
            <v>WT460X144.5</v>
          </cell>
          <cell r="BA46">
            <v>144</v>
          </cell>
          <cell r="BB46">
            <v>18400</v>
          </cell>
          <cell r="BC46">
            <v>462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122</v>
          </cell>
          <cell r="BR46">
            <v>0</v>
          </cell>
          <cell r="BS46">
            <v>0</v>
          </cell>
          <cell r="BT46">
            <v>30</v>
          </cell>
          <cell r="BU46">
            <v>145</v>
          </cell>
          <cell r="BV46">
            <v>0</v>
          </cell>
          <cell r="BW46">
            <v>0</v>
          </cell>
          <cell r="BX46">
            <v>21.2</v>
          </cell>
          <cell r="BY46">
            <v>23.8</v>
          </cell>
          <cell r="BZ46">
            <v>375</v>
          </cell>
          <cell r="CA46">
            <v>1970</v>
          </cell>
          <cell r="CB46">
            <v>1100</v>
          </cell>
          <cell r="CC46">
            <v>143</v>
          </cell>
          <cell r="CD46">
            <v>77.8</v>
          </cell>
          <cell r="CE46">
            <v>800</v>
          </cell>
          <cell r="CF46">
            <v>506</v>
          </cell>
          <cell r="CG46">
            <v>65</v>
          </cell>
          <cell r="CH46">
            <v>0</v>
          </cell>
          <cell r="CI46">
            <v>4620</v>
          </cell>
          <cell r="CJ46">
            <v>24.9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189</v>
          </cell>
          <cell r="CQ46">
            <v>0.68799999999999994</v>
          </cell>
          <cell r="CR46">
            <v>0</v>
          </cell>
          <cell r="CS46">
            <v>0.70199999999999996</v>
          </cell>
        </row>
        <row r="47">
          <cell r="C47" t="str">
            <v>WT18X91</v>
          </cell>
          <cell r="D47" t="str">
            <v>F</v>
          </cell>
          <cell r="E47">
            <v>91</v>
          </cell>
          <cell r="F47">
            <v>26.8</v>
          </cell>
          <cell r="G47">
            <v>18.2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0</v>
          </cell>
          <cell r="U47">
            <v>0</v>
          </cell>
          <cell r="V47">
            <v>4.7699999999999996</v>
          </cell>
          <cell r="W47">
            <v>0</v>
          </cell>
          <cell r="X47">
            <v>0</v>
          </cell>
          <cell r="Y47">
            <v>1.1100000000000001</v>
          </cell>
          <cell r="Z47">
            <v>5.12</v>
          </cell>
          <cell r="AA47">
            <v>0</v>
          </cell>
          <cell r="AB47">
            <v>22.4</v>
          </cell>
          <cell r="AC47">
            <v>0</v>
          </cell>
          <cell r="AD47">
            <v>25.1</v>
          </cell>
          <cell r="AE47">
            <v>845</v>
          </cell>
          <cell r="AF47">
            <v>113</v>
          </cell>
          <cell r="AG47">
            <v>63.1</v>
          </cell>
          <cell r="AH47">
            <v>5.62</v>
          </cell>
          <cell r="AI47">
            <v>174</v>
          </cell>
          <cell r="AJ47">
            <v>45.3</v>
          </cell>
          <cell r="AK47">
            <v>28.8</v>
          </cell>
          <cell r="AL47">
            <v>2.5499999999999998</v>
          </cell>
          <cell r="AM47">
            <v>0</v>
          </cell>
          <cell r="AN47">
            <v>9.1999999999999993</v>
          </cell>
          <cell r="AO47">
            <v>77.599999999999994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7.45</v>
          </cell>
          <cell r="AV47">
            <v>0.68500000000000005</v>
          </cell>
          <cell r="AW47">
            <v>0</v>
          </cell>
          <cell r="AX47">
            <v>0.63700000000000001</v>
          </cell>
          <cell r="AY47" t="str">
            <v>WT460X135.5</v>
          </cell>
          <cell r="AZ47" t="str">
            <v>WT460X135.5</v>
          </cell>
          <cell r="BA47">
            <v>136</v>
          </cell>
          <cell r="BB47">
            <v>17300</v>
          </cell>
          <cell r="BC47">
            <v>462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121</v>
          </cell>
          <cell r="BR47">
            <v>0</v>
          </cell>
          <cell r="BS47">
            <v>0</v>
          </cell>
          <cell r="BT47">
            <v>28.2</v>
          </cell>
          <cell r="BU47">
            <v>136</v>
          </cell>
          <cell r="BV47">
            <v>0</v>
          </cell>
          <cell r="BW47">
            <v>0</v>
          </cell>
          <cell r="BX47">
            <v>22.4</v>
          </cell>
          <cell r="BY47">
            <v>25.1</v>
          </cell>
          <cell r="BZ47">
            <v>352</v>
          </cell>
          <cell r="CA47">
            <v>1850</v>
          </cell>
          <cell r="CB47">
            <v>1030</v>
          </cell>
          <cell r="CC47">
            <v>143</v>
          </cell>
          <cell r="CD47">
            <v>72.400000000000006</v>
          </cell>
          <cell r="CE47">
            <v>742</v>
          </cell>
          <cell r="CF47">
            <v>472</v>
          </cell>
          <cell r="CG47">
            <v>64.8</v>
          </cell>
          <cell r="CH47">
            <v>0</v>
          </cell>
          <cell r="CI47">
            <v>3830</v>
          </cell>
          <cell r="CJ47">
            <v>20.8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189</v>
          </cell>
          <cell r="CQ47">
            <v>0.68500000000000005</v>
          </cell>
          <cell r="CR47">
            <v>0</v>
          </cell>
          <cell r="CS47">
            <v>0.63700000000000001</v>
          </cell>
        </row>
        <row r="48">
          <cell r="C48" t="str">
            <v>WT18X85</v>
          </cell>
          <cell r="D48" t="str">
            <v>F</v>
          </cell>
          <cell r="E48">
            <v>85</v>
          </cell>
          <cell r="F48">
            <v>25</v>
          </cell>
          <cell r="G48">
            <v>18.100000000000001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0</v>
          </cell>
          <cell r="U48">
            <v>0</v>
          </cell>
          <cell r="V48">
            <v>4.7300000000000004</v>
          </cell>
          <cell r="W48">
            <v>0</v>
          </cell>
          <cell r="X48">
            <v>0</v>
          </cell>
          <cell r="Y48">
            <v>1.04</v>
          </cell>
          <cell r="Z48">
            <v>5.47</v>
          </cell>
          <cell r="AA48">
            <v>0</v>
          </cell>
          <cell r="AB48">
            <v>23.9</v>
          </cell>
          <cell r="AC48">
            <v>0</v>
          </cell>
          <cell r="AD48">
            <v>26.6</v>
          </cell>
          <cell r="AE48">
            <v>786</v>
          </cell>
          <cell r="AF48">
            <v>105</v>
          </cell>
          <cell r="AG48">
            <v>58.9</v>
          </cell>
          <cell r="AH48">
            <v>5.61</v>
          </cell>
          <cell r="AI48">
            <v>160</v>
          </cell>
          <cell r="AJ48">
            <v>41.8</v>
          </cell>
          <cell r="AK48">
            <v>26.6</v>
          </cell>
          <cell r="AL48">
            <v>2.5299999999999998</v>
          </cell>
          <cell r="AM48">
            <v>0</v>
          </cell>
          <cell r="AN48">
            <v>7.51</v>
          </cell>
          <cell r="AO48">
            <v>63.2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7.44</v>
          </cell>
          <cell r="AV48">
            <v>0.68400000000000005</v>
          </cell>
          <cell r="AW48">
            <v>0</v>
          </cell>
          <cell r="AX48">
            <v>0.56599999999999995</v>
          </cell>
          <cell r="AY48" t="str">
            <v>WT460X126.5</v>
          </cell>
          <cell r="AZ48" t="str">
            <v>WT460X126.5</v>
          </cell>
          <cell r="BA48">
            <v>126</v>
          </cell>
          <cell r="BB48">
            <v>16100</v>
          </cell>
          <cell r="BC48">
            <v>460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120</v>
          </cell>
          <cell r="BR48">
            <v>0</v>
          </cell>
          <cell r="BS48">
            <v>0</v>
          </cell>
          <cell r="BT48">
            <v>26.4</v>
          </cell>
          <cell r="BU48">
            <v>127</v>
          </cell>
          <cell r="BV48">
            <v>0</v>
          </cell>
          <cell r="BW48">
            <v>0</v>
          </cell>
          <cell r="BX48">
            <v>23.9</v>
          </cell>
          <cell r="BY48">
            <v>26.6</v>
          </cell>
          <cell r="BZ48">
            <v>327</v>
          </cell>
          <cell r="CA48">
            <v>1720</v>
          </cell>
          <cell r="CB48">
            <v>965</v>
          </cell>
          <cell r="CC48">
            <v>142</v>
          </cell>
          <cell r="CD48">
            <v>66.599999999999994</v>
          </cell>
          <cell r="CE48">
            <v>685</v>
          </cell>
          <cell r="CF48">
            <v>436</v>
          </cell>
          <cell r="CG48">
            <v>64.3</v>
          </cell>
          <cell r="CH48">
            <v>0</v>
          </cell>
          <cell r="CI48">
            <v>3130</v>
          </cell>
          <cell r="CJ48">
            <v>17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189</v>
          </cell>
          <cell r="CQ48">
            <v>0.68400000000000005</v>
          </cell>
          <cell r="CR48">
            <v>0</v>
          </cell>
          <cell r="CS48">
            <v>0.56599999999999995</v>
          </cell>
        </row>
        <row r="49">
          <cell r="C49" t="str">
            <v>WT18X80</v>
          </cell>
          <cell r="D49" t="str">
            <v>F</v>
          </cell>
          <cell r="E49">
            <v>80</v>
          </cell>
          <cell r="F49">
            <v>23.5</v>
          </cell>
          <cell r="G49">
            <v>18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0</v>
          </cell>
          <cell r="U49">
            <v>0</v>
          </cell>
          <cell r="V49">
            <v>4.74</v>
          </cell>
          <cell r="W49">
            <v>0</v>
          </cell>
          <cell r="X49">
            <v>0</v>
          </cell>
          <cell r="Y49">
            <v>0.98</v>
          </cell>
          <cell r="Z49">
            <v>5.88</v>
          </cell>
          <cell r="AA49">
            <v>0</v>
          </cell>
          <cell r="AB49">
            <v>25</v>
          </cell>
          <cell r="AC49">
            <v>0</v>
          </cell>
          <cell r="AD49">
            <v>27.7</v>
          </cell>
          <cell r="AE49">
            <v>740</v>
          </cell>
          <cell r="AF49">
            <v>100</v>
          </cell>
          <cell r="AG49">
            <v>55.8</v>
          </cell>
          <cell r="AH49">
            <v>5.61</v>
          </cell>
          <cell r="AI49">
            <v>147</v>
          </cell>
          <cell r="AJ49">
            <v>38.6</v>
          </cell>
          <cell r="AK49">
            <v>24.6</v>
          </cell>
          <cell r="AL49">
            <v>2.5</v>
          </cell>
          <cell r="AM49">
            <v>0</v>
          </cell>
          <cell r="AN49">
            <v>6.17</v>
          </cell>
          <cell r="AO49">
            <v>53.6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7.46</v>
          </cell>
          <cell r="AV49">
            <v>0.67800000000000005</v>
          </cell>
          <cell r="AW49">
            <v>0</v>
          </cell>
          <cell r="AX49">
            <v>0.52100000000000002</v>
          </cell>
          <cell r="AY49" t="str">
            <v>WT460X119</v>
          </cell>
          <cell r="AZ49" t="str">
            <v>WT460X119</v>
          </cell>
          <cell r="BA49">
            <v>119</v>
          </cell>
          <cell r="BB49">
            <v>15200</v>
          </cell>
          <cell r="BC49">
            <v>457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120</v>
          </cell>
          <cell r="BR49">
            <v>0</v>
          </cell>
          <cell r="BS49">
            <v>0</v>
          </cell>
          <cell r="BT49">
            <v>24.9</v>
          </cell>
          <cell r="BU49">
            <v>119</v>
          </cell>
          <cell r="BV49">
            <v>0</v>
          </cell>
          <cell r="BW49">
            <v>0</v>
          </cell>
          <cell r="BX49">
            <v>25</v>
          </cell>
          <cell r="BY49">
            <v>27.7</v>
          </cell>
          <cell r="BZ49">
            <v>308</v>
          </cell>
          <cell r="CA49">
            <v>1640</v>
          </cell>
          <cell r="CB49">
            <v>914</v>
          </cell>
          <cell r="CC49">
            <v>142</v>
          </cell>
          <cell r="CD49">
            <v>61.2</v>
          </cell>
          <cell r="CE49">
            <v>633</v>
          </cell>
          <cell r="CF49">
            <v>403</v>
          </cell>
          <cell r="CG49">
            <v>63.5</v>
          </cell>
          <cell r="CH49">
            <v>0</v>
          </cell>
          <cell r="CI49">
            <v>2570</v>
          </cell>
          <cell r="CJ49">
            <v>14.4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189</v>
          </cell>
          <cell r="CQ49">
            <v>0.67800000000000005</v>
          </cell>
          <cell r="CR49">
            <v>0</v>
          </cell>
          <cell r="CS49">
            <v>0.52100000000000002</v>
          </cell>
        </row>
        <row r="50">
          <cell r="C50" t="str">
            <v>WT18X75</v>
          </cell>
          <cell r="D50" t="str">
            <v>F</v>
          </cell>
          <cell r="E50">
            <v>75</v>
          </cell>
          <cell r="F50">
            <v>22.1</v>
          </cell>
          <cell r="G50">
            <v>17.899999999999999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0</v>
          </cell>
          <cell r="U50">
            <v>0</v>
          </cell>
          <cell r="V50">
            <v>4.78</v>
          </cell>
          <cell r="W50">
            <v>0</v>
          </cell>
          <cell r="X50">
            <v>0</v>
          </cell>
          <cell r="Y50">
            <v>0.92300000000000004</v>
          </cell>
          <cell r="Z50">
            <v>6.37</v>
          </cell>
          <cell r="AA50">
            <v>0</v>
          </cell>
          <cell r="AB50">
            <v>26</v>
          </cell>
          <cell r="AC50">
            <v>0</v>
          </cell>
          <cell r="AD50">
            <v>28.7</v>
          </cell>
          <cell r="AE50">
            <v>698</v>
          </cell>
          <cell r="AF50">
            <v>95.5</v>
          </cell>
          <cell r="AG50">
            <v>53.1</v>
          </cell>
          <cell r="AH50">
            <v>5.62</v>
          </cell>
          <cell r="AI50">
            <v>135</v>
          </cell>
          <cell r="AJ50">
            <v>35.4</v>
          </cell>
          <cell r="AK50">
            <v>22.5</v>
          </cell>
          <cell r="AL50">
            <v>2.4700000000000002</v>
          </cell>
          <cell r="AM50">
            <v>0</v>
          </cell>
          <cell r="AN50">
            <v>5.04</v>
          </cell>
          <cell r="AO50">
            <v>46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7.5</v>
          </cell>
          <cell r="AV50">
            <v>0.67</v>
          </cell>
          <cell r="AW50">
            <v>0</v>
          </cell>
          <cell r="AX50">
            <v>0.48599999999999999</v>
          </cell>
          <cell r="AY50" t="str">
            <v>WT460X111.5</v>
          </cell>
          <cell r="AZ50" t="str">
            <v>WT460X111.5</v>
          </cell>
          <cell r="BA50">
            <v>112</v>
          </cell>
          <cell r="BB50">
            <v>14300</v>
          </cell>
          <cell r="BC50">
            <v>455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121</v>
          </cell>
          <cell r="BR50">
            <v>0</v>
          </cell>
          <cell r="BS50">
            <v>0</v>
          </cell>
          <cell r="BT50">
            <v>23.4</v>
          </cell>
          <cell r="BU50">
            <v>112</v>
          </cell>
          <cell r="BV50">
            <v>0</v>
          </cell>
          <cell r="BW50">
            <v>0</v>
          </cell>
          <cell r="BX50">
            <v>26</v>
          </cell>
          <cell r="BY50">
            <v>28.7</v>
          </cell>
          <cell r="BZ50">
            <v>291</v>
          </cell>
          <cell r="CA50">
            <v>1560</v>
          </cell>
          <cell r="CB50">
            <v>870</v>
          </cell>
          <cell r="CC50">
            <v>143</v>
          </cell>
          <cell r="CD50">
            <v>56.2</v>
          </cell>
          <cell r="CE50">
            <v>580</v>
          </cell>
          <cell r="CF50">
            <v>369</v>
          </cell>
          <cell r="CG50">
            <v>62.7</v>
          </cell>
          <cell r="CH50">
            <v>0</v>
          </cell>
          <cell r="CI50">
            <v>2100</v>
          </cell>
          <cell r="CJ50">
            <v>12.4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191</v>
          </cell>
          <cell r="CQ50">
            <v>0.67</v>
          </cell>
          <cell r="CR50">
            <v>0</v>
          </cell>
          <cell r="CS50">
            <v>0.48599999999999999</v>
          </cell>
        </row>
        <row r="51">
          <cell r="C51" t="str">
            <v>WT18X67.5</v>
          </cell>
          <cell r="D51" t="str">
            <v>F</v>
          </cell>
          <cell r="E51">
            <v>67.5</v>
          </cell>
          <cell r="F51">
            <v>19.899999999999999</v>
          </cell>
          <cell r="G51">
            <v>17.8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0</v>
          </cell>
          <cell r="U51">
            <v>0</v>
          </cell>
          <cell r="V51">
            <v>4.96</v>
          </cell>
          <cell r="W51">
            <v>0</v>
          </cell>
          <cell r="X51">
            <v>0</v>
          </cell>
          <cell r="Y51">
            <v>1.23</v>
          </cell>
          <cell r="Z51">
            <v>7.56</v>
          </cell>
          <cell r="AA51">
            <v>0</v>
          </cell>
          <cell r="AB51">
            <v>27.1</v>
          </cell>
          <cell r="AC51">
            <v>0</v>
          </cell>
          <cell r="AD51">
            <v>29.6</v>
          </cell>
          <cell r="AE51">
            <v>637</v>
          </cell>
          <cell r="AF51">
            <v>90.1</v>
          </cell>
          <cell r="AG51">
            <v>49.7</v>
          </cell>
          <cell r="AH51">
            <v>5.66</v>
          </cell>
          <cell r="AI51">
            <v>113</v>
          </cell>
          <cell r="AJ51">
            <v>29.8</v>
          </cell>
          <cell r="AK51">
            <v>18.899999999999999</v>
          </cell>
          <cell r="AL51">
            <v>2.38</v>
          </cell>
          <cell r="AM51">
            <v>0</v>
          </cell>
          <cell r="AN51">
            <v>3.48</v>
          </cell>
          <cell r="AO51">
            <v>37.299999999999997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7.65</v>
          </cell>
          <cell r="AV51">
            <v>0.64400000000000002</v>
          </cell>
          <cell r="AW51">
            <v>0</v>
          </cell>
          <cell r="AX51">
            <v>0.45600000000000002</v>
          </cell>
          <cell r="AY51" t="str">
            <v>WT460X100.5</v>
          </cell>
          <cell r="AZ51" t="str">
            <v>WT460X100.5</v>
          </cell>
          <cell r="BA51">
            <v>100</v>
          </cell>
          <cell r="BB51">
            <v>12800</v>
          </cell>
          <cell r="BC51">
            <v>452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126</v>
          </cell>
          <cell r="BR51">
            <v>0</v>
          </cell>
          <cell r="BS51">
            <v>0</v>
          </cell>
          <cell r="BT51">
            <v>31.2</v>
          </cell>
          <cell r="BU51">
            <v>101</v>
          </cell>
          <cell r="BV51">
            <v>0</v>
          </cell>
          <cell r="BW51">
            <v>0</v>
          </cell>
          <cell r="BX51">
            <v>27.1</v>
          </cell>
          <cell r="BY51">
            <v>29.6</v>
          </cell>
          <cell r="BZ51">
            <v>265</v>
          </cell>
          <cell r="CA51">
            <v>1480</v>
          </cell>
          <cell r="CB51">
            <v>814</v>
          </cell>
          <cell r="CC51">
            <v>144</v>
          </cell>
          <cell r="CD51">
            <v>47</v>
          </cell>
          <cell r="CE51">
            <v>488</v>
          </cell>
          <cell r="CF51">
            <v>310</v>
          </cell>
          <cell r="CG51">
            <v>60.5</v>
          </cell>
          <cell r="CH51">
            <v>0</v>
          </cell>
          <cell r="CI51">
            <v>1450</v>
          </cell>
          <cell r="CJ51">
            <v>10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194</v>
          </cell>
          <cell r="CQ51">
            <v>0.64400000000000002</v>
          </cell>
          <cell r="CR51">
            <v>0</v>
          </cell>
          <cell r="CS51">
            <v>0.45600000000000002</v>
          </cell>
        </row>
        <row r="52">
          <cell r="C52" t="str">
            <v>WT16.5X193.5</v>
          </cell>
          <cell r="D52" t="str">
            <v>T</v>
          </cell>
          <cell r="E52">
            <v>194</v>
          </cell>
          <cell r="F52">
            <v>57</v>
          </cell>
          <cell r="G52">
            <v>18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0</v>
          </cell>
          <cell r="U52">
            <v>0</v>
          </cell>
          <cell r="V52">
            <v>4.2699999999999996</v>
          </cell>
          <cell r="W52">
            <v>0</v>
          </cell>
          <cell r="X52">
            <v>0</v>
          </cell>
          <cell r="Y52">
            <v>1.76</v>
          </cell>
          <cell r="Z52">
            <v>3.55</v>
          </cell>
          <cell r="AA52">
            <v>0</v>
          </cell>
          <cell r="AB52">
            <v>11.8</v>
          </cell>
          <cell r="AC52">
            <v>0</v>
          </cell>
          <cell r="AD52">
            <v>14.3</v>
          </cell>
          <cell r="AE52">
            <v>1460</v>
          </cell>
          <cell r="AF52">
            <v>193</v>
          </cell>
          <cell r="AG52">
            <v>107</v>
          </cell>
          <cell r="AH52">
            <v>5.07</v>
          </cell>
          <cell r="AI52">
            <v>810</v>
          </cell>
          <cell r="AJ52">
            <v>156</v>
          </cell>
          <cell r="AK52">
            <v>100</v>
          </cell>
          <cell r="AL52">
            <v>3.77</v>
          </cell>
          <cell r="AM52">
            <v>0</v>
          </cell>
          <cell r="AN52">
            <v>73.900000000000006</v>
          </cell>
          <cell r="AO52">
            <v>615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7.05</v>
          </cell>
          <cell r="AV52">
            <v>0.80300000000000005</v>
          </cell>
          <cell r="AW52">
            <v>0</v>
          </cell>
          <cell r="AX52">
            <v>1</v>
          </cell>
          <cell r="AY52" t="str">
            <v>WT420X288</v>
          </cell>
          <cell r="AZ52" t="str">
            <v>WT420X288</v>
          </cell>
          <cell r="BA52">
            <v>288</v>
          </cell>
          <cell r="BB52">
            <v>36800</v>
          </cell>
          <cell r="BC52">
            <v>457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108</v>
          </cell>
          <cell r="BR52">
            <v>0</v>
          </cell>
          <cell r="BS52">
            <v>0</v>
          </cell>
          <cell r="BT52">
            <v>44.7</v>
          </cell>
          <cell r="BU52">
            <v>288</v>
          </cell>
          <cell r="BV52">
            <v>0</v>
          </cell>
          <cell r="BW52">
            <v>0</v>
          </cell>
          <cell r="BX52">
            <v>11.8</v>
          </cell>
          <cell r="BY52">
            <v>14.3</v>
          </cell>
          <cell r="BZ52">
            <v>608</v>
          </cell>
          <cell r="CA52">
            <v>3160</v>
          </cell>
          <cell r="CB52">
            <v>1750</v>
          </cell>
          <cell r="CC52">
            <v>129</v>
          </cell>
          <cell r="CD52">
            <v>337</v>
          </cell>
          <cell r="CE52">
            <v>2560</v>
          </cell>
          <cell r="CF52">
            <v>1640</v>
          </cell>
          <cell r="CG52">
            <v>95.8</v>
          </cell>
          <cell r="CH52">
            <v>0</v>
          </cell>
          <cell r="CI52">
            <v>30800</v>
          </cell>
          <cell r="CJ52">
            <v>165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179</v>
          </cell>
          <cell r="CQ52">
            <v>0.80300000000000005</v>
          </cell>
          <cell r="CR52">
            <v>0</v>
          </cell>
          <cell r="CS52">
            <v>1</v>
          </cell>
        </row>
        <row r="53">
          <cell r="C53" t="str">
            <v>WT16.5X177</v>
          </cell>
          <cell r="D53" t="str">
            <v>T</v>
          </cell>
          <cell r="E53">
            <v>177</v>
          </cell>
          <cell r="F53">
            <v>52.1</v>
          </cell>
          <cell r="G53">
            <v>17.8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0</v>
          </cell>
          <cell r="U53">
            <v>0</v>
          </cell>
          <cell r="V53">
            <v>4.1500000000000004</v>
          </cell>
          <cell r="W53">
            <v>0</v>
          </cell>
          <cell r="X53">
            <v>0</v>
          </cell>
          <cell r="Y53">
            <v>1.62</v>
          </cell>
          <cell r="Z53">
            <v>3.85</v>
          </cell>
          <cell r="AA53">
            <v>0</v>
          </cell>
          <cell r="AB53">
            <v>12.8</v>
          </cell>
          <cell r="AC53">
            <v>0</v>
          </cell>
          <cell r="AD53">
            <v>15.3</v>
          </cell>
          <cell r="AE53">
            <v>1320</v>
          </cell>
          <cell r="AF53">
            <v>174</v>
          </cell>
          <cell r="AG53">
            <v>96.8</v>
          </cell>
          <cell r="AH53">
            <v>5.03</v>
          </cell>
          <cell r="AI53">
            <v>729</v>
          </cell>
          <cell r="AJ53">
            <v>141</v>
          </cell>
          <cell r="AK53">
            <v>90.6</v>
          </cell>
          <cell r="AL53">
            <v>3.74</v>
          </cell>
          <cell r="AM53">
            <v>0</v>
          </cell>
          <cell r="AN53">
            <v>57.1</v>
          </cell>
          <cell r="AO53">
            <v>468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7</v>
          </cell>
          <cell r="AV53">
            <v>0.80300000000000005</v>
          </cell>
          <cell r="AW53">
            <v>0</v>
          </cell>
          <cell r="AX53">
            <v>1</v>
          </cell>
          <cell r="AY53" t="str">
            <v>WT420X249</v>
          </cell>
          <cell r="AZ53" t="str">
            <v>WT420X249</v>
          </cell>
          <cell r="BA53">
            <v>249</v>
          </cell>
          <cell r="BB53">
            <v>33600</v>
          </cell>
          <cell r="BC53">
            <v>452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105</v>
          </cell>
          <cell r="BR53">
            <v>0</v>
          </cell>
          <cell r="BS53">
            <v>0</v>
          </cell>
          <cell r="BT53">
            <v>41.1</v>
          </cell>
          <cell r="BU53">
            <v>249</v>
          </cell>
          <cell r="BV53">
            <v>0</v>
          </cell>
          <cell r="BW53">
            <v>0</v>
          </cell>
          <cell r="BX53">
            <v>12.8</v>
          </cell>
          <cell r="BY53">
            <v>15.3</v>
          </cell>
          <cell r="BZ53">
            <v>549</v>
          </cell>
          <cell r="CA53">
            <v>2850</v>
          </cell>
          <cell r="CB53">
            <v>1590</v>
          </cell>
          <cell r="CC53">
            <v>128</v>
          </cell>
          <cell r="CD53">
            <v>303</v>
          </cell>
          <cell r="CE53">
            <v>2310</v>
          </cell>
          <cell r="CF53">
            <v>1480</v>
          </cell>
          <cell r="CG53">
            <v>95</v>
          </cell>
          <cell r="CH53">
            <v>0</v>
          </cell>
          <cell r="CI53">
            <v>23800</v>
          </cell>
          <cell r="CJ53">
            <v>126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178</v>
          </cell>
          <cell r="CQ53">
            <v>0.80300000000000005</v>
          </cell>
          <cell r="CR53">
            <v>0</v>
          </cell>
          <cell r="CS53">
            <v>1</v>
          </cell>
        </row>
        <row r="54">
          <cell r="C54" t="str">
            <v>WT16.5X159</v>
          </cell>
          <cell r="D54" t="str">
            <v>T</v>
          </cell>
          <cell r="E54">
            <v>159</v>
          </cell>
          <cell r="F54">
            <v>46.8</v>
          </cell>
          <cell r="G54">
            <v>17.600000000000001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0</v>
          </cell>
          <cell r="U54">
            <v>0</v>
          </cell>
          <cell r="V54">
            <v>4.0199999999999996</v>
          </cell>
          <cell r="W54">
            <v>0</v>
          </cell>
          <cell r="X54">
            <v>0</v>
          </cell>
          <cell r="Y54">
            <v>1.46</v>
          </cell>
          <cell r="Z54">
            <v>4.2300000000000004</v>
          </cell>
          <cell r="AA54">
            <v>0</v>
          </cell>
          <cell r="AB54">
            <v>14.3</v>
          </cell>
          <cell r="AC54">
            <v>0</v>
          </cell>
          <cell r="AD54">
            <v>16.899999999999999</v>
          </cell>
          <cell r="AE54">
            <v>1160</v>
          </cell>
          <cell r="AF54">
            <v>154</v>
          </cell>
          <cell r="AG54">
            <v>85.8</v>
          </cell>
          <cell r="AH54">
            <v>4.99</v>
          </cell>
          <cell r="AI54">
            <v>645</v>
          </cell>
          <cell r="AJ54">
            <v>125</v>
          </cell>
          <cell r="AK54">
            <v>80.7</v>
          </cell>
          <cell r="AL54">
            <v>3.71</v>
          </cell>
          <cell r="AM54">
            <v>0</v>
          </cell>
          <cell r="AN54">
            <v>42.1</v>
          </cell>
          <cell r="AO54">
            <v>335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6.93</v>
          </cell>
          <cell r="AV54">
            <v>0.80400000000000005</v>
          </cell>
          <cell r="AW54">
            <v>0</v>
          </cell>
          <cell r="AX54">
            <v>1</v>
          </cell>
          <cell r="AY54" t="str">
            <v>WT420X236.5</v>
          </cell>
          <cell r="AZ54" t="str">
            <v>WT420X236.5</v>
          </cell>
          <cell r="BA54">
            <v>237</v>
          </cell>
          <cell r="BB54">
            <v>30200</v>
          </cell>
          <cell r="BC54">
            <v>447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102</v>
          </cell>
          <cell r="BR54">
            <v>0</v>
          </cell>
          <cell r="BS54">
            <v>0</v>
          </cell>
          <cell r="BT54">
            <v>37.1</v>
          </cell>
          <cell r="BU54">
            <v>237</v>
          </cell>
          <cell r="BV54">
            <v>0</v>
          </cell>
          <cell r="BW54">
            <v>0</v>
          </cell>
          <cell r="BX54">
            <v>14.3</v>
          </cell>
          <cell r="BY54">
            <v>16.899999999999999</v>
          </cell>
          <cell r="BZ54">
            <v>483</v>
          </cell>
          <cell r="CA54">
            <v>2520</v>
          </cell>
          <cell r="CB54">
            <v>1410</v>
          </cell>
          <cell r="CC54">
            <v>127</v>
          </cell>
          <cell r="CD54">
            <v>268</v>
          </cell>
          <cell r="CE54">
            <v>2050</v>
          </cell>
          <cell r="CF54">
            <v>1320</v>
          </cell>
          <cell r="CG54">
            <v>94.2</v>
          </cell>
          <cell r="CH54">
            <v>0</v>
          </cell>
          <cell r="CI54">
            <v>17500</v>
          </cell>
          <cell r="CJ54">
            <v>90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176</v>
          </cell>
          <cell r="CQ54">
            <v>0.80400000000000005</v>
          </cell>
          <cell r="CR54">
            <v>0</v>
          </cell>
          <cell r="CS54">
            <v>1</v>
          </cell>
        </row>
        <row r="55">
          <cell r="C55" t="str">
            <v>WT16.5X145.5</v>
          </cell>
          <cell r="D55" t="str">
            <v>F</v>
          </cell>
          <cell r="E55">
            <v>146</v>
          </cell>
          <cell r="F55">
            <v>42.8</v>
          </cell>
          <cell r="G55">
            <v>17.399999999999999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0</v>
          </cell>
          <cell r="U55">
            <v>0</v>
          </cell>
          <cell r="V55">
            <v>3.93</v>
          </cell>
          <cell r="W55">
            <v>0</v>
          </cell>
          <cell r="X55">
            <v>0</v>
          </cell>
          <cell r="Y55">
            <v>1.35</v>
          </cell>
          <cell r="Z55">
            <v>4.5999999999999996</v>
          </cell>
          <cell r="AA55">
            <v>0</v>
          </cell>
          <cell r="AB55">
            <v>15.5</v>
          </cell>
          <cell r="AC55">
            <v>0</v>
          </cell>
          <cell r="AD55">
            <v>18.100000000000001</v>
          </cell>
          <cell r="AE55">
            <v>1060</v>
          </cell>
          <cell r="AF55">
            <v>140</v>
          </cell>
          <cell r="AG55">
            <v>78.3</v>
          </cell>
          <cell r="AH55">
            <v>4.96</v>
          </cell>
          <cell r="AI55">
            <v>581</v>
          </cell>
          <cell r="AJ55">
            <v>113</v>
          </cell>
          <cell r="AK55">
            <v>73.099999999999994</v>
          </cell>
          <cell r="AL55">
            <v>3.68</v>
          </cell>
          <cell r="AM55">
            <v>0</v>
          </cell>
          <cell r="AN55">
            <v>32.5</v>
          </cell>
          <cell r="AO55">
            <v>256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6.9</v>
          </cell>
          <cell r="AV55">
            <v>0.80200000000000005</v>
          </cell>
          <cell r="AW55">
            <v>0</v>
          </cell>
          <cell r="AX55">
            <v>0.99099999999999999</v>
          </cell>
          <cell r="AY55" t="str">
            <v>WT420X216.5</v>
          </cell>
          <cell r="AZ55" t="str">
            <v>WT420X216.5</v>
          </cell>
          <cell r="BA55">
            <v>216</v>
          </cell>
          <cell r="BB55">
            <v>27600</v>
          </cell>
          <cell r="BC55">
            <v>442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100</v>
          </cell>
          <cell r="BR55">
            <v>0</v>
          </cell>
          <cell r="BS55">
            <v>0</v>
          </cell>
          <cell r="BT55">
            <v>34.299999999999997</v>
          </cell>
          <cell r="BU55">
            <v>217</v>
          </cell>
          <cell r="BV55">
            <v>0</v>
          </cell>
          <cell r="BW55">
            <v>0</v>
          </cell>
          <cell r="BX55">
            <v>15.5</v>
          </cell>
          <cell r="BY55">
            <v>18.100000000000001</v>
          </cell>
          <cell r="BZ55">
            <v>441</v>
          </cell>
          <cell r="CA55">
            <v>2290</v>
          </cell>
          <cell r="CB55">
            <v>1280</v>
          </cell>
          <cell r="CC55">
            <v>126</v>
          </cell>
          <cell r="CD55">
            <v>242</v>
          </cell>
          <cell r="CE55">
            <v>1850</v>
          </cell>
          <cell r="CF55">
            <v>1200</v>
          </cell>
          <cell r="CG55">
            <v>93.5</v>
          </cell>
          <cell r="CH55">
            <v>0</v>
          </cell>
          <cell r="CI55">
            <v>13500</v>
          </cell>
          <cell r="CJ55">
            <v>68.7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175</v>
          </cell>
          <cell r="CQ55">
            <v>0.80200000000000005</v>
          </cell>
          <cell r="CR55">
            <v>0</v>
          </cell>
          <cell r="CS55">
            <v>0.99099999999999999</v>
          </cell>
        </row>
        <row r="56">
          <cell r="C56" t="str">
            <v>WT16.5X131.5</v>
          </cell>
          <cell r="D56" t="str">
            <v>F</v>
          </cell>
          <cell r="E56">
            <v>132</v>
          </cell>
          <cell r="F56">
            <v>38.700000000000003</v>
          </cell>
          <cell r="G56">
            <v>17.3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0</v>
          </cell>
          <cell r="U56">
            <v>0</v>
          </cell>
          <cell r="V56">
            <v>3.83</v>
          </cell>
          <cell r="W56">
            <v>0</v>
          </cell>
          <cell r="X56">
            <v>0</v>
          </cell>
          <cell r="Y56">
            <v>1.23</v>
          </cell>
          <cell r="Z56">
            <v>5.03</v>
          </cell>
          <cell r="AA56">
            <v>0</v>
          </cell>
          <cell r="AB56">
            <v>17.100000000000001</v>
          </cell>
          <cell r="AC56">
            <v>0</v>
          </cell>
          <cell r="AD56">
            <v>19.8</v>
          </cell>
          <cell r="AE56">
            <v>943</v>
          </cell>
          <cell r="AF56">
            <v>125</v>
          </cell>
          <cell r="AG56">
            <v>70.2</v>
          </cell>
          <cell r="AH56">
            <v>4.93</v>
          </cell>
          <cell r="AI56">
            <v>517</v>
          </cell>
          <cell r="AJ56">
            <v>101</v>
          </cell>
          <cell r="AK56">
            <v>65.5</v>
          </cell>
          <cell r="AL56">
            <v>3.65</v>
          </cell>
          <cell r="AM56">
            <v>0</v>
          </cell>
          <cell r="AN56">
            <v>24.3</v>
          </cell>
          <cell r="AO56">
            <v>188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6.86</v>
          </cell>
          <cell r="AV56">
            <v>0.80200000000000005</v>
          </cell>
          <cell r="AW56">
            <v>0</v>
          </cell>
          <cell r="AX56">
            <v>0.90500000000000003</v>
          </cell>
          <cell r="AY56" t="str">
            <v>WT420X196</v>
          </cell>
          <cell r="AZ56" t="str">
            <v>WT420X196</v>
          </cell>
          <cell r="BA56">
            <v>196</v>
          </cell>
          <cell r="BB56">
            <v>25000</v>
          </cell>
          <cell r="BC56">
            <v>439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97.3</v>
          </cell>
          <cell r="BR56">
            <v>0</v>
          </cell>
          <cell r="BS56">
            <v>0</v>
          </cell>
          <cell r="BT56">
            <v>31.2</v>
          </cell>
          <cell r="BU56">
            <v>196</v>
          </cell>
          <cell r="BV56">
            <v>0</v>
          </cell>
          <cell r="BW56">
            <v>0</v>
          </cell>
          <cell r="BX56">
            <v>17.100000000000001</v>
          </cell>
          <cell r="BY56">
            <v>19.8</v>
          </cell>
          <cell r="BZ56">
            <v>393</v>
          </cell>
          <cell r="CA56">
            <v>2050</v>
          </cell>
          <cell r="CB56">
            <v>1150</v>
          </cell>
          <cell r="CC56">
            <v>125</v>
          </cell>
          <cell r="CD56">
            <v>215</v>
          </cell>
          <cell r="CE56">
            <v>1660</v>
          </cell>
          <cell r="CF56">
            <v>1070</v>
          </cell>
          <cell r="CG56">
            <v>92.7</v>
          </cell>
          <cell r="CH56">
            <v>0</v>
          </cell>
          <cell r="CI56">
            <v>10100</v>
          </cell>
          <cell r="CJ56">
            <v>50.5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174</v>
          </cell>
          <cell r="CQ56">
            <v>0.80200000000000005</v>
          </cell>
          <cell r="CR56">
            <v>0</v>
          </cell>
          <cell r="CS56">
            <v>0.90500000000000003</v>
          </cell>
        </row>
        <row r="57">
          <cell r="C57" t="str">
            <v>WT16.5X120.5</v>
          </cell>
          <cell r="D57" t="str">
            <v>F</v>
          </cell>
          <cell r="E57">
            <v>120</v>
          </cell>
          <cell r="F57">
            <v>35.5</v>
          </cell>
          <cell r="G57">
            <v>17.100000000000001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0</v>
          </cell>
          <cell r="U57">
            <v>0</v>
          </cell>
          <cell r="V57">
            <v>3.84</v>
          </cell>
          <cell r="W57">
            <v>0</v>
          </cell>
          <cell r="X57">
            <v>0</v>
          </cell>
          <cell r="Y57">
            <v>1.1200000000000001</v>
          </cell>
          <cell r="Z57">
            <v>5.66</v>
          </cell>
          <cell r="AA57">
            <v>0</v>
          </cell>
          <cell r="AB57">
            <v>18</v>
          </cell>
          <cell r="AC57">
            <v>0</v>
          </cell>
          <cell r="AD57">
            <v>20.6</v>
          </cell>
          <cell r="AE57">
            <v>872</v>
          </cell>
          <cell r="AF57">
            <v>116</v>
          </cell>
          <cell r="AG57">
            <v>65.8</v>
          </cell>
          <cell r="AH57">
            <v>4.96</v>
          </cell>
          <cell r="AI57">
            <v>466</v>
          </cell>
          <cell r="AJ57">
            <v>90.8</v>
          </cell>
          <cell r="AK57">
            <v>58.8</v>
          </cell>
          <cell r="AL57">
            <v>3.62</v>
          </cell>
          <cell r="AM57">
            <v>0</v>
          </cell>
          <cell r="AN57">
            <v>18</v>
          </cell>
          <cell r="AO57">
            <v>146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6.9</v>
          </cell>
          <cell r="AV57">
            <v>0.79200000000000004</v>
          </cell>
          <cell r="AW57">
            <v>0</v>
          </cell>
          <cell r="AX57">
            <v>0.86699999999999999</v>
          </cell>
          <cell r="AY57" t="str">
            <v>WT420X179.5</v>
          </cell>
          <cell r="AZ57" t="str">
            <v>WT420X179.5</v>
          </cell>
          <cell r="BA57">
            <v>180</v>
          </cell>
          <cell r="BB57">
            <v>22900</v>
          </cell>
          <cell r="BC57">
            <v>434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97.5</v>
          </cell>
          <cell r="BR57">
            <v>0</v>
          </cell>
          <cell r="BS57">
            <v>0</v>
          </cell>
          <cell r="BT57">
            <v>28.4</v>
          </cell>
          <cell r="BU57">
            <v>180</v>
          </cell>
          <cell r="BV57">
            <v>0</v>
          </cell>
          <cell r="BW57">
            <v>0</v>
          </cell>
          <cell r="BX57">
            <v>18</v>
          </cell>
          <cell r="BY57">
            <v>20.6</v>
          </cell>
          <cell r="BZ57">
            <v>363</v>
          </cell>
          <cell r="CA57">
            <v>1900</v>
          </cell>
          <cell r="CB57">
            <v>1080</v>
          </cell>
          <cell r="CC57">
            <v>126</v>
          </cell>
          <cell r="CD57">
            <v>194</v>
          </cell>
          <cell r="CE57">
            <v>1490</v>
          </cell>
          <cell r="CF57">
            <v>964</v>
          </cell>
          <cell r="CG57">
            <v>91.9</v>
          </cell>
          <cell r="CH57">
            <v>0</v>
          </cell>
          <cell r="CI57">
            <v>7490</v>
          </cell>
          <cell r="CJ57">
            <v>39.200000000000003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175</v>
          </cell>
          <cell r="CQ57">
            <v>0.79200000000000004</v>
          </cell>
          <cell r="CR57">
            <v>0</v>
          </cell>
          <cell r="CS57">
            <v>0.86699999999999999</v>
          </cell>
        </row>
        <row r="58">
          <cell r="C58" t="str">
            <v>WT16.5X110.5</v>
          </cell>
          <cell r="D58" t="str">
            <v>F</v>
          </cell>
          <cell r="E58">
            <v>110</v>
          </cell>
          <cell r="F58">
            <v>32.6</v>
          </cell>
          <cell r="G58">
            <v>17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0</v>
          </cell>
          <cell r="U58">
            <v>0</v>
          </cell>
          <cell r="V58">
            <v>3.81</v>
          </cell>
          <cell r="W58">
            <v>0</v>
          </cell>
          <cell r="X58">
            <v>0</v>
          </cell>
          <cell r="Y58">
            <v>1.03</v>
          </cell>
          <cell r="Z58">
            <v>6.2</v>
          </cell>
          <cell r="AA58">
            <v>0</v>
          </cell>
          <cell r="AB58">
            <v>19.2</v>
          </cell>
          <cell r="AC58">
            <v>0</v>
          </cell>
          <cell r="AD58">
            <v>21.9</v>
          </cell>
          <cell r="AE58">
            <v>799</v>
          </cell>
          <cell r="AF58">
            <v>107</v>
          </cell>
          <cell r="AG58">
            <v>60.8</v>
          </cell>
          <cell r="AH58">
            <v>4.95</v>
          </cell>
          <cell r="AI58">
            <v>420</v>
          </cell>
          <cell r="AJ58">
            <v>82.1</v>
          </cell>
          <cell r="AK58">
            <v>53.2</v>
          </cell>
          <cell r="AL58">
            <v>3.59</v>
          </cell>
          <cell r="AM58">
            <v>0</v>
          </cell>
          <cell r="AN58">
            <v>13.9</v>
          </cell>
          <cell r="AO58">
            <v>113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6.89</v>
          </cell>
          <cell r="AV58">
            <v>0.78800000000000003</v>
          </cell>
          <cell r="AW58">
            <v>0</v>
          </cell>
          <cell r="AX58">
            <v>0.80100000000000005</v>
          </cell>
          <cell r="AY58" t="str">
            <v>WT420X164.5</v>
          </cell>
          <cell r="AZ58" t="str">
            <v>WT420X164.5</v>
          </cell>
          <cell r="BA58">
            <v>164</v>
          </cell>
          <cell r="BB58">
            <v>21000</v>
          </cell>
          <cell r="BC58">
            <v>432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96.8</v>
          </cell>
          <cell r="BR58">
            <v>0</v>
          </cell>
          <cell r="BS58">
            <v>0</v>
          </cell>
          <cell r="BT58">
            <v>26.2</v>
          </cell>
          <cell r="BU58">
            <v>165</v>
          </cell>
          <cell r="BV58">
            <v>0</v>
          </cell>
          <cell r="BW58">
            <v>0</v>
          </cell>
          <cell r="BX58">
            <v>19.2</v>
          </cell>
          <cell r="BY58">
            <v>21.9</v>
          </cell>
          <cell r="BZ58">
            <v>333</v>
          </cell>
          <cell r="CA58">
            <v>1750</v>
          </cell>
          <cell r="CB58">
            <v>996</v>
          </cell>
          <cell r="CC58">
            <v>126</v>
          </cell>
          <cell r="CD58">
            <v>175</v>
          </cell>
          <cell r="CE58">
            <v>1350</v>
          </cell>
          <cell r="CF58">
            <v>872</v>
          </cell>
          <cell r="CG58">
            <v>91.2</v>
          </cell>
          <cell r="CH58">
            <v>0</v>
          </cell>
          <cell r="CI58">
            <v>5790</v>
          </cell>
          <cell r="CJ58">
            <v>30.3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175</v>
          </cell>
          <cell r="CQ58">
            <v>0.78800000000000003</v>
          </cell>
          <cell r="CR58">
            <v>0</v>
          </cell>
          <cell r="CS58">
            <v>0.80100000000000005</v>
          </cell>
        </row>
        <row r="59">
          <cell r="C59" t="str">
            <v>WT16.5X100.5</v>
          </cell>
          <cell r="D59" t="str">
            <v>F</v>
          </cell>
          <cell r="E59">
            <v>100</v>
          </cell>
          <cell r="F59">
            <v>29.6</v>
          </cell>
          <cell r="G59">
            <v>16.8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0</v>
          </cell>
          <cell r="U59">
            <v>0</v>
          </cell>
          <cell r="V59">
            <v>3.77</v>
          </cell>
          <cell r="W59">
            <v>0</v>
          </cell>
          <cell r="X59">
            <v>0</v>
          </cell>
          <cell r="Y59">
            <v>0.94</v>
          </cell>
          <cell r="Z59">
            <v>6.85</v>
          </cell>
          <cell r="AA59">
            <v>0</v>
          </cell>
          <cell r="AB59">
            <v>20.8</v>
          </cell>
          <cell r="AC59">
            <v>0</v>
          </cell>
          <cell r="AD59">
            <v>23.6</v>
          </cell>
          <cell r="AE59">
            <v>725</v>
          </cell>
          <cell r="AF59">
            <v>97.8</v>
          </cell>
          <cell r="AG59">
            <v>55.5</v>
          </cell>
          <cell r="AH59">
            <v>4.95</v>
          </cell>
          <cell r="AI59">
            <v>375</v>
          </cell>
          <cell r="AJ59">
            <v>73.3</v>
          </cell>
          <cell r="AK59">
            <v>47.6</v>
          </cell>
          <cell r="AL59">
            <v>3.56</v>
          </cell>
          <cell r="AM59">
            <v>0</v>
          </cell>
          <cell r="AN59">
            <v>10.4</v>
          </cell>
          <cell r="AO59">
            <v>84.9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6.88</v>
          </cell>
          <cell r="AV59">
            <v>0.78400000000000003</v>
          </cell>
          <cell r="AW59">
            <v>0</v>
          </cell>
          <cell r="AX59">
            <v>0.71699999999999997</v>
          </cell>
          <cell r="AY59" t="str">
            <v>WT420X149.5</v>
          </cell>
          <cell r="AZ59" t="str">
            <v>WT420X149.5</v>
          </cell>
          <cell r="BA59">
            <v>150</v>
          </cell>
          <cell r="BB59">
            <v>19100</v>
          </cell>
          <cell r="BC59">
            <v>427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95.8</v>
          </cell>
          <cell r="BR59">
            <v>0</v>
          </cell>
          <cell r="BS59">
            <v>0</v>
          </cell>
          <cell r="BT59">
            <v>23.9</v>
          </cell>
          <cell r="BU59">
            <v>150</v>
          </cell>
          <cell r="BV59">
            <v>0</v>
          </cell>
          <cell r="BW59">
            <v>0</v>
          </cell>
          <cell r="BX59">
            <v>20.8</v>
          </cell>
          <cell r="BY59">
            <v>23.6</v>
          </cell>
          <cell r="BZ59">
            <v>302</v>
          </cell>
          <cell r="CA59">
            <v>1600</v>
          </cell>
          <cell r="CB59">
            <v>909</v>
          </cell>
          <cell r="CC59">
            <v>126</v>
          </cell>
          <cell r="CD59">
            <v>156</v>
          </cell>
          <cell r="CE59">
            <v>1200</v>
          </cell>
          <cell r="CF59">
            <v>780</v>
          </cell>
          <cell r="CG59">
            <v>90.4</v>
          </cell>
          <cell r="CH59">
            <v>0</v>
          </cell>
          <cell r="CI59">
            <v>4330</v>
          </cell>
          <cell r="CJ59">
            <v>22.8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175</v>
          </cell>
          <cell r="CQ59">
            <v>0.78400000000000003</v>
          </cell>
          <cell r="CR59">
            <v>0</v>
          </cell>
          <cell r="CS59">
            <v>0.71699999999999997</v>
          </cell>
        </row>
        <row r="60">
          <cell r="C60" t="str">
            <v>WT16.5X84.5</v>
          </cell>
          <cell r="D60" t="str">
            <v>F</v>
          </cell>
          <cell r="E60">
            <v>84.5</v>
          </cell>
          <cell r="F60">
            <v>24.8</v>
          </cell>
          <cell r="G60">
            <v>16.899999999999999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0</v>
          </cell>
          <cell r="U60">
            <v>0</v>
          </cell>
          <cell r="V60">
            <v>4.21</v>
          </cell>
          <cell r="W60">
            <v>0</v>
          </cell>
          <cell r="X60">
            <v>0</v>
          </cell>
          <cell r="Y60">
            <v>1.08</v>
          </cell>
          <cell r="Z60">
            <v>4.71</v>
          </cell>
          <cell r="AA60">
            <v>0</v>
          </cell>
          <cell r="AB60">
            <v>22.4</v>
          </cell>
          <cell r="AC60">
            <v>0</v>
          </cell>
          <cell r="AD60">
            <v>25.2</v>
          </cell>
          <cell r="AE60">
            <v>649</v>
          </cell>
          <cell r="AF60">
            <v>90.8</v>
          </cell>
          <cell r="AG60">
            <v>51.1</v>
          </cell>
          <cell r="AH60">
            <v>5.12</v>
          </cell>
          <cell r="AI60">
            <v>155</v>
          </cell>
          <cell r="AJ60">
            <v>42.1</v>
          </cell>
          <cell r="AK60">
            <v>27</v>
          </cell>
          <cell r="AL60">
            <v>2.5</v>
          </cell>
          <cell r="AM60">
            <v>0</v>
          </cell>
          <cell r="AN60">
            <v>8.81</v>
          </cell>
          <cell r="AO60">
            <v>55.4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6.74</v>
          </cell>
          <cell r="AV60">
            <v>0.71499999999999997</v>
          </cell>
          <cell r="AW60">
            <v>0</v>
          </cell>
          <cell r="AX60">
            <v>0.628</v>
          </cell>
          <cell r="AY60" t="str">
            <v>WT420X125.5</v>
          </cell>
          <cell r="AZ60" t="str">
            <v>WT420X125.5</v>
          </cell>
          <cell r="BA60">
            <v>125</v>
          </cell>
          <cell r="BB60">
            <v>16000</v>
          </cell>
          <cell r="BC60">
            <v>429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107</v>
          </cell>
          <cell r="BR60">
            <v>0</v>
          </cell>
          <cell r="BS60">
            <v>0</v>
          </cell>
          <cell r="BT60">
            <v>27.4</v>
          </cell>
          <cell r="BU60">
            <v>126</v>
          </cell>
          <cell r="BV60">
            <v>0</v>
          </cell>
          <cell r="BW60">
            <v>0</v>
          </cell>
          <cell r="BX60">
            <v>22.4</v>
          </cell>
          <cell r="BY60">
            <v>25.2</v>
          </cell>
          <cell r="BZ60">
            <v>270</v>
          </cell>
          <cell r="CA60">
            <v>1490</v>
          </cell>
          <cell r="CB60">
            <v>837</v>
          </cell>
          <cell r="CC60">
            <v>130</v>
          </cell>
          <cell r="CD60">
            <v>64.5</v>
          </cell>
          <cell r="CE60">
            <v>690</v>
          </cell>
          <cell r="CF60">
            <v>442</v>
          </cell>
          <cell r="CG60">
            <v>63.5</v>
          </cell>
          <cell r="CH60">
            <v>0</v>
          </cell>
          <cell r="CI60">
            <v>3670</v>
          </cell>
          <cell r="CJ60">
            <v>14.9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171</v>
          </cell>
          <cell r="CQ60">
            <v>0.71499999999999997</v>
          </cell>
          <cell r="CR60">
            <v>0</v>
          </cell>
          <cell r="CS60">
            <v>0.628</v>
          </cell>
        </row>
        <row r="61">
          <cell r="C61" t="str">
            <v>WT16.5X76</v>
          </cell>
          <cell r="D61" t="str">
            <v>F</v>
          </cell>
          <cell r="E61">
            <v>76</v>
          </cell>
          <cell r="F61">
            <v>22.4</v>
          </cell>
          <cell r="G61">
            <v>16.7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0</v>
          </cell>
          <cell r="U61">
            <v>0</v>
          </cell>
          <cell r="V61">
            <v>4.26</v>
          </cell>
          <cell r="W61">
            <v>0</v>
          </cell>
          <cell r="X61">
            <v>0</v>
          </cell>
          <cell r="Y61">
            <v>0.96699999999999997</v>
          </cell>
          <cell r="Z61">
            <v>5.48</v>
          </cell>
          <cell r="AA61">
            <v>0</v>
          </cell>
          <cell r="AB61">
            <v>23.6</v>
          </cell>
          <cell r="AC61">
            <v>0</v>
          </cell>
          <cell r="AD61">
            <v>26.4</v>
          </cell>
          <cell r="AE61">
            <v>592</v>
          </cell>
          <cell r="AF61">
            <v>84.5</v>
          </cell>
          <cell r="AG61">
            <v>47.4</v>
          </cell>
          <cell r="AH61">
            <v>5.14</v>
          </cell>
          <cell r="AI61">
            <v>136</v>
          </cell>
          <cell r="AJ61">
            <v>36.9</v>
          </cell>
          <cell r="AK61">
            <v>23.6</v>
          </cell>
          <cell r="AL61">
            <v>2.4700000000000002</v>
          </cell>
          <cell r="AM61">
            <v>0</v>
          </cell>
          <cell r="AN61">
            <v>6.16</v>
          </cell>
          <cell r="AO61">
            <v>43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6.82</v>
          </cell>
          <cell r="AV61">
            <v>0.7</v>
          </cell>
          <cell r="AW61">
            <v>0</v>
          </cell>
          <cell r="AX61">
            <v>0.57499999999999996</v>
          </cell>
          <cell r="AY61" t="str">
            <v>WT420X113</v>
          </cell>
          <cell r="AZ61" t="str">
            <v>WT420X113</v>
          </cell>
          <cell r="BA61">
            <v>113</v>
          </cell>
          <cell r="BB61">
            <v>14500</v>
          </cell>
          <cell r="BC61">
            <v>424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108</v>
          </cell>
          <cell r="BR61">
            <v>0</v>
          </cell>
          <cell r="BS61">
            <v>0</v>
          </cell>
          <cell r="BT61">
            <v>24.6</v>
          </cell>
          <cell r="BU61">
            <v>113</v>
          </cell>
          <cell r="BV61">
            <v>0</v>
          </cell>
          <cell r="BW61">
            <v>0</v>
          </cell>
          <cell r="BX61">
            <v>23.6</v>
          </cell>
          <cell r="BY61">
            <v>26.4</v>
          </cell>
          <cell r="BZ61">
            <v>246</v>
          </cell>
          <cell r="CA61">
            <v>1380</v>
          </cell>
          <cell r="CB61">
            <v>777</v>
          </cell>
          <cell r="CC61">
            <v>131</v>
          </cell>
          <cell r="CD61">
            <v>56.6</v>
          </cell>
          <cell r="CE61">
            <v>605</v>
          </cell>
          <cell r="CF61">
            <v>387</v>
          </cell>
          <cell r="CG61">
            <v>62.7</v>
          </cell>
          <cell r="CH61">
            <v>0</v>
          </cell>
          <cell r="CI61">
            <v>2560</v>
          </cell>
          <cell r="CJ61">
            <v>11.5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173</v>
          </cell>
          <cell r="CQ61">
            <v>0.7</v>
          </cell>
          <cell r="CR61">
            <v>0</v>
          </cell>
          <cell r="CS61">
            <v>0.57499999999999996</v>
          </cell>
        </row>
        <row r="62">
          <cell r="C62" t="str">
            <v>WT16.5X70.5</v>
          </cell>
          <cell r="D62" t="str">
            <v>F</v>
          </cell>
          <cell r="E62">
            <v>70.5</v>
          </cell>
          <cell r="F62">
            <v>20.8</v>
          </cell>
          <cell r="G62">
            <v>16.7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0</v>
          </cell>
          <cell r="U62">
            <v>0</v>
          </cell>
          <cell r="V62">
            <v>4.29</v>
          </cell>
          <cell r="W62">
            <v>0</v>
          </cell>
          <cell r="X62">
            <v>0</v>
          </cell>
          <cell r="Y62">
            <v>0.90100000000000002</v>
          </cell>
          <cell r="Z62">
            <v>6.01</v>
          </cell>
          <cell r="AA62">
            <v>0</v>
          </cell>
          <cell r="AB62">
            <v>24.8</v>
          </cell>
          <cell r="AC62">
            <v>0</v>
          </cell>
          <cell r="AD62">
            <v>27.5</v>
          </cell>
          <cell r="AE62">
            <v>552</v>
          </cell>
          <cell r="AF62">
            <v>79.8</v>
          </cell>
          <cell r="AG62">
            <v>44.7</v>
          </cell>
          <cell r="AH62">
            <v>5.15</v>
          </cell>
          <cell r="AI62">
            <v>123</v>
          </cell>
          <cell r="AJ62">
            <v>33.4</v>
          </cell>
          <cell r="AK62">
            <v>21.3</v>
          </cell>
          <cell r="AL62">
            <v>2.4300000000000002</v>
          </cell>
          <cell r="AM62">
            <v>0</v>
          </cell>
          <cell r="AN62">
            <v>4.84</v>
          </cell>
          <cell r="AO62">
            <v>35.4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6.86</v>
          </cell>
          <cell r="AV62">
            <v>0.69099999999999995</v>
          </cell>
          <cell r="AW62">
            <v>0</v>
          </cell>
          <cell r="AX62">
            <v>0.52800000000000002</v>
          </cell>
          <cell r="AY62" t="str">
            <v>WT420X105</v>
          </cell>
          <cell r="AZ62" t="str">
            <v>WT420X105</v>
          </cell>
          <cell r="BA62">
            <v>105</v>
          </cell>
          <cell r="BB62">
            <v>13400</v>
          </cell>
          <cell r="BC62">
            <v>424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109</v>
          </cell>
          <cell r="BR62">
            <v>0</v>
          </cell>
          <cell r="BS62">
            <v>0</v>
          </cell>
          <cell r="BT62">
            <v>22.9</v>
          </cell>
          <cell r="BU62">
            <v>105</v>
          </cell>
          <cell r="BV62">
            <v>0</v>
          </cell>
          <cell r="BW62">
            <v>0</v>
          </cell>
          <cell r="BX62">
            <v>24.8</v>
          </cell>
          <cell r="BY62">
            <v>27.5</v>
          </cell>
          <cell r="BZ62">
            <v>230</v>
          </cell>
          <cell r="CA62">
            <v>1310</v>
          </cell>
          <cell r="CB62">
            <v>733</v>
          </cell>
          <cell r="CC62">
            <v>131</v>
          </cell>
          <cell r="CD62">
            <v>51.2</v>
          </cell>
          <cell r="CE62">
            <v>547</v>
          </cell>
          <cell r="CF62">
            <v>349</v>
          </cell>
          <cell r="CG62">
            <v>61.7</v>
          </cell>
          <cell r="CH62">
            <v>0</v>
          </cell>
          <cell r="CI62">
            <v>2010</v>
          </cell>
          <cell r="CJ62">
            <v>9.51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174</v>
          </cell>
          <cell r="CQ62">
            <v>0.69099999999999995</v>
          </cell>
          <cell r="CR62">
            <v>0</v>
          </cell>
          <cell r="CS62">
            <v>0.52800000000000002</v>
          </cell>
        </row>
        <row r="63">
          <cell r="C63" t="str">
            <v>WT16.5X65</v>
          </cell>
          <cell r="D63" t="str">
            <v>F</v>
          </cell>
          <cell r="E63">
            <v>65</v>
          </cell>
          <cell r="F63">
            <v>19.2</v>
          </cell>
          <cell r="G63">
            <v>16.5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0</v>
          </cell>
          <cell r="U63">
            <v>0</v>
          </cell>
          <cell r="V63">
            <v>4.3600000000000003</v>
          </cell>
          <cell r="W63">
            <v>0</v>
          </cell>
          <cell r="X63">
            <v>0</v>
          </cell>
          <cell r="Y63">
            <v>0.83199999999999996</v>
          </cell>
          <cell r="Z63">
            <v>6.73</v>
          </cell>
          <cell r="AA63">
            <v>0</v>
          </cell>
          <cell r="AB63">
            <v>25.8</v>
          </cell>
          <cell r="AC63">
            <v>0</v>
          </cell>
          <cell r="AD63">
            <v>28.5</v>
          </cell>
          <cell r="AE63">
            <v>513</v>
          </cell>
          <cell r="AF63">
            <v>75.599999999999994</v>
          </cell>
          <cell r="AG63">
            <v>42.1</v>
          </cell>
          <cell r="AH63">
            <v>5.18</v>
          </cell>
          <cell r="AI63">
            <v>109</v>
          </cell>
          <cell r="AJ63">
            <v>29.7</v>
          </cell>
          <cell r="AK63">
            <v>18.899999999999999</v>
          </cell>
          <cell r="AL63">
            <v>2.38</v>
          </cell>
          <cell r="AM63">
            <v>0</v>
          </cell>
          <cell r="AN63">
            <v>3.67</v>
          </cell>
          <cell r="AO63">
            <v>29.3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6.93</v>
          </cell>
          <cell r="AV63">
            <v>0.67700000000000005</v>
          </cell>
          <cell r="AW63">
            <v>0</v>
          </cell>
          <cell r="AX63">
            <v>0.49199999999999999</v>
          </cell>
          <cell r="AY63" t="str">
            <v>WT420X96.5</v>
          </cell>
          <cell r="AZ63" t="str">
            <v>WT420X96.5</v>
          </cell>
          <cell r="BA63">
            <v>96.5</v>
          </cell>
          <cell r="BB63">
            <v>12400</v>
          </cell>
          <cell r="BC63">
            <v>419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111</v>
          </cell>
          <cell r="BR63">
            <v>0</v>
          </cell>
          <cell r="BS63">
            <v>0</v>
          </cell>
          <cell r="BT63">
            <v>21.1</v>
          </cell>
          <cell r="BU63">
            <v>96.5</v>
          </cell>
          <cell r="BV63">
            <v>0</v>
          </cell>
          <cell r="BW63">
            <v>0</v>
          </cell>
          <cell r="BX63">
            <v>25.8</v>
          </cell>
          <cell r="BY63">
            <v>28.5</v>
          </cell>
          <cell r="BZ63">
            <v>214</v>
          </cell>
          <cell r="CA63">
            <v>1240</v>
          </cell>
          <cell r="CB63">
            <v>690</v>
          </cell>
          <cell r="CC63">
            <v>132</v>
          </cell>
          <cell r="CD63">
            <v>45.4</v>
          </cell>
          <cell r="CE63">
            <v>487</v>
          </cell>
          <cell r="CF63">
            <v>310</v>
          </cell>
          <cell r="CG63">
            <v>60.5</v>
          </cell>
          <cell r="CH63">
            <v>0</v>
          </cell>
          <cell r="CI63">
            <v>1530</v>
          </cell>
          <cell r="CJ63">
            <v>7.87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176</v>
          </cell>
          <cell r="CQ63">
            <v>0.67700000000000005</v>
          </cell>
          <cell r="CR63">
            <v>0</v>
          </cell>
          <cell r="CS63">
            <v>0.49199999999999999</v>
          </cell>
        </row>
        <row r="64">
          <cell r="C64" t="str">
            <v>WT16.5X59</v>
          </cell>
          <cell r="D64" t="str">
            <v>F</v>
          </cell>
          <cell r="E64">
            <v>59</v>
          </cell>
          <cell r="F64">
            <v>17.3</v>
          </cell>
          <cell r="G64">
            <v>16.399999999999999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0</v>
          </cell>
          <cell r="U64">
            <v>0</v>
          </cell>
          <cell r="V64">
            <v>4.47</v>
          </cell>
          <cell r="W64">
            <v>0</v>
          </cell>
          <cell r="X64">
            <v>0</v>
          </cell>
          <cell r="Y64">
            <v>0.86199999999999999</v>
          </cell>
          <cell r="Z64">
            <v>7.76</v>
          </cell>
          <cell r="AA64">
            <v>0</v>
          </cell>
          <cell r="AB64">
            <v>27.3</v>
          </cell>
          <cell r="AC64">
            <v>0</v>
          </cell>
          <cell r="AD64">
            <v>29.9</v>
          </cell>
          <cell r="AE64">
            <v>469</v>
          </cell>
          <cell r="AF64">
            <v>70.8</v>
          </cell>
          <cell r="AG64">
            <v>39.200000000000003</v>
          </cell>
          <cell r="AH64">
            <v>5.2</v>
          </cell>
          <cell r="AI64">
            <v>93.5</v>
          </cell>
          <cell r="AJ64">
            <v>25.6</v>
          </cell>
          <cell r="AK64">
            <v>16.3</v>
          </cell>
          <cell r="AL64">
            <v>2.3199999999999998</v>
          </cell>
          <cell r="AM64">
            <v>0</v>
          </cell>
          <cell r="AN64">
            <v>2.64</v>
          </cell>
          <cell r="AO64">
            <v>23.4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7.02</v>
          </cell>
          <cell r="AV64">
            <v>0.65900000000000003</v>
          </cell>
          <cell r="AW64">
            <v>0</v>
          </cell>
          <cell r="AX64">
            <v>0.44800000000000001</v>
          </cell>
          <cell r="AY64" t="str">
            <v>WT420X88</v>
          </cell>
          <cell r="AZ64" t="str">
            <v>WT420X88</v>
          </cell>
          <cell r="BA64">
            <v>88</v>
          </cell>
          <cell r="BB64">
            <v>11200</v>
          </cell>
          <cell r="BC64">
            <v>417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114</v>
          </cell>
          <cell r="BR64">
            <v>0</v>
          </cell>
          <cell r="BS64">
            <v>0</v>
          </cell>
          <cell r="BT64">
            <v>21.9</v>
          </cell>
          <cell r="BU64">
            <v>88</v>
          </cell>
          <cell r="BV64">
            <v>0</v>
          </cell>
          <cell r="BW64">
            <v>0</v>
          </cell>
          <cell r="BX64">
            <v>27.3</v>
          </cell>
          <cell r="BY64">
            <v>29.9</v>
          </cell>
          <cell r="BZ64">
            <v>195</v>
          </cell>
          <cell r="CA64">
            <v>1160</v>
          </cell>
          <cell r="CB64">
            <v>642</v>
          </cell>
          <cell r="CC64">
            <v>132</v>
          </cell>
          <cell r="CD64">
            <v>38.9</v>
          </cell>
          <cell r="CE64">
            <v>420</v>
          </cell>
          <cell r="CF64">
            <v>267</v>
          </cell>
          <cell r="CG64">
            <v>58.9</v>
          </cell>
          <cell r="CH64">
            <v>0</v>
          </cell>
          <cell r="CI64">
            <v>1100</v>
          </cell>
          <cell r="CJ64">
            <v>6.28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178</v>
          </cell>
          <cell r="CQ64">
            <v>0.65900000000000003</v>
          </cell>
          <cell r="CR64">
            <v>0</v>
          </cell>
          <cell r="CS64">
            <v>0.44800000000000001</v>
          </cell>
        </row>
        <row r="65">
          <cell r="C65" t="str">
            <v>WT15X195.5</v>
          </cell>
          <cell r="D65" t="str">
            <v>T</v>
          </cell>
          <cell r="E65">
            <v>196</v>
          </cell>
          <cell r="F65">
            <v>57.6</v>
          </cell>
          <cell r="G65">
            <v>16.600000000000001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0</v>
          </cell>
          <cell r="U65">
            <v>0</v>
          </cell>
          <cell r="V65">
            <v>4</v>
          </cell>
          <cell r="W65">
            <v>0</v>
          </cell>
          <cell r="X65">
            <v>0</v>
          </cell>
          <cell r="Y65">
            <v>1.85</v>
          </cell>
          <cell r="Z65">
            <v>3.19</v>
          </cell>
          <cell r="AA65">
            <v>0</v>
          </cell>
          <cell r="AB65">
            <v>9.83</v>
          </cell>
          <cell r="AC65">
            <v>0</v>
          </cell>
          <cell r="AD65">
            <v>12.2</v>
          </cell>
          <cell r="AE65">
            <v>1220</v>
          </cell>
          <cell r="AF65">
            <v>177</v>
          </cell>
          <cell r="AG65">
            <v>96.9</v>
          </cell>
          <cell r="AH65">
            <v>4.6100000000000003</v>
          </cell>
          <cell r="AI65">
            <v>774</v>
          </cell>
          <cell r="AJ65">
            <v>155</v>
          </cell>
          <cell r="AK65">
            <v>99.2</v>
          </cell>
          <cell r="AL65">
            <v>3.67</v>
          </cell>
          <cell r="AM65">
            <v>0</v>
          </cell>
          <cell r="AN65">
            <v>86.3</v>
          </cell>
          <cell r="AO65">
            <v>636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6.51</v>
          </cell>
          <cell r="AV65">
            <v>0.81699999999999995</v>
          </cell>
          <cell r="AW65">
            <v>0</v>
          </cell>
          <cell r="AX65">
            <v>1</v>
          </cell>
          <cell r="AY65" t="str">
            <v>WT380X291</v>
          </cell>
          <cell r="AZ65" t="str">
            <v>WT380X291</v>
          </cell>
          <cell r="BA65">
            <v>291</v>
          </cell>
          <cell r="BB65">
            <v>37200</v>
          </cell>
          <cell r="BC65">
            <v>422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102</v>
          </cell>
          <cell r="BR65">
            <v>0</v>
          </cell>
          <cell r="BS65">
            <v>0</v>
          </cell>
          <cell r="BT65">
            <v>47</v>
          </cell>
          <cell r="BU65">
            <v>291</v>
          </cell>
          <cell r="BV65">
            <v>0</v>
          </cell>
          <cell r="BW65">
            <v>0</v>
          </cell>
          <cell r="BX65">
            <v>9.83</v>
          </cell>
          <cell r="BY65">
            <v>12.2</v>
          </cell>
          <cell r="BZ65">
            <v>508</v>
          </cell>
          <cell r="CA65">
            <v>2900</v>
          </cell>
          <cell r="CB65">
            <v>1590</v>
          </cell>
          <cell r="CC65">
            <v>117</v>
          </cell>
          <cell r="CD65">
            <v>322</v>
          </cell>
          <cell r="CE65">
            <v>2540</v>
          </cell>
          <cell r="CF65">
            <v>1630</v>
          </cell>
          <cell r="CG65">
            <v>93.2</v>
          </cell>
          <cell r="CH65">
            <v>0</v>
          </cell>
          <cell r="CI65">
            <v>35900</v>
          </cell>
          <cell r="CJ65">
            <v>171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165</v>
          </cell>
          <cell r="CQ65">
            <v>0.81699999999999995</v>
          </cell>
          <cell r="CR65">
            <v>0</v>
          </cell>
          <cell r="CS65">
            <v>1</v>
          </cell>
        </row>
        <row r="66">
          <cell r="C66" t="str">
            <v>WT15X178.5</v>
          </cell>
          <cell r="D66" t="str">
            <v>T</v>
          </cell>
          <cell r="E66">
            <v>178</v>
          </cell>
          <cell r="F66">
            <v>52.5</v>
          </cell>
          <cell r="G66">
            <v>16.399999999999999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0</v>
          </cell>
          <cell r="U66">
            <v>0</v>
          </cell>
          <cell r="V66">
            <v>3.87</v>
          </cell>
          <cell r="W66">
            <v>0</v>
          </cell>
          <cell r="X66">
            <v>0</v>
          </cell>
          <cell r="Y66">
            <v>1.7</v>
          </cell>
          <cell r="Z66">
            <v>3.45</v>
          </cell>
          <cell r="AA66">
            <v>0</v>
          </cell>
          <cell r="AB66">
            <v>10.8</v>
          </cell>
          <cell r="AC66">
            <v>0</v>
          </cell>
          <cell r="AD66">
            <v>13.2</v>
          </cell>
          <cell r="AE66">
            <v>1090</v>
          </cell>
          <cell r="AF66">
            <v>159</v>
          </cell>
          <cell r="AG66">
            <v>87.2</v>
          </cell>
          <cell r="AH66">
            <v>4.5599999999999996</v>
          </cell>
          <cell r="AI66">
            <v>693</v>
          </cell>
          <cell r="AJ66">
            <v>140</v>
          </cell>
          <cell r="AK66">
            <v>89.6</v>
          </cell>
          <cell r="AL66">
            <v>3.64</v>
          </cell>
          <cell r="AM66">
            <v>0</v>
          </cell>
          <cell r="AN66">
            <v>66.599999999999994</v>
          </cell>
          <cell r="AO66">
            <v>478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6.45</v>
          </cell>
          <cell r="AV66">
            <v>0.81799999999999995</v>
          </cell>
          <cell r="AW66">
            <v>0</v>
          </cell>
          <cell r="AX66">
            <v>1</v>
          </cell>
          <cell r="AY66" t="str">
            <v>WT380X265.5</v>
          </cell>
          <cell r="AZ66" t="str">
            <v>WT380X265.5</v>
          </cell>
          <cell r="BA66">
            <v>266</v>
          </cell>
          <cell r="BB66">
            <v>33900</v>
          </cell>
          <cell r="BC66">
            <v>417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98.3</v>
          </cell>
          <cell r="BR66">
            <v>0</v>
          </cell>
          <cell r="BS66">
            <v>0</v>
          </cell>
          <cell r="BT66">
            <v>43.2</v>
          </cell>
          <cell r="BU66">
            <v>266</v>
          </cell>
          <cell r="BV66">
            <v>0</v>
          </cell>
          <cell r="BW66">
            <v>0</v>
          </cell>
          <cell r="BX66">
            <v>10.8</v>
          </cell>
          <cell r="BY66">
            <v>13.2</v>
          </cell>
          <cell r="BZ66">
            <v>454</v>
          </cell>
          <cell r="CA66">
            <v>2610</v>
          </cell>
          <cell r="CB66">
            <v>1430</v>
          </cell>
          <cell r="CC66">
            <v>116</v>
          </cell>
          <cell r="CD66">
            <v>288</v>
          </cell>
          <cell r="CE66">
            <v>2290</v>
          </cell>
          <cell r="CF66">
            <v>1470</v>
          </cell>
          <cell r="CG66">
            <v>92.5</v>
          </cell>
          <cell r="CH66">
            <v>0</v>
          </cell>
          <cell r="CI66">
            <v>27700</v>
          </cell>
          <cell r="CJ66">
            <v>128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164</v>
          </cell>
          <cell r="CQ66">
            <v>0.81799999999999995</v>
          </cell>
          <cell r="CR66">
            <v>0</v>
          </cell>
          <cell r="CS66">
            <v>1</v>
          </cell>
        </row>
        <row r="67">
          <cell r="C67" t="str">
            <v>WT15X163</v>
          </cell>
          <cell r="D67" t="str">
            <v>T</v>
          </cell>
          <cell r="E67">
            <v>163</v>
          </cell>
          <cell r="F67">
            <v>47.9</v>
          </cell>
          <cell r="G67">
            <v>16.2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0</v>
          </cell>
          <cell r="U67">
            <v>0</v>
          </cell>
          <cell r="V67">
            <v>3.76</v>
          </cell>
          <cell r="W67">
            <v>0</v>
          </cell>
          <cell r="X67">
            <v>0</v>
          </cell>
          <cell r="Y67">
            <v>1.56</v>
          </cell>
          <cell r="Z67">
            <v>3.75</v>
          </cell>
          <cell r="AA67">
            <v>0</v>
          </cell>
          <cell r="AB67">
            <v>11.7</v>
          </cell>
          <cell r="AC67">
            <v>0</v>
          </cell>
          <cell r="AD67">
            <v>14.2</v>
          </cell>
          <cell r="AE67">
            <v>981</v>
          </cell>
          <cell r="AF67">
            <v>143</v>
          </cell>
          <cell r="AG67">
            <v>78.8</v>
          </cell>
          <cell r="AH67">
            <v>4.5199999999999996</v>
          </cell>
          <cell r="AI67">
            <v>622</v>
          </cell>
          <cell r="AJ67">
            <v>126</v>
          </cell>
          <cell r="AK67">
            <v>81</v>
          </cell>
          <cell r="AL67">
            <v>3.6</v>
          </cell>
          <cell r="AM67">
            <v>0</v>
          </cell>
          <cell r="AN67">
            <v>51.2</v>
          </cell>
          <cell r="AO67">
            <v>361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6.4</v>
          </cell>
          <cell r="AV67">
            <v>0.81699999999999995</v>
          </cell>
          <cell r="AW67">
            <v>0</v>
          </cell>
          <cell r="AX67">
            <v>1</v>
          </cell>
          <cell r="AY67" t="str">
            <v>WT380X242</v>
          </cell>
          <cell r="AZ67" t="str">
            <v>WT380X242</v>
          </cell>
          <cell r="BA67">
            <v>242</v>
          </cell>
          <cell r="BB67">
            <v>30900</v>
          </cell>
          <cell r="BC67">
            <v>411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95.5</v>
          </cell>
          <cell r="BR67">
            <v>0</v>
          </cell>
          <cell r="BS67">
            <v>0</v>
          </cell>
          <cell r="BT67">
            <v>39.6</v>
          </cell>
          <cell r="BU67">
            <v>242</v>
          </cell>
          <cell r="BV67">
            <v>0</v>
          </cell>
          <cell r="BW67">
            <v>0</v>
          </cell>
          <cell r="BX67">
            <v>11.7</v>
          </cell>
          <cell r="BY67">
            <v>14.2</v>
          </cell>
          <cell r="BZ67">
            <v>408</v>
          </cell>
          <cell r="CA67">
            <v>2340</v>
          </cell>
          <cell r="CB67">
            <v>1290</v>
          </cell>
          <cell r="CC67">
            <v>115</v>
          </cell>
          <cell r="CD67">
            <v>259</v>
          </cell>
          <cell r="CE67">
            <v>2060</v>
          </cell>
          <cell r="CF67">
            <v>1330</v>
          </cell>
          <cell r="CG67">
            <v>91.4</v>
          </cell>
          <cell r="CH67">
            <v>0</v>
          </cell>
          <cell r="CI67">
            <v>21300</v>
          </cell>
          <cell r="CJ67">
            <v>96.9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163</v>
          </cell>
          <cell r="CQ67">
            <v>0.81699999999999995</v>
          </cell>
          <cell r="CR67">
            <v>0</v>
          </cell>
          <cell r="CS67">
            <v>1</v>
          </cell>
        </row>
        <row r="68">
          <cell r="C68" t="str">
            <v>WT15X146</v>
          </cell>
          <cell r="D68" t="str">
            <v>T</v>
          </cell>
          <cell r="E68">
            <v>146</v>
          </cell>
          <cell r="F68">
            <v>42.9</v>
          </cell>
          <cell r="G68">
            <v>16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0</v>
          </cell>
          <cell r="U68">
            <v>0</v>
          </cell>
          <cell r="V68">
            <v>3.62</v>
          </cell>
          <cell r="W68">
            <v>0</v>
          </cell>
          <cell r="X68">
            <v>0</v>
          </cell>
          <cell r="Y68">
            <v>1.41</v>
          </cell>
          <cell r="Z68">
            <v>4.12</v>
          </cell>
          <cell r="AA68">
            <v>0</v>
          </cell>
          <cell r="AB68">
            <v>13.1</v>
          </cell>
          <cell r="AC68">
            <v>0</v>
          </cell>
          <cell r="AD68">
            <v>15.7</v>
          </cell>
          <cell r="AE68">
            <v>861</v>
          </cell>
          <cell r="AF68">
            <v>125</v>
          </cell>
          <cell r="AG68">
            <v>69.599999999999994</v>
          </cell>
          <cell r="AH68">
            <v>4.4800000000000004</v>
          </cell>
          <cell r="AI68">
            <v>549</v>
          </cell>
          <cell r="AJ68">
            <v>111</v>
          </cell>
          <cell r="AK68">
            <v>71.900000000000006</v>
          </cell>
          <cell r="AL68">
            <v>3.58</v>
          </cell>
          <cell r="AM68">
            <v>0</v>
          </cell>
          <cell r="AN68">
            <v>37.5</v>
          </cell>
          <cell r="AO68">
            <v>257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6.33</v>
          </cell>
          <cell r="AV68">
            <v>0.81899999999999995</v>
          </cell>
          <cell r="AW68">
            <v>0</v>
          </cell>
          <cell r="AX68">
            <v>1</v>
          </cell>
          <cell r="AY68" t="str">
            <v>WT380X217</v>
          </cell>
          <cell r="AZ68" t="str">
            <v>WT380X217</v>
          </cell>
          <cell r="BA68">
            <v>217</v>
          </cell>
          <cell r="BB68">
            <v>27700</v>
          </cell>
          <cell r="BC68">
            <v>406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91.9</v>
          </cell>
          <cell r="BR68">
            <v>0</v>
          </cell>
          <cell r="BS68">
            <v>0</v>
          </cell>
          <cell r="BT68">
            <v>35.799999999999997</v>
          </cell>
          <cell r="BU68">
            <v>217</v>
          </cell>
          <cell r="BV68">
            <v>0</v>
          </cell>
          <cell r="BW68">
            <v>0</v>
          </cell>
          <cell r="BX68">
            <v>13.1</v>
          </cell>
          <cell r="BY68">
            <v>15.7</v>
          </cell>
          <cell r="BZ68">
            <v>358</v>
          </cell>
          <cell r="CA68">
            <v>2050</v>
          </cell>
          <cell r="CB68">
            <v>1140</v>
          </cell>
          <cell r="CC68">
            <v>114</v>
          </cell>
          <cell r="CD68">
            <v>229</v>
          </cell>
          <cell r="CE68">
            <v>1820</v>
          </cell>
          <cell r="CF68">
            <v>1180</v>
          </cell>
          <cell r="CG68">
            <v>90.9</v>
          </cell>
          <cell r="CH68">
            <v>0</v>
          </cell>
          <cell r="CI68">
            <v>15600</v>
          </cell>
          <cell r="CJ68">
            <v>69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161</v>
          </cell>
          <cell r="CQ68">
            <v>0.81899999999999995</v>
          </cell>
          <cell r="CR68">
            <v>0</v>
          </cell>
          <cell r="CS68">
            <v>1</v>
          </cell>
        </row>
        <row r="69">
          <cell r="C69" t="str">
            <v>WT15X130.5</v>
          </cell>
          <cell r="D69" t="str">
            <v>F</v>
          </cell>
          <cell r="E69">
            <v>130</v>
          </cell>
          <cell r="F69">
            <v>38.4</v>
          </cell>
          <cell r="G69">
            <v>15.8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0</v>
          </cell>
          <cell r="U69">
            <v>0</v>
          </cell>
          <cell r="V69">
            <v>3.54</v>
          </cell>
          <cell r="W69">
            <v>0</v>
          </cell>
          <cell r="X69">
            <v>0</v>
          </cell>
          <cell r="Y69">
            <v>1.27</v>
          </cell>
          <cell r="Z69">
            <v>4.59</v>
          </cell>
          <cell r="AA69">
            <v>0</v>
          </cell>
          <cell r="AB69">
            <v>14.4</v>
          </cell>
          <cell r="AC69">
            <v>0</v>
          </cell>
          <cell r="AD69">
            <v>17</v>
          </cell>
          <cell r="AE69">
            <v>765</v>
          </cell>
          <cell r="AF69">
            <v>112</v>
          </cell>
          <cell r="AG69">
            <v>62.4</v>
          </cell>
          <cell r="AH69">
            <v>4.46</v>
          </cell>
          <cell r="AI69">
            <v>480</v>
          </cell>
          <cell r="AJ69">
            <v>97.9</v>
          </cell>
          <cell r="AK69">
            <v>63.3</v>
          </cell>
          <cell r="AL69">
            <v>3.53</v>
          </cell>
          <cell r="AM69">
            <v>0</v>
          </cell>
          <cell r="AN69">
            <v>26.9</v>
          </cell>
          <cell r="AO69">
            <v>184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6.3</v>
          </cell>
          <cell r="AV69">
            <v>0.81499999999999995</v>
          </cell>
          <cell r="AW69">
            <v>0</v>
          </cell>
          <cell r="AX69">
            <v>1</v>
          </cell>
          <cell r="AY69" t="str">
            <v>WT380X194.5</v>
          </cell>
          <cell r="AZ69" t="str">
            <v>WT380X194.5</v>
          </cell>
          <cell r="BA69">
            <v>194</v>
          </cell>
          <cell r="BB69">
            <v>24800</v>
          </cell>
          <cell r="BC69">
            <v>401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89.9</v>
          </cell>
          <cell r="BR69">
            <v>0</v>
          </cell>
          <cell r="BS69">
            <v>0</v>
          </cell>
          <cell r="BT69">
            <v>32.299999999999997</v>
          </cell>
          <cell r="BU69">
            <v>195</v>
          </cell>
          <cell r="BV69">
            <v>0</v>
          </cell>
          <cell r="BW69">
            <v>0</v>
          </cell>
          <cell r="BX69">
            <v>14.4</v>
          </cell>
          <cell r="BY69">
            <v>17</v>
          </cell>
          <cell r="BZ69">
            <v>318</v>
          </cell>
          <cell r="CA69">
            <v>1840</v>
          </cell>
          <cell r="CB69">
            <v>1020</v>
          </cell>
          <cell r="CC69">
            <v>113</v>
          </cell>
          <cell r="CD69">
            <v>200</v>
          </cell>
          <cell r="CE69">
            <v>1600</v>
          </cell>
          <cell r="CF69">
            <v>1040</v>
          </cell>
          <cell r="CG69">
            <v>89.7</v>
          </cell>
          <cell r="CH69">
            <v>0</v>
          </cell>
          <cell r="CI69">
            <v>11200</v>
          </cell>
          <cell r="CJ69">
            <v>49.4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160</v>
          </cell>
          <cell r="CQ69">
            <v>0.81499999999999995</v>
          </cell>
          <cell r="CR69">
            <v>0</v>
          </cell>
          <cell r="CS69">
            <v>1</v>
          </cell>
        </row>
        <row r="70">
          <cell r="C70" t="str">
            <v>WT15X117.5</v>
          </cell>
          <cell r="D70" t="str">
            <v>F</v>
          </cell>
          <cell r="E70">
            <v>118</v>
          </cell>
          <cell r="F70">
            <v>34.6</v>
          </cell>
          <cell r="G70">
            <v>15.7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0</v>
          </cell>
          <cell r="U70">
            <v>0</v>
          </cell>
          <cell r="V70">
            <v>3.41</v>
          </cell>
          <cell r="W70">
            <v>0</v>
          </cell>
          <cell r="X70">
            <v>0</v>
          </cell>
          <cell r="Y70">
            <v>1.1499999999999999</v>
          </cell>
          <cell r="Z70">
            <v>5.0199999999999996</v>
          </cell>
          <cell r="AA70">
            <v>0</v>
          </cell>
          <cell r="AB70">
            <v>16.100000000000001</v>
          </cell>
          <cell r="AC70">
            <v>0</v>
          </cell>
          <cell r="AD70">
            <v>18.899999999999999</v>
          </cell>
          <cell r="AE70">
            <v>674</v>
          </cell>
          <cell r="AF70">
            <v>98.2</v>
          </cell>
          <cell r="AG70">
            <v>55.1</v>
          </cell>
          <cell r="AH70">
            <v>4.41</v>
          </cell>
          <cell r="AI70">
            <v>427</v>
          </cell>
          <cell r="AJ70">
            <v>87.5</v>
          </cell>
          <cell r="AK70">
            <v>56.8</v>
          </cell>
          <cell r="AL70">
            <v>3.51</v>
          </cell>
          <cell r="AM70">
            <v>0</v>
          </cell>
          <cell r="AN70">
            <v>20.100000000000001</v>
          </cell>
          <cell r="AO70">
            <v>133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6.24</v>
          </cell>
          <cell r="AV70">
            <v>0.81799999999999995</v>
          </cell>
          <cell r="AW70">
            <v>0</v>
          </cell>
          <cell r="AX70">
            <v>0.95499999999999996</v>
          </cell>
          <cell r="AY70" t="str">
            <v>WT380X175</v>
          </cell>
          <cell r="AZ70" t="str">
            <v>WT380X175</v>
          </cell>
          <cell r="BA70">
            <v>175</v>
          </cell>
          <cell r="BB70">
            <v>22300</v>
          </cell>
          <cell r="BC70">
            <v>399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86.6</v>
          </cell>
          <cell r="BR70">
            <v>0</v>
          </cell>
          <cell r="BS70">
            <v>0</v>
          </cell>
          <cell r="BT70">
            <v>29.2</v>
          </cell>
          <cell r="BU70">
            <v>175</v>
          </cell>
          <cell r="BV70">
            <v>0</v>
          </cell>
          <cell r="BW70">
            <v>0</v>
          </cell>
          <cell r="BX70">
            <v>16.100000000000001</v>
          </cell>
          <cell r="BY70">
            <v>18.899999999999999</v>
          </cell>
          <cell r="BZ70">
            <v>281</v>
          </cell>
          <cell r="CA70">
            <v>1610</v>
          </cell>
          <cell r="CB70">
            <v>903</v>
          </cell>
          <cell r="CC70">
            <v>112</v>
          </cell>
          <cell r="CD70">
            <v>178</v>
          </cell>
          <cell r="CE70">
            <v>1430</v>
          </cell>
          <cell r="CF70">
            <v>931</v>
          </cell>
          <cell r="CG70">
            <v>89.2</v>
          </cell>
          <cell r="CH70">
            <v>0</v>
          </cell>
          <cell r="CI70">
            <v>8370</v>
          </cell>
          <cell r="CJ70">
            <v>35.700000000000003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158</v>
          </cell>
          <cell r="CQ70">
            <v>0.81799999999999995</v>
          </cell>
          <cell r="CR70">
            <v>0</v>
          </cell>
          <cell r="CS70">
            <v>0.95499999999999996</v>
          </cell>
        </row>
        <row r="71">
          <cell r="C71" t="str">
            <v>WT15X105.5</v>
          </cell>
          <cell r="D71" t="str">
            <v>F</v>
          </cell>
          <cell r="E71">
            <v>106</v>
          </cell>
          <cell r="F71">
            <v>31.1</v>
          </cell>
          <cell r="G71">
            <v>15.5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0</v>
          </cell>
          <cell r="U71">
            <v>0</v>
          </cell>
          <cell r="V71">
            <v>3.39</v>
          </cell>
          <cell r="W71">
            <v>0</v>
          </cell>
          <cell r="X71">
            <v>0</v>
          </cell>
          <cell r="Y71">
            <v>1.03</v>
          </cell>
          <cell r="Z71">
            <v>5.74</v>
          </cell>
          <cell r="AA71">
            <v>0</v>
          </cell>
          <cell r="AB71">
            <v>17.2</v>
          </cell>
          <cell r="AC71">
            <v>0</v>
          </cell>
          <cell r="AD71">
            <v>20</v>
          </cell>
          <cell r="AE71">
            <v>610</v>
          </cell>
          <cell r="AF71">
            <v>89.5</v>
          </cell>
          <cell r="AG71">
            <v>50.5</v>
          </cell>
          <cell r="AH71">
            <v>4.43</v>
          </cell>
          <cell r="AI71">
            <v>378</v>
          </cell>
          <cell r="AJ71">
            <v>77.2</v>
          </cell>
          <cell r="AK71">
            <v>50.1</v>
          </cell>
          <cell r="AL71">
            <v>3.49</v>
          </cell>
          <cell r="AM71">
            <v>0</v>
          </cell>
          <cell r="AN71">
            <v>14.1</v>
          </cell>
          <cell r="AO71">
            <v>96.4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6.27</v>
          </cell>
          <cell r="AV71">
            <v>0.80900000000000005</v>
          </cell>
          <cell r="AW71">
            <v>0</v>
          </cell>
          <cell r="AX71">
            <v>0.89900000000000002</v>
          </cell>
          <cell r="AY71" t="str">
            <v>WT380X157</v>
          </cell>
          <cell r="AZ71" t="str">
            <v>WT380X157</v>
          </cell>
          <cell r="BA71">
            <v>157</v>
          </cell>
          <cell r="BB71">
            <v>20100</v>
          </cell>
          <cell r="BC71">
            <v>394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86.1</v>
          </cell>
          <cell r="BR71">
            <v>0</v>
          </cell>
          <cell r="BS71">
            <v>0</v>
          </cell>
          <cell r="BT71">
            <v>26.2</v>
          </cell>
          <cell r="BU71">
            <v>157</v>
          </cell>
          <cell r="BV71">
            <v>0</v>
          </cell>
          <cell r="BW71">
            <v>0</v>
          </cell>
          <cell r="BX71">
            <v>17.2</v>
          </cell>
          <cell r="BY71">
            <v>20</v>
          </cell>
          <cell r="BZ71">
            <v>254</v>
          </cell>
          <cell r="CA71">
            <v>1470</v>
          </cell>
          <cell r="CB71">
            <v>828</v>
          </cell>
          <cell r="CC71">
            <v>113</v>
          </cell>
          <cell r="CD71">
            <v>157</v>
          </cell>
          <cell r="CE71">
            <v>1270</v>
          </cell>
          <cell r="CF71">
            <v>821</v>
          </cell>
          <cell r="CG71">
            <v>88.6</v>
          </cell>
          <cell r="CH71">
            <v>0</v>
          </cell>
          <cell r="CI71">
            <v>5870</v>
          </cell>
          <cell r="CJ71">
            <v>25.9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159</v>
          </cell>
          <cell r="CQ71">
            <v>0.80900000000000005</v>
          </cell>
          <cell r="CR71">
            <v>0</v>
          </cell>
          <cell r="CS71">
            <v>0.89900000000000002</v>
          </cell>
        </row>
        <row r="72">
          <cell r="C72" t="str">
            <v>WT15X95.5</v>
          </cell>
          <cell r="D72" t="str">
            <v>F</v>
          </cell>
          <cell r="E72">
            <v>95.5</v>
          </cell>
          <cell r="F72">
            <v>28.1</v>
          </cell>
          <cell r="G72">
            <v>15.3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0</v>
          </cell>
          <cell r="U72">
            <v>0</v>
          </cell>
          <cell r="V72">
            <v>3.34</v>
          </cell>
          <cell r="W72">
            <v>0</v>
          </cell>
          <cell r="X72">
            <v>0</v>
          </cell>
          <cell r="Y72">
            <v>0.93500000000000005</v>
          </cell>
          <cell r="Z72">
            <v>6.35</v>
          </cell>
          <cell r="AA72">
            <v>0</v>
          </cell>
          <cell r="AB72">
            <v>18.8</v>
          </cell>
          <cell r="AC72">
            <v>0</v>
          </cell>
          <cell r="AD72">
            <v>21.6</v>
          </cell>
          <cell r="AE72">
            <v>549</v>
          </cell>
          <cell r="AF72">
            <v>80.8</v>
          </cell>
          <cell r="AG72">
            <v>45.7</v>
          </cell>
          <cell r="AH72">
            <v>4.42</v>
          </cell>
          <cell r="AI72">
            <v>336</v>
          </cell>
          <cell r="AJ72">
            <v>68.900000000000006</v>
          </cell>
          <cell r="AK72">
            <v>44.7</v>
          </cell>
          <cell r="AL72">
            <v>3.46</v>
          </cell>
          <cell r="AM72">
            <v>0</v>
          </cell>
          <cell r="AN72">
            <v>10.5</v>
          </cell>
          <cell r="AO72">
            <v>71.2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6.25</v>
          </cell>
          <cell r="AV72">
            <v>0.80700000000000005</v>
          </cell>
          <cell r="AW72">
            <v>0</v>
          </cell>
          <cell r="AX72">
            <v>0.81599999999999995</v>
          </cell>
          <cell r="AY72" t="str">
            <v>WT380X142</v>
          </cell>
          <cell r="AZ72" t="str">
            <v>WT380X142</v>
          </cell>
          <cell r="BA72">
            <v>142</v>
          </cell>
          <cell r="BB72">
            <v>18100</v>
          </cell>
          <cell r="BC72">
            <v>389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84.8</v>
          </cell>
          <cell r="BR72">
            <v>0</v>
          </cell>
          <cell r="BS72">
            <v>0</v>
          </cell>
          <cell r="BT72">
            <v>23.7</v>
          </cell>
          <cell r="BU72">
            <v>142</v>
          </cell>
          <cell r="BV72">
            <v>0</v>
          </cell>
          <cell r="BW72">
            <v>0</v>
          </cell>
          <cell r="BX72">
            <v>18.8</v>
          </cell>
          <cell r="BY72">
            <v>21.6</v>
          </cell>
          <cell r="BZ72">
            <v>229</v>
          </cell>
          <cell r="CA72">
            <v>1320</v>
          </cell>
          <cell r="CB72">
            <v>749</v>
          </cell>
          <cell r="CC72">
            <v>112</v>
          </cell>
          <cell r="CD72">
            <v>140</v>
          </cell>
          <cell r="CE72">
            <v>1130</v>
          </cell>
          <cell r="CF72">
            <v>733</v>
          </cell>
          <cell r="CG72">
            <v>87.9</v>
          </cell>
          <cell r="CH72">
            <v>0</v>
          </cell>
          <cell r="CI72">
            <v>4370</v>
          </cell>
          <cell r="CJ72">
            <v>19.100000000000001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159</v>
          </cell>
          <cell r="CQ72">
            <v>0.80700000000000005</v>
          </cell>
          <cell r="CR72">
            <v>0</v>
          </cell>
          <cell r="CS72">
            <v>0.81599999999999995</v>
          </cell>
        </row>
        <row r="73">
          <cell r="C73" t="str">
            <v>WT15X86.5</v>
          </cell>
          <cell r="D73" t="str">
            <v>F</v>
          </cell>
          <cell r="E73">
            <v>86.5</v>
          </cell>
          <cell r="F73">
            <v>25.5</v>
          </cell>
          <cell r="G73">
            <v>15.2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0</v>
          </cell>
          <cell r="U73">
            <v>0</v>
          </cell>
          <cell r="V73">
            <v>3.31</v>
          </cell>
          <cell r="W73">
            <v>0</v>
          </cell>
          <cell r="X73">
            <v>0</v>
          </cell>
          <cell r="Y73">
            <v>0.85099999999999998</v>
          </cell>
          <cell r="Z73">
            <v>7.4</v>
          </cell>
          <cell r="AA73">
            <v>0</v>
          </cell>
          <cell r="AB73">
            <v>20.399999999999999</v>
          </cell>
          <cell r="AC73">
            <v>0</v>
          </cell>
          <cell r="AD73">
            <v>23.2</v>
          </cell>
          <cell r="AE73">
            <v>497</v>
          </cell>
          <cell r="AF73">
            <v>73.5</v>
          </cell>
          <cell r="AG73">
            <v>41.7</v>
          </cell>
          <cell r="AH73">
            <v>4.42</v>
          </cell>
          <cell r="AI73">
            <v>299</v>
          </cell>
          <cell r="AJ73">
            <v>61.4</v>
          </cell>
          <cell r="AK73">
            <v>39.9</v>
          </cell>
          <cell r="AL73">
            <v>3.42</v>
          </cell>
          <cell r="AM73">
            <v>0</v>
          </cell>
          <cell r="AN73">
            <v>7.78</v>
          </cell>
          <cell r="AO73">
            <v>53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6.24</v>
          </cell>
          <cell r="AV73">
            <v>0.80200000000000005</v>
          </cell>
          <cell r="AW73">
            <v>0</v>
          </cell>
          <cell r="AX73">
            <v>0.73299999999999998</v>
          </cell>
          <cell r="AY73" t="str">
            <v>WT380X128.5</v>
          </cell>
          <cell r="AZ73" t="str">
            <v>WT380X128.5</v>
          </cell>
          <cell r="BA73">
            <v>128</v>
          </cell>
          <cell r="BB73">
            <v>16500</v>
          </cell>
          <cell r="BC73">
            <v>386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84.1</v>
          </cell>
          <cell r="BR73">
            <v>0</v>
          </cell>
          <cell r="BS73">
            <v>0</v>
          </cell>
          <cell r="BT73">
            <v>21.6</v>
          </cell>
          <cell r="BU73">
            <v>129</v>
          </cell>
          <cell r="BV73">
            <v>0</v>
          </cell>
          <cell r="BW73">
            <v>0</v>
          </cell>
          <cell r="BX73">
            <v>20.399999999999999</v>
          </cell>
          <cell r="BY73">
            <v>23.2</v>
          </cell>
          <cell r="BZ73">
            <v>207</v>
          </cell>
          <cell r="CA73">
            <v>1200</v>
          </cell>
          <cell r="CB73">
            <v>683</v>
          </cell>
          <cell r="CC73">
            <v>112</v>
          </cell>
          <cell r="CD73">
            <v>124</v>
          </cell>
          <cell r="CE73">
            <v>1010</v>
          </cell>
          <cell r="CF73">
            <v>654</v>
          </cell>
          <cell r="CG73">
            <v>86.9</v>
          </cell>
          <cell r="CH73">
            <v>0</v>
          </cell>
          <cell r="CI73">
            <v>3240</v>
          </cell>
          <cell r="CJ73">
            <v>14.2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158</v>
          </cell>
          <cell r="CQ73">
            <v>0.80200000000000005</v>
          </cell>
          <cell r="CR73">
            <v>0</v>
          </cell>
          <cell r="CS73">
            <v>0.73299999999999998</v>
          </cell>
        </row>
        <row r="74">
          <cell r="C74" t="str">
            <v>WT15X74</v>
          </cell>
          <cell r="D74" t="str">
            <v>F</v>
          </cell>
          <cell r="E74">
            <v>74</v>
          </cell>
          <cell r="F74">
            <v>21.7</v>
          </cell>
          <cell r="G74">
            <v>15.3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0</v>
          </cell>
          <cell r="U74">
            <v>0</v>
          </cell>
          <cell r="V74">
            <v>3.84</v>
          </cell>
          <cell r="W74">
            <v>0</v>
          </cell>
          <cell r="X74">
            <v>0</v>
          </cell>
          <cell r="Y74">
            <v>1.04</v>
          </cell>
          <cell r="Z74">
            <v>4.4400000000000004</v>
          </cell>
          <cell r="AA74">
            <v>0</v>
          </cell>
          <cell r="AB74">
            <v>20.8</v>
          </cell>
          <cell r="AC74">
            <v>0</v>
          </cell>
          <cell r="AD74">
            <v>23.6</v>
          </cell>
          <cell r="AE74">
            <v>466</v>
          </cell>
          <cell r="AF74">
            <v>72.2</v>
          </cell>
          <cell r="AG74">
            <v>40.6</v>
          </cell>
          <cell r="AH74">
            <v>4.63</v>
          </cell>
          <cell r="AI74">
            <v>114</v>
          </cell>
          <cell r="AJ74">
            <v>33.9</v>
          </cell>
          <cell r="AK74">
            <v>21.7</v>
          </cell>
          <cell r="AL74">
            <v>2.2799999999999998</v>
          </cell>
          <cell r="AM74">
            <v>0</v>
          </cell>
          <cell r="AN74">
            <v>7.24</v>
          </cell>
          <cell r="AO74">
            <v>37.6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6.1</v>
          </cell>
          <cell r="AV74">
            <v>0.71599999999999997</v>
          </cell>
          <cell r="AW74">
            <v>0</v>
          </cell>
          <cell r="AX74">
            <v>0.71499999999999997</v>
          </cell>
          <cell r="AY74" t="str">
            <v>WT380X110</v>
          </cell>
          <cell r="AZ74" t="str">
            <v>WT380X110</v>
          </cell>
          <cell r="BA74">
            <v>110</v>
          </cell>
          <cell r="BB74">
            <v>14000</v>
          </cell>
          <cell r="BC74">
            <v>389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97.5</v>
          </cell>
          <cell r="BR74">
            <v>0</v>
          </cell>
          <cell r="BS74">
            <v>0</v>
          </cell>
          <cell r="BT74">
            <v>26.4</v>
          </cell>
          <cell r="BU74">
            <v>110</v>
          </cell>
          <cell r="BV74">
            <v>0</v>
          </cell>
          <cell r="BW74">
            <v>0</v>
          </cell>
          <cell r="BX74">
            <v>20.8</v>
          </cell>
          <cell r="BY74">
            <v>23.6</v>
          </cell>
          <cell r="BZ74">
            <v>194</v>
          </cell>
          <cell r="CA74">
            <v>1180</v>
          </cell>
          <cell r="CB74">
            <v>665</v>
          </cell>
          <cell r="CC74">
            <v>118</v>
          </cell>
          <cell r="CD74">
            <v>47.5</v>
          </cell>
          <cell r="CE74">
            <v>556</v>
          </cell>
          <cell r="CF74">
            <v>356</v>
          </cell>
          <cell r="CG74">
            <v>57.9</v>
          </cell>
          <cell r="CH74">
            <v>0</v>
          </cell>
          <cell r="CI74">
            <v>3010</v>
          </cell>
          <cell r="CJ74">
            <v>10.1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155</v>
          </cell>
          <cell r="CQ74">
            <v>0.71599999999999997</v>
          </cell>
          <cell r="CR74">
            <v>0</v>
          </cell>
          <cell r="CS74">
            <v>0.71499999999999997</v>
          </cell>
        </row>
        <row r="75">
          <cell r="C75" t="str">
            <v>WT15X66</v>
          </cell>
          <cell r="D75" t="str">
            <v>F</v>
          </cell>
          <cell r="E75">
            <v>66</v>
          </cell>
          <cell r="F75">
            <v>19.399999999999999</v>
          </cell>
          <cell r="G75">
            <v>15.2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0</v>
          </cell>
          <cell r="U75">
            <v>0</v>
          </cell>
          <cell r="V75">
            <v>3.9</v>
          </cell>
          <cell r="W75">
            <v>0</v>
          </cell>
          <cell r="X75">
            <v>0</v>
          </cell>
          <cell r="Y75">
            <v>0.92100000000000004</v>
          </cell>
          <cell r="Z75">
            <v>5.27</v>
          </cell>
          <cell r="AA75">
            <v>0</v>
          </cell>
          <cell r="AB75">
            <v>22</v>
          </cell>
          <cell r="AC75">
            <v>0</v>
          </cell>
          <cell r="AD75">
            <v>24.6</v>
          </cell>
          <cell r="AE75">
            <v>421</v>
          </cell>
          <cell r="AF75">
            <v>66.8</v>
          </cell>
          <cell r="AG75">
            <v>37.4</v>
          </cell>
          <cell r="AH75">
            <v>4.66</v>
          </cell>
          <cell r="AI75">
            <v>98</v>
          </cell>
          <cell r="AJ75">
            <v>29.2</v>
          </cell>
          <cell r="AK75">
            <v>18.600000000000001</v>
          </cell>
          <cell r="AL75">
            <v>2.25</v>
          </cell>
          <cell r="AM75">
            <v>0</v>
          </cell>
          <cell r="AN75">
            <v>4.8499999999999996</v>
          </cell>
          <cell r="AO75">
            <v>28.5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6.19</v>
          </cell>
          <cell r="AV75">
            <v>0.69799999999999995</v>
          </cell>
          <cell r="AW75">
            <v>0</v>
          </cell>
          <cell r="AX75">
            <v>0.66200000000000003</v>
          </cell>
          <cell r="AY75" t="str">
            <v>WT380X98</v>
          </cell>
          <cell r="AZ75" t="str">
            <v>WT380X98</v>
          </cell>
          <cell r="BA75">
            <v>98</v>
          </cell>
          <cell r="BB75">
            <v>12500</v>
          </cell>
          <cell r="BC75">
            <v>386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99.1</v>
          </cell>
          <cell r="BR75">
            <v>0</v>
          </cell>
          <cell r="BS75">
            <v>0</v>
          </cell>
          <cell r="BT75">
            <v>23.4</v>
          </cell>
          <cell r="BU75">
            <v>98</v>
          </cell>
          <cell r="BV75">
            <v>0</v>
          </cell>
          <cell r="BW75">
            <v>0</v>
          </cell>
          <cell r="BX75">
            <v>22</v>
          </cell>
          <cell r="BY75">
            <v>24.6</v>
          </cell>
          <cell r="BZ75">
            <v>175</v>
          </cell>
          <cell r="CA75">
            <v>1090</v>
          </cell>
          <cell r="CB75">
            <v>613</v>
          </cell>
          <cell r="CC75">
            <v>118</v>
          </cell>
          <cell r="CD75">
            <v>40.799999999999997</v>
          </cell>
          <cell r="CE75">
            <v>479</v>
          </cell>
          <cell r="CF75">
            <v>305</v>
          </cell>
          <cell r="CG75">
            <v>57.2</v>
          </cell>
          <cell r="CH75">
            <v>0</v>
          </cell>
          <cell r="CI75">
            <v>2020</v>
          </cell>
          <cell r="CJ75">
            <v>7.65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157</v>
          </cell>
          <cell r="CQ75">
            <v>0.69799999999999995</v>
          </cell>
          <cell r="CR75">
            <v>0</v>
          </cell>
          <cell r="CS75">
            <v>0.66200000000000003</v>
          </cell>
        </row>
        <row r="76">
          <cell r="C76" t="str">
            <v>WT15X62</v>
          </cell>
          <cell r="D76" t="str">
            <v>F</v>
          </cell>
          <cell r="E76">
            <v>62</v>
          </cell>
          <cell r="F76">
            <v>18.2</v>
          </cell>
          <cell r="G76">
            <v>15.1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0</v>
          </cell>
          <cell r="U76">
            <v>0</v>
          </cell>
          <cell r="V76">
            <v>3.9</v>
          </cell>
          <cell r="W76">
            <v>0</v>
          </cell>
          <cell r="X76">
            <v>0</v>
          </cell>
          <cell r="Y76">
            <v>0.86699999999999999</v>
          </cell>
          <cell r="Z76">
            <v>5.65</v>
          </cell>
          <cell r="AA76">
            <v>0</v>
          </cell>
          <cell r="AB76">
            <v>23.1</v>
          </cell>
          <cell r="AC76">
            <v>0</v>
          </cell>
          <cell r="AD76">
            <v>25.8</v>
          </cell>
          <cell r="AE76">
            <v>396</v>
          </cell>
          <cell r="AF76">
            <v>63.1</v>
          </cell>
          <cell r="AG76">
            <v>35.299999999999997</v>
          </cell>
          <cell r="AH76">
            <v>4.66</v>
          </cell>
          <cell r="AI76">
            <v>90.4</v>
          </cell>
          <cell r="AJ76">
            <v>27</v>
          </cell>
          <cell r="AK76">
            <v>17.2</v>
          </cell>
          <cell r="AL76">
            <v>2.23</v>
          </cell>
          <cell r="AM76">
            <v>0</v>
          </cell>
          <cell r="AN76">
            <v>3.98</v>
          </cell>
          <cell r="AO76">
            <v>23.9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6.2</v>
          </cell>
          <cell r="AV76">
            <v>0.69399999999999995</v>
          </cell>
          <cell r="AW76">
            <v>0</v>
          </cell>
          <cell r="AX76">
            <v>0.60199999999999998</v>
          </cell>
          <cell r="AY76" t="str">
            <v>WT380X92.5</v>
          </cell>
          <cell r="AZ76" t="str">
            <v>WT380X92.5</v>
          </cell>
          <cell r="BA76">
            <v>92.5</v>
          </cell>
          <cell r="BB76">
            <v>11700</v>
          </cell>
          <cell r="BC76">
            <v>384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99.1</v>
          </cell>
          <cell r="BR76">
            <v>0</v>
          </cell>
          <cell r="BS76">
            <v>0</v>
          </cell>
          <cell r="BT76">
            <v>22</v>
          </cell>
          <cell r="BU76">
            <v>92.5</v>
          </cell>
          <cell r="BV76">
            <v>0</v>
          </cell>
          <cell r="BW76">
            <v>0</v>
          </cell>
          <cell r="BX76">
            <v>23.1</v>
          </cell>
          <cell r="BY76">
            <v>25.8</v>
          </cell>
          <cell r="BZ76">
            <v>165</v>
          </cell>
          <cell r="CA76">
            <v>1030</v>
          </cell>
          <cell r="CB76">
            <v>578</v>
          </cell>
          <cell r="CC76">
            <v>118</v>
          </cell>
          <cell r="CD76">
            <v>37.6</v>
          </cell>
          <cell r="CE76">
            <v>442</v>
          </cell>
          <cell r="CF76">
            <v>282</v>
          </cell>
          <cell r="CG76">
            <v>56.6</v>
          </cell>
          <cell r="CH76">
            <v>0</v>
          </cell>
          <cell r="CI76">
            <v>1660</v>
          </cell>
          <cell r="CJ76">
            <v>6.42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157</v>
          </cell>
          <cell r="CQ76">
            <v>0.69399999999999995</v>
          </cell>
          <cell r="CR76">
            <v>0</v>
          </cell>
          <cell r="CS76">
            <v>0.60199999999999998</v>
          </cell>
        </row>
        <row r="77">
          <cell r="C77" t="str">
            <v>WT15X58</v>
          </cell>
          <cell r="D77" t="str">
            <v>F</v>
          </cell>
          <cell r="E77">
            <v>58</v>
          </cell>
          <cell r="F77">
            <v>17.100000000000001</v>
          </cell>
          <cell r="G77">
            <v>15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0</v>
          </cell>
          <cell r="U77">
            <v>0</v>
          </cell>
          <cell r="V77">
            <v>3.94</v>
          </cell>
          <cell r="W77">
            <v>0</v>
          </cell>
          <cell r="X77">
            <v>0</v>
          </cell>
          <cell r="Y77">
            <v>0.81499999999999995</v>
          </cell>
          <cell r="Z77">
            <v>6.17</v>
          </cell>
          <cell r="AA77">
            <v>0</v>
          </cell>
          <cell r="AB77">
            <v>23.9</v>
          </cell>
          <cell r="AC77">
            <v>0</v>
          </cell>
          <cell r="AD77">
            <v>26.6</v>
          </cell>
          <cell r="AE77">
            <v>373</v>
          </cell>
          <cell r="AF77">
            <v>60.4</v>
          </cell>
          <cell r="AG77">
            <v>33.700000000000003</v>
          </cell>
          <cell r="AH77">
            <v>4.67</v>
          </cell>
          <cell r="AI77">
            <v>82.1</v>
          </cell>
          <cell r="AJ77">
            <v>24.6</v>
          </cell>
          <cell r="AK77">
            <v>15.6</v>
          </cell>
          <cell r="AL77">
            <v>2.19</v>
          </cell>
          <cell r="AM77">
            <v>0</v>
          </cell>
          <cell r="AN77">
            <v>3.21</v>
          </cell>
          <cell r="AO77">
            <v>20.5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6.24</v>
          </cell>
          <cell r="AV77">
            <v>0.68300000000000005</v>
          </cell>
          <cell r="AW77">
            <v>0</v>
          </cell>
          <cell r="AX77">
            <v>0.56699999999999995</v>
          </cell>
          <cell r="AY77" t="str">
            <v>WT380X86.5</v>
          </cell>
          <cell r="AZ77" t="str">
            <v>WT380X86.5</v>
          </cell>
          <cell r="BA77">
            <v>86.5</v>
          </cell>
          <cell r="BB77">
            <v>11000</v>
          </cell>
          <cell r="BC77">
            <v>381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100</v>
          </cell>
          <cell r="BR77">
            <v>0</v>
          </cell>
          <cell r="BS77">
            <v>0</v>
          </cell>
          <cell r="BT77">
            <v>20.7</v>
          </cell>
          <cell r="BU77">
            <v>86.5</v>
          </cell>
          <cell r="BV77">
            <v>0</v>
          </cell>
          <cell r="BW77">
            <v>0</v>
          </cell>
          <cell r="BX77">
            <v>23.9</v>
          </cell>
          <cell r="BY77">
            <v>26.6</v>
          </cell>
          <cell r="BZ77">
            <v>155</v>
          </cell>
          <cell r="CA77">
            <v>990</v>
          </cell>
          <cell r="CB77">
            <v>552</v>
          </cell>
          <cell r="CC77">
            <v>119</v>
          </cell>
          <cell r="CD77">
            <v>34.200000000000003</v>
          </cell>
          <cell r="CE77">
            <v>403</v>
          </cell>
          <cell r="CF77">
            <v>256</v>
          </cell>
          <cell r="CG77">
            <v>55.6</v>
          </cell>
          <cell r="CH77">
            <v>0</v>
          </cell>
          <cell r="CI77">
            <v>1340</v>
          </cell>
          <cell r="CJ77">
            <v>5.51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158</v>
          </cell>
          <cell r="CQ77">
            <v>0.68300000000000005</v>
          </cell>
          <cell r="CR77">
            <v>0</v>
          </cell>
          <cell r="CS77">
            <v>0.56699999999999995</v>
          </cell>
        </row>
        <row r="78">
          <cell r="C78" t="str">
            <v>WT15X54</v>
          </cell>
          <cell r="D78" t="str">
            <v>F</v>
          </cell>
          <cell r="E78">
            <v>54</v>
          </cell>
          <cell r="F78">
            <v>15.9</v>
          </cell>
          <cell r="G78">
            <v>14.9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0</v>
          </cell>
          <cell r="U78">
            <v>0</v>
          </cell>
          <cell r="V78">
            <v>4.01</v>
          </cell>
          <cell r="W78">
            <v>0</v>
          </cell>
          <cell r="X78">
            <v>0</v>
          </cell>
          <cell r="Y78">
            <v>0.75700000000000001</v>
          </cell>
          <cell r="Z78">
            <v>6.89</v>
          </cell>
          <cell r="AA78">
            <v>0</v>
          </cell>
          <cell r="AB78">
            <v>24.8</v>
          </cell>
          <cell r="AC78">
            <v>0</v>
          </cell>
          <cell r="AD78">
            <v>27.4</v>
          </cell>
          <cell r="AE78">
            <v>349</v>
          </cell>
          <cell r="AF78">
            <v>57.7</v>
          </cell>
          <cell r="AG78">
            <v>32</v>
          </cell>
          <cell r="AH78">
            <v>4.6900000000000004</v>
          </cell>
          <cell r="AI78">
            <v>73</v>
          </cell>
          <cell r="AJ78">
            <v>21.9</v>
          </cell>
          <cell r="AK78">
            <v>13.9</v>
          </cell>
          <cell r="AL78">
            <v>2.15</v>
          </cell>
          <cell r="AM78">
            <v>0</v>
          </cell>
          <cell r="AN78">
            <v>2.4900000000000002</v>
          </cell>
          <cell r="AO78">
            <v>17.3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6.31</v>
          </cell>
          <cell r="AV78">
            <v>0.66800000000000004</v>
          </cell>
          <cell r="AW78">
            <v>0</v>
          </cell>
          <cell r="AX78">
            <v>0.53400000000000003</v>
          </cell>
          <cell r="AY78" t="str">
            <v>WT380X80.5</v>
          </cell>
          <cell r="AZ78" t="str">
            <v>WT380X80.5</v>
          </cell>
          <cell r="BA78">
            <v>80.5</v>
          </cell>
          <cell r="BB78">
            <v>10300</v>
          </cell>
          <cell r="BC78">
            <v>378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102</v>
          </cell>
          <cell r="BR78">
            <v>0</v>
          </cell>
          <cell r="BS78">
            <v>0</v>
          </cell>
          <cell r="BT78">
            <v>19.2</v>
          </cell>
          <cell r="BU78">
            <v>80.5</v>
          </cell>
          <cell r="BV78">
            <v>0</v>
          </cell>
          <cell r="BW78">
            <v>0</v>
          </cell>
          <cell r="BX78">
            <v>24.8</v>
          </cell>
          <cell r="BY78">
            <v>27.4</v>
          </cell>
          <cell r="BZ78">
            <v>145</v>
          </cell>
          <cell r="CA78">
            <v>946</v>
          </cell>
          <cell r="CB78">
            <v>524</v>
          </cell>
          <cell r="CC78">
            <v>119</v>
          </cell>
          <cell r="CD78">
            <v>30.4</v>
          </cell>
          <cell r="CE78">
            <v>359</v>
          </cell>
          <cell r="CF78">
            <v>228</v>
          </cell>
          <cell r="CG78">
            <v>54.6</v>
          </cell>
          <cell r="CH78">
            <v>0</v>
          </cell>
          <cell r="CI78">
            <v>1040</v>
          </cell>
          <cell r="CJ78">
            <v>4.6500000000000004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160</v>
          </cell>
          <cell r="CQ78">
            <v>0.66800000000000004</v>
          </cell>
          <cell r="CR78">
            <v>0</v>
          </cell>
          <cell r="CS78">
            <v>0.53400000000000003</v>
          </cell>
        </row>
        <row r="79">
          <cell r="C79" t="str">
            <v>WT15X49.5</v>
          </cell>
          <cell r="D79" t="str">
            <v>F</v>
          </cell>
          <cell r="E79">
            <v>49.5</v>
          </cell>
          <cell r="F79">
            <v>14.5</v>
          </cell>
          <cell r="G79">
            <v>14.8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0</v>
          </cell>
          <cell r="U79">
            <v>0</v>
          </cell>
          <cell r="V79">
            <v>4.09</v>
          </cell>
          <cell r="W79">
            <v>0</v>
          </cell>
          <cell r="X79">
            <v>0</v>
          </cell>
          <cell r="Y79">
            <v>0.91200000000000003</v>
          </cell>
          <cell r="Z79">
            <v>7.8</v>
          </cell>
          <cell r="AA79">
            <v>0</v>
          </cell>
          <cell r="AB79">
            <v>26</v>
          </cell>
          <cell r="AC79">
            <v>0</v>
          </cell>
          <cell r="AD79">
            <v>28.5</v>
          </cell>
          <cell r="AE79">
            <v>322</v>
          </cell>
          <cell r="AF79">
            <v>54.4</v>
          </cell>
          <cell r="AG79">
            <v>30</v>
          </cell>
          <cell r="AH79">
            <v>4.71</v>
          </cell>
          <cell r="AI79">
            <v>63.9</v>
          </cell>
          <cell r="AJ79">
            <v>19.3</v>
          </cell>
          <cell r="AK79">
            <v>12.2</v>
          </cell>
          <cell r="AL79">
            <v>2.1</v>
          </cell>
          <cell r="AM79">
            <v>0</v>
          </cell>
          <cell r="AN79">
            <v>1.88</v>
          </cell>
          <cell r="AO79">
            <v>14.3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6.38</v>
          </cell>
          <cell r="AV79">
            <v>0.65300000000000002</v>
          </cell>
          <cell r="AW79">
            <v>0</v>
          </cell>
          <cell r="AX79">
            <v>0.49199999999999999</v>
          </cell>
          <cell r="AY79" t="str">
            <v>WT380X73.5</v>
          </cell>
          <cell r="AZ79" t="str">
            <v>WT380X73.5</v>
          </cell>
          <cell r="BA79">
            <v>73.5</v>
          </cell>
          <cell r="BB79">
            <v>9350</v>
          </cell>
          <cell r="BC79">
            <v>376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104</v>
          </cell>
          <cell r="BR79">
            <v>0</v>
          </cell>
          <cell r="BS79">
            <v>0</v>
          </cell>
          <cell r="BT79">
            <v>23.2</v>
          </cell>
          <cell r="BU79">
            <v>73.5</v>
          </cell>
          <cell r="BV79">
            <v>0</v>
          </cell>
          <cell r="BW79">
            <v>0</v>
          </cell>
          <cell r="BX79">
            <v>26</v>
          </cell>
          <cell r="BY79">
            <v>28.5</v>
          </cell>
          <cell r="BZ79">
            <v>134</v>
          </cell>
          <cell r="CA79">
            <v>891</v>
          </cell>
          <cell r="CB79">
            <v>492</v>
          </cell>
          <cell r="CC79">
            <v>120</v>
          </cell>
          <cell r="CD79">
            <v>26.6</v>
          </cell>
          <cell r="CE79">
            <v>316</v>
          </cell>
          <cell r="CF79">
            <v>200</v>
          </cell>
          <cell r="CG79">
            <v>53.3</v>
          </cell>
          <cell r="CH79">
            <v>0</v>
          </cell>
          <cell r="CI79">
            <v>783</v>
          </cell>
          <cell r="CJ79">
            <v>3.84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162</v>
          </cell>
          <cell r="CQ79">
            <v>0.65300000000000002</v>
          </cell>
          <cell r="CR79">
            <v>0</v>
          </cell>
          <cell r="CS79">
            <v>0.49199999999999999</v>
          </cell>
        </row>
        <row r="80">
          <cell r="C80" t="str">
            <v>WT15X45</v>
          </cell>
          <cell r="D80" t="str">
            <v>F</v>
          </cell>
          <cell r="E80">
            <v>45</v>
          </cell>
          <cell r="F80">
            <v>13.2</v>
          </cell>
          <cell r="G80">
            <v>14.8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0</v>
          </cell>
          <cell r="U80">
            <v>0</v>
          </cell>
          <cell r="V80">
            <v>4.04</v>
          </cell>
          <cell r="W80">
            <v>0</v>
          </cell>
          <cell r="X80">
            <v>0</v>
          </cell>
          <cell r="Y80">
            <v>0.83499999999999996</v>
          </cell>
          <cell r="Z80">
            <v>8.52</v>
          </cell>
          <cell r="AA80">
            <v>0</v>
          </cell>
          <cell r="AB80">
            <v>28.7</v>
          </cell>
          <cell r="AC80">
            <v>0</v>
          </cell>
          <cell r="AD80">
            <v>31.4</v>
          </cell>
          <cell r="AE80">
            <v>290</v>
          </cell>
          <cell r="AF80">
            <v>49</v>
          </cell>
          <cell r="AG80">
            <v>27.1</v>
          </cell>
          <cell r="AH80">
            <v>4.6900000000000004</v>
          </cell>
          <cell r="AI80">
            <v>57.3</v>
          </cell>
          <cell r="AJ80">
            <v>17.3</v>
          </cell>
          <cell r="AK80">
            <v>11</v>
          </cell>
          <cell r="AL80">
            <v>2.09</v>
          </cell>
          <cell r="AM80">
            <v>0</v>
          </cell>
          <cell r="AN80">
            <v>1.41</v>
          </cell>
          <cell r="AO80">
            <v>10.5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6.35</v>
          </cell>
          <cell r="AV80">
            <v>0.65400000000000003</v>
          </cell>
          <cell r="AW80">
            <v>0</v>
          </cell>
          <cell r="AX80">
            <v>0.40500000000000003</v>
          </cell>
          <cell r="AY80" t="str">
            <v>WT380X67</v>
          </cell>
          <cell r="AZ80" t="str">
            <v>WT380X67</v>
          </cell>
          <cell r="BA80">
            <v>67</v>
          </cell>
          <cell r="BB80">
            <v>8520</v>
          </cell>
          <cell r="BC80">
            <v>376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103</v>
          </cell>
          <cell r="BR80">
            <v>0</v>
          </cell>
          <cell r="BS80">
            <v>0</v>
          </cell>
          <cell r="BT80">
            <v>21.2</v>
          </cell>
          <cell r="BU80">
            <v>67</v>
          </cell>
          <cell r="BV80">
            <v>0</v>
          </cell>
          <cell r="BW80">
            <v>0</v>
          </cell>
          <cell r="BX80">
            <v>28.7</v>
          </cell>
          <cell r="BY80">
            <v>31.4</v>
          </cell>
          <cell r="BZ80">
            <v>121</v>
          </cell>
          <cell r="CA80">
            <v>803</v>
          </cell>
          <cell r="CB80">
            <v>444</v>
          </cell>
          <cell r="CC80">
            <v>119</v>
          </cell>
          <cell r="CD80">
            <v>23.9</v>
          </cell>
          <cell r="CE80">
            <v>283</v>
          </cell>
          <cell r="CF80">
            <v>180</v>
          </cell>
          <cell r="CG80">
            <v>53.1</v>
          </cell>
          <cell r="CH80">
            <v>0</v>
          </cell>
          <cell r="CI80">
            <v>587</v>
          </cell>
          <cell r="CJ80">
            <v>2.82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161</v>
          </cell>
          <cell r="CQ80">
            <v>0.65400000000000003</v>
          </cell>
          <cell r="CR80">
            <v>0</v>
          </cell>
          <cell r="CS80">
            <v>0.40500000000000003</v>
          </cell>
        </row>
        <row r="81">
          <cell r="C81" t="str">
            <v>WT13.5X269.5</v>
          </cell>
          <cell r="D81" t="str">
            <v>T</v>
          </cell>
          <cell r="E81">
            <v>270</v>
          </cell>
          <cell r="F81">
            <v>79.3</v>
          </cell>
          <cell r="G81">
            <v>16.3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0</v>
          </cell>
          <cell r="U81">
            <v>0</v>
          </cell>
          <cell r="V81">
            <v>4.34</v>
          </cell>
          <cell r="W81">
            <v>0</v>
          </cell>
          <cell r="X81">
            <v>0</v>
          </cell>
          <cell r="Y81">
            <v>2.6</v>
          </cell>
          <cell r="Z81">
            <v>2.15</v>
          </cell>
          <cell r="AA81">
            <v>0</v>
          </cell>
          <cell r="AB81">
            <v>6.06</v>
          </cell>
          <cell r="AC81">
            <v>0</v>
          </cell>
          <cell r="AD81">
            <v>8.25</v>
          </cell>
          <cell r="AE81">
            <v>1530</v>
          </cell>
          <cell r="AF81">
            <v>242</v>
          </cell>
          <cell r="AG81">
            <v>128</v>
          </cell>
          <cell r="AH81">
            <v>4.3899999999999997</v>
          </cell>
          <cell r="AI81">
            <v>1060</v>
          </cell>
          <cell r="AJ81">
            <v>218</v>
          </cell>
          <cell r="AK81">
            <v>138</v>
          </cell>
          <cell r="AL81">
            <v>3.65</v>
          </cell>
          <cell r="AM81">
            <v>0</v>
          </cell>
          <cell r="AN81">
            <v>247</v>
          </cell>
          <cell r="AO81">
            <v>1740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6.26</v>
          </cell>
          <cell r="AV81">
            <v>0.83099999999999996</v>
          </cell>
          <cell r="AW81">
            <v>0</v>
          </cell>
          <cell r="AX81">
            <v>1</v>
          </cell>
          <cell r="AY81" t="str">
            <v>WT345X401</v>
          </cell>
          <cell r="AZ81" t="str">
            <v>WT345X401</v>
          </cell>
          <cell r="BA81">
            <v>401</v>
          </cell>
          <cell r="BB81">
            <v>51200</v>
          </cell>
          <cell r="BC81">
            <v>414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110</v>
          </cell>
          <cell r="BR81">
            <v>0</v>
          </cell>
          <cell r="BS81">
            <v>0</v>
          </cell>
          <cell r="BT81">
            <v>66</v>
          </cell>
          <cell r="BU81">
            <v>401</v>
          </cell>
          <cell r="BV81">
            <v>0</v>
          </cell>
          <cell r="BW81">
            <v>0</v>
          </cell>
          <cell r="BX81">
            <v>6.06</v>
          </cell>
          <cell r="BY81">
            <v>8.25</v>
          </cell>
          <cell r="BZ81">
            <v>637</v>
          </cell>
          <cell r="CA81">
            <v>3970</v>
          </cell>
          <cell r="CB81">
            <v>2100</v>
          </cell>
          <cell r="CC81">
            <v>112</v>
          </cell>
          <cell r="CD81">
            <v>441</v>
          </cell>
          <cell r="CE81">
            <v>3570</v>
          </cell>
          <cell r="CF81">
            <v>2260</v>
          </cell>
          <cell r="CG81">
            <v>92.7</v>
          </cell>
          <cell r="CH81">
            <v>0</v>
          </cell>
          <cell r="CI81">
            <v>103000</v>
          </cell>
          <cell r="CJ81">
            <v>467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159</v>
          </cell>
          <cell r="CQ81">
            <v>0.83099999999999996</v>
          </cell>
          <cell r="CR81">
            <v>0</v>
          </cell>
          <cell r="CS81">
            <v>1</v>
          </cell>
        </row>
        <row r="82">
          <cell r="C82" t="str">
            <v>WT13.5X184</v>
          </cell>
          <cell r="D82" t="str">
            <v>T</v>
          </cell>
          <cell r="E82">
            <v>184</v>
          </cell>
          <cell r="F82">
            <v>54.2</v>
          </cell>
          <cell r="G82">
            <v>15.2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0</v>
          </cell>
          <cell r="U82">
            <v>0</v>
          </cell>
          <cell r="V82">
            <v>3.71</v>
          </cell>
          <cell r="W82">
            <v>0</v>
          </cell>
          <cell r="X82">
            <v>0</v>
          </cell>
          <cell r="Y82">
            <v>1.85</v>
          </cell>
          <cell r="Z82">
            <v>2.96</v>
          </cell>
          <cell r="AA82">
            <v>0</v>
          </cell>
          <cell r="AB82">
            <v>8.64</v>
          </cell>
          <cell r="AC82">
            <v>0</v>
          </cell>
          <cell r="AD82">
            <v>11</v>
          </cell>
          <cell r="AE82">
            <v>939</v>
          </cell>
          <cell r="AF82">
            <v>151</v>
          </cell>
          <cell r="AG82">
            <v>81.7</v>
          </cell>
          <cell r="AH82">
            <v>4.16</v>
          </cell>
          <cell r="AI82">
            <v>655</v>
          </cell>
          <cell r="AJ82">
            <v>140</v>
          </cell>
          <cell r="AK82">
            <v>89.3</v>
          </cell>
          <cell r="AL82">
            <v>3.48</v>
          </cell>
          <cell r="AM82">
            <v>0</v>
          </cell>
          <cell r="AN82">
            <v>84.5</v>
          </cell>
          <cell r="AO82">
            <v>532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5.96</v>
          </cell>
          <cell r="AV82">
            <v>0.82799999999999996</v>
          </cell>
          <cell r="AW82">
            <v>0</v>
          </cell>
          <cell r="AX82">
            <v>1</v>
          </cell>
          <cell r="AY82" t="str">
            <v>WT345X274</v>
          </cell>
          <cell r="AZ82" t="str">
            <v>WT345X274</v>
          </cell>
          <cell r="BA82">
            <v>274</v>
          </cell>
          <cell r="BB82">
            <v>35000</v>
          </cell>
          <cell r="BC82">
            <v>386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94.2</v>
          </cell>
          <cell r="BR82">
            <v>0</v>
          </cell>
          <cell r="BS82">
            <v>0</v>
          </cell>
          <cell r="BT82">
            <v>47</v>
          </cell>
          <cell r="BU82">
            <v>274</v>
          </cell>
          <cell r="BV82">
            <v>0</v>
          </cell>
          <cell r="BW82">
            <v>0</v>
          </cell>
          <cell r="BX82">
            <v>8.64</v>
          </cell>
          <cell r="BY82">
            <v>11</v>
          </cell>
          <cell r="BZ82">
            <v>391</v>
          </cell>
          <cell r="CA82">
            <v>2470</v>
          </cell>
          <cell r="CB82">
            <v>1340</v>
          </cell>
          <cell r="CC82">
            <v>106</v>
          </cell>
          <cell r="CD82">
            <v>273</v>
          </cell>
          <cell r="CE82">
            <v>2290</v>
          </cell>
          <cell r="CF82">
            <v>1460</v>
          </cell>
          <cell r="CG82">
            <v>88.4</v>
          </cell>
          <cell r="CH82">
            <v>0</v>
          </cell>
          <cell r="CI82">
            <v>35200</v>
          </cell>
          <cell r="CJ82">
            <v>143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151</v>
          </cell>
          <cell r="CQ82">
            <v>0.82799999999999996</v>
          </cell>
          <cell r="CR82">
            <v>0</v>
          </cell>
          <cell r="CS82">
            <v>1</v>
          </cell>
        </row>
        <row r="83">
          <cell r="C83" t="str">
            <v>WT13.5X168</v>
          </cell>
          <cell r="D83" t="str">
            <v>T</v>
          </cell>
          <cell r="E83">
            <v>168</v>
          </cell>
          <cell r="F83">
            <v>49.5</v>
          </cell>
          <cell r="G83">
            <v>15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0</v>
          </cell>
          <cell r="U83">
            <v>0</v>
          </cell>
          <cell r="V83">
            <v>3.58</v>
          </cell>
          <cell r="W83">
            <v>0</v>
          </cell>
          <cell r="X83">
            <v>0</v>
          </cell>
          <cell r="Y83">
            <v>1.7</v>
          </cell>
          <cell r="Z83">
            <v>3.19</v>
          </cell>
          <cell r="AA83">
            <v>0</v>
          </cell>
          <cell r="AB83">
            <v>9.4700000000000006</v>
          </cell>
          <cell r="AC83">
            <v>0</v>
          </cell>
          <cell r="AD83">
            <v>11.9</v>
          </cell>
          <cell r="AE83">
            <v>839</v>
          </cell>
          <cell r="AF83">
            <v>135</v>
          </cell>
          <cell r="AG83">
            <v>73.400000000000006</v>
          </cell>
          <cell r="AH83">
            <v>4.12</v>
          </cell>
          <cell r="AI83">
            <v>587</v>
          </cell>
          <cell r="AJ83">
            <v>126</v>
          </cell>
          <cell r="AK83">
            <v>80.8</v>
          </cell>
          <cell r="AL83">
            <v>3.45</v>
          </cell>
          <cell r="AM83">
            <v>0</v>
          </cell>
          <cell r="AN83">
            <v>65.400000000000006</v>
          </cell>
          <cell r="AO83">
            <v>401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5.9</v>
          </cell>
          <cell r="AV83">
            <v>0.82899999999999996</v>
          </cell>
          <cell r="AW83">
            <v>0</v>
          </cell>
          <cell r="AX83">
            <v>1</v>
          </cell>
          <cell r="AY83" t="str">
            <v>WT345X250</v>
          </cell>
          <cell r="AZ83" t="str">
            <v>WT345X250</v>
          </cell>
          <cell r="BA83">
            <v>250</v>
          </cell>
          <cell r="BB83">
            <v>31900</v>
          </cell>
          <cell r="BC83">
            <v>381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90.9</v>
          </cell>
          <cell r="BR83">
            <v>0</v>
          </cell>
          <cell r="BS83">
            <v>0</v>
          </cell>
          <cell r="BT83">
            <v>43.2</v>
          </cell>
          <cell r="BU83">
            <v>250</v>
          </cell>
          <cell r="BV83">
            <v>0</v>
          </cell>
          <cell r="BW83">
            <v>0</v>
          </cell>
          <cell r="BX83">
            <v>9.4700000000000006</v>
          </cell>
          <cell r="BY83">
            <v>11.9</v>
          </cell>
          <cell r="BZ83">
            <v>349</v>
          </cell>
          <cell r="CA83">
            <v>2210</v>
          </cell>
          <cell r="CB83">
            <v>1200</v>
          </cell>
          <cell r="CC83">
            <v>105</v>
          </cell>
          <cell r="CD83">
            <v>244</v>
          </cell>
          <cell r="CE83">
            <v>2060</v>
          </cell>
          <cell r="CF83">
            <v>1320</v>
          </cell>
          <cell r="CG83">
            <v>87.6</v>
          </cell>
          <cell r="CH83">
            <v>0</v>
          </cell>
          <cell r="CI83">
            <v>27200</v>
          </cell>
          <cell r="CJ83">
            <v>108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150</v>
          </cell>
          <cell r="CQ83">
            <v>0.82899999999999996</v>
          </cell>
          <cell r="CR83">
            <v>0</v>
          </cell>
          <cell r="CS83">
            <v>1</v>
          </cell>
        </row>
        <row r="84">
          <cell r="C84" t="str">
            <v>WT13.5X153.5</v>
          </cell>
          <cell r="D84" t="str">
            <v>T</v>
          </cell>
          <cell r="E84">
            <v>154</v>
          </cell>
          <cell r="F84">
            <v>45.2</v>
          </cell>
          <cell r="G84">
            <v>14.8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0</v>
          </cell>
          <cell r="U84">
            <v>0</v>
          </cell>
          <cell r="V84">
            <v>3.47</v>
          </cell>
          <cell r="W84">
            <v>0</v>
          </cell>
          <cell r="X84">
            <v>0</v>
          </cell>
          <cell r="Y84">
            <v>1.56</v>
          </cell>
          <cell r="Z84">
            <v>3.46</v>
          </cell>
          <cell r="AA84">
            <v>0</v>
          </cell>
          <cell r="AB84">
            <v>10.3</v>
          </cell>
          <cell r="AC84">
            <v>0</v>
          </cell>
          <cell r="AD84">
            <v>12.8</v>
          </cell>
          <cell r="AE84">
            <v>753</v>
          </cell>
          <cell r="AF84">
            <v>121</v>
          </cell>
          <cell r="AG84">
            <v>66.400000000000006</v>
          </cell>
          <cell r="AH84">
            <v>4.08</v>
          </cell>
          <cell r="AI84">
            <v>527</v>
          </cell>
          <cell r="AJ84">
            <v>113</v>
          </cell>
          <cell r="AK84">
            <v>72.900000000000006</v>
          </cell>
          <cell r="AL84">
            <v>3.41</v>
          </cell>
          <cell r="AM84">
            <v>0</v>
          </cell>
          <cell r="AN84">
            <v>50.5</v>
          </cell>
          <cell r="AO84">
            <v>304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5.85</v>
          </cell>
          <cell r="AV84">
            <v>0.82799999999999996</v>
          </cell>
          <cell r="AW84">
            <v>0</v>
          </cell>
          <cell r="AX84">
            <v>1</v>
          </cell>
          <cell r="AY84" t="str">
            <v>WT345X228.5</v>
          </cell>
          <cell r="AZ84" t="str">
            <v>WT345X228.5</v>
          </cell>
          <cell r="BA84">
            <v>228</v>
          </cell>
          <cell r="BB84">
            <v>29200</v>
          </cell>
          <cell r="BC84">
            <v>376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88.1</v>
          </cell>
          <cell r="BR84">
            <v>0</v>
          </cell>
          <cell r="BS84">
            <v>0</v>
          </cell>
          <cell r="BT84">
            <v>39.6</v>
          </cell>
          <cell r="BU84">
            <v>229</v>
          </cell>
          <cell r="BV84">
            <v>0</v>
          </cell>
          <cell r="BW84">
            <v>0</v>
          </cell>
          <cell r="BX84">
            <v>10.3</v>
          </cell>
          <cell r="BY84">
            <v>12.8</v>
          </cell>
          <cell r="BZ84">
            <v>313</v>
          </cell>
          <cell r="CA84">
            <v>1980</v>
          </cell>
          <cell r="CB84">
            <v>1090</v>
          </cell>
          <cell r="CC84">
            <v>104</v>
          </cell>
          <cell r="CD84">
            <v>219</v>
          </cell>
          <cell r="CE84">
            <v>1850</v>
          </cell>
          <cell r="CF84">
            <v>1190</v>
          </cell>
          <cell r="CG84">
            <v>86.6</v>
          </cell>
          <cell r="CH84">
            <v>0</v>
          </cell>
          <cell r="CI84">
            <v>21000</v>
          </cell>
          <cell r="CJ84">
            <v>81.599999999999994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149</v>
          </cell>
          <cell r="CQ84">
            <v>0.82799999999999996</v>
          </cell>
          <cell r="CR84">
            <v>0</v>
          </cell>
          <cell r="CS84">
            <v>1</v>
          </cell>
        </row>
        <row r="85">
          <cell r="C85" t="str">
            <v>WT13.5X140.5</v>
          </cell>
          <cell r="D85" t="str">
            <v>T</v>
          </cell>
          <cell r="E85">
            <v>140</v>
          </cell>
          <cell r="F85">
            <v>41.4</v>
          </cell>
          <cell r="G85">
            <v>14.6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0</v>
          </cell>
          <cell r="U85">
            <v>0</v>
          </cell>
          <cell r="V85">
            <v>3.35</v>
          </cell>
          <cell r="W85">
            <v>0</v>
          </cell>
          <cell r="X85">
            <v>0</v>
          </cell>
          <cell r="Y85">
            <v>1.44</v>
          </cell>
          <cell r="Z85">
            <v>3.72</v>
          </cell>
          <cell r="AA85">
            <v>0</v>
          </cell>
          <cell r="AB85">
            <v>11.3</v>
          </cell>
          <cell r="AC85">
            <v>0</v>
          </cell>
          <cell r="AD85">
            <v>13.8</v>
          </cell>
          <cell r="AE85">
            <v>677</v>
          </cell>
          <cell r="AF85">
            <v>109</v>
          </cell>
          <cell r="AG85">
            <v>59.9</v>
          </cell>
          <cell r="AH85">
            <v>4.04</v>
          </cell>
          <cell r="AI85">
            <v>477</v>
          </cell>
          <cell r="AJ85">
            <v>103</v>
          </cell>
          <cell r="AK85">
            <v>66.400000000000006</v>
          </cell>
          <cell r="AL85">
            <v>3.39</v>
          </cell>
          <cell r="AM85">
            <v>0</v>
          </cell>
          <cell r="AN85">
            <v>39.6</v>
          </cell>
          <cell r="AO85">
            <v>232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5.79</v>
          </cell>
          <cell r="AV85">
            <v>0.83</v>
          </cell>
          <cell r="AW85">
            <v>0</v>
          </cell>
          <cell r="AX85">
            <v>1</v>
          </cell>
          <cell r="AY85" t="str">
            <v>WT345X209.5</v>
          </cell>
          <cell r="AZ85" t="str">
            <v>WT345X209.5</v>
          </cell>
          <cell r="BA85">
            <v>210</v>
          </cell>
          <cell r="BB85">
            <v>26700</v>
          </cell>
          <cell r="BC85">
            <v>371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85.1</v>
          </cell>
          <cell r="BR85">
            <v>0</v>
          </cell>
          <cell r="BS85">
            <v>0</v>
          </cell>
          <cell r="BT85">
            <v>36.6</v>
          </cell>
          <cell r="BU85">
            <v>210</v>
          </cell>
          <cell r="BV85">
            <v>0</v>
          </cell>
          <cell r="BW85">
            <v>0</v>
          </cell>
          <cell r="BX85">
            <v>11.3</v>
          </cell>
          <cell r="BY85">
            <v>13.8</v>
          </cell>
          <cell r="BZ85">
            <v>282</v>
          </cell>
          <cell r="CA85">
            <v>1790</v>
          </cell>
          <cell r="CB85">
            <v>982</v>
          </cell>
          <cell r="CC85">
            <v>103</v>
          </cell>
          <cell r="CD85">
            <v>199</v>
          </cell>
          <cell r="CE85">
            <v>1690</v>
          </cell>
          <cell r="CF85">
            <v>1090</v>
          </cell>
          <cell r="CG85">
            <v>86.1</v>
          </cell>
          <cell r="CH85">
            <v>0</v>
          </cell>
          <cell r="CI85">
            <v>16500</v>
          </cell>
          <cell r="CJ85">
            <v>62.3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147</v>
          </cell>
          <cell r="CQ85">
            <v>0.83</v>
          </cell>
          <cell r="CR85">
            <v>0</v>
          </cell>
          <cell r="CS85">
            <v>1</v>
          </cell>
        </row>
        <row r="86">
          <cell r="C86" t="str">
            <v>WT13.5X129</v>
          </cell>
          <cell r="D86" t="str">
            <v>F</v>
          </cell>
          <cell r="E86">
            <v>129</v>
          </cell>
          <cell r="F86">
            <v>38</v>
          </cell>
          <cell r="G86">
            <v>14.5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0</v>
          </cell>
          <cell r="U86">
            <v>0</v>
          </cell>
          <cell r="V86">
            <v>3.27</v>
          </cell>
          <cell r="W86">
            <v>0</v>
          </cell>
          <cell r="X86">
            <v>0</v>
          </cell>
          <cell r="Y86">
            <v>1.33</v>
          </cell>
          <cell r="Z86">
            <v>4.03</v>
          </cell>
          <cell r="AA86">
            <v>0</v>
          </cell>
          <cell r="AB86">
            <v>12.2</v>
          </cell>
          <cell r="AC86">
            <v>0</v>
          </cell>
          <cell r="AD86">
            <v>14.8</v>
          </cell>
          <cell r="AE86">
            <v>613</v>
          </cell>
          <cell r="AF86">
            <v>98.9</v>
          </cell>
          <cell r="AG86">
            <v>54.7</v>
          </cell>
          <cell r="AH86">
            <v>4.0199999999999996</v>
          </cell>
          <cell r="AI86">
            <v>430</v>
          </cell>
          <cell r="AJ86">
            <v>93.3</v>
          </cell>
          <cell r="AK86">
            <v>60.2</v>
          </cell>
          <cell r="AL86">
            <v>3.36</v>
          </cell>
          <cell r="AM86">
            <v>0</v>
          </cell>
          <cell r="AN86">
            <v>30.7</v>
          </cell>
          <cell r="AO86">
            <v>178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5.76</v>
          </cell>
          <cell r="AV86">
            <v>0.82799999999999996</v>
          </cell>
          <cell r="AW86">
            <v>0</v>
          </cell>
          <cell r="AX86">
            <v>1</v>
          </cell>
          <cell r="AY86" t="str">
            <v>WT345X192</v>
          </cell>
          <cell r="AZ86" t="str">
            <v>WT345X192</v>
          </cell>
          <cell r="BA86">
            <v>192</v>
          </cell>
          <cell r="BB86">
            <v>24500</v>
          </cell>
          <cell r="BC86">
            <v>368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83.1</v>
          </cell>
          <cell r="BR86">
            <v>0</v>
          </cell>
          <cell r="BS86">
            <v>0</v>
          </cell>
          <cell r="BT86">
            <v>33.799999999999997</v>
          </cell>
          <cell r="BU86">
            <v>192</v>
          </cell>
          <cell r="BV86">
            <v>0</v>
          </cell>
          <cell r="BW86">
            <v>0</v>
          </cell>
          <cell r="BX86">
            <v>12.2</v>
          </cell>
          <cell r="BY86">
            <v>14.8</v>
          </cell>
          <cell r="BZ86">
            <v>255</v>
          </cell>
          <cell r="CA86">
            <v>1620</v>
          </cell>
          <cell r="CB86">
            <v>896</v>
          </cell>
          <cell r="CC86">
            <v>102</v>
          </cell>
          <cell r="CD86">
            <v>179</v>
          </cell>
          <cell r="CE86">
            <v>1530</v>
          </cell>
          <cell r="CF86">
            <v>987</v>
          </cell>
          <cell r="CG86">
            <v>85.3</v>
          </cell>
          <cell r="CH86">
            <v>0</v>
          </cell>
          <cell r="CI86">
            <v>12800</v>
          </cell>
          <cell r="CJ86">
            <v>47.8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146</v>
          </cell>
          <cell r="CQ86">
            <v>0.82799999999999996</v>
          </cell>
          <cell r="CR86">
            <v>0</v>
          </cell>
          <cell r="CS86">
            <v>1</v>
          </cell>
        </row>
        <row r="87">
          <cell r="C87" t="str">
            <v>WT13.5X117.5</v>
          </cell>
          <cell r="D87" t="str">
            <v>F</v>
          </cell>
          <cell r="E87">
            <v>118</v>
          </cell>
          <cell r="F87">
            <v>34.700000000000003</v>
          </cell>
          <cell r="G87">
            <v>14.3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0</v>
          </cell>
          <cell r="U87">
            <v>0</v>
          </cell>
          <cell r="V87">
            <v>3.2</v>
          </cell>
          <cell r="W87">
            <v>0</v>
          </cell>
          <cell r="X87">
            <v>0</v>
          </cell>
          <cell r="Y87">
            <v>1.22</v>
          </cell>
          <cell r="Z87">
            <v>4.41</v>
          </cell>
          <cell r="AA87">
            <v>0</v>
          </cell>
          <cell r="AB87">
            <v>13.1</v>
          </cell>
          <cell r="AC87">
            <v>0</v>
          </cell>
          <cell r="AD87">
            <v>15.7</v>
          </cell>
          <cell r="AE87">
            <v>556</v>
          </cell>
          <cell r="AF87">
            <v>89.9</v>
          </cell>
          <cell r="AG87">
            <v>50</v>
          </cell>
          <cell r="AH87">
            <v>4</v>
          </cell>
          <cell r="AI87">
            <v>384</v>
          </cell>
          <cell r="AJ87">
            <v>83.8</v>
          </cell>
          <cell r="AK87">
            <v>54.2</v>
          </cell>
          <cell r="AL87">
            <v>3.33</v>
          </cell>
          <cell r="AM87">
            <v>0</v>
          </cell>
          <cell r="AN87">
            <v>23.4</v>
          </cell>
          <cell r="AO87">
            <v>135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5.73</v>
          </cell>
          <cell r="AV87">
            <v>0.82499999999999996</v>
          </cell>
          <cell r="AW87">
            <v>0</v>
          </cell>
          <cell r="AX87">
            <v>1</v>
          </cell>
          <cell r="AY87" t="str">
            <v>WT345X175</v>
          </cell>
          <cell r="AZ87" t="str">
            <v>WT345X175</v>
          </cell>
          <cell r="BA87">
            <v>175</v>
          </cell>
          <cell r="BB87">
            <v>22400</v>
          </cell>
          <cell r="BC87">
            <v>363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81.3</v>
          </cell>
          <cell r="BR87">
            <v>0</v>
          </cell>
          <cell r="BS87">
            <v>0</v>
          </cell>
          <cell r="BT87">
            <v>31</v>
          </cell>
          <cell r="BU87">
            <v>175</v>
          </cell>
          <cell r="BV87">
            <v>0</v>
          </cell>
          <cell r="BW87">
            <v>0</v>
          </cell>
          <cell r="BX87">
            <v>13.1</v>
          </cell>
          <cell r="BY87">
            <v>15.7</v>
          </cell>
          <cell r="BZ87">
            <v>231</v>
          </cell>
          <cell r="CA87">
            <v>1470</v>
          </cell>
          <cell r="CB87">
            <v>819</v>
          </cell>
          <cell r="CC87">
            <v>102</v>
          </cell>
          <cell r="CD87">
            <v>160</v>
          </cell>
          <cell r="CE87">
            <v>1370</v>
          </cell>
          <cell r="CF87">
            <v>888</v>
          </cell>
          <cell r="CG87">
            <v>84.6</v>
          </cell>
          <cell r="CH87">
            <v>0</v>
          </cell>
          <cell r="CI87">
            <v>9740</v>
          </cell>
          <cell r="CJ87">
            <v>36.299999999999997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146</v>
          </cell>
          <cell r="CQ87">
            <v>0.82499999999999996</v>
          </cell>
          <cell r="CR87">
            <v>0</v>
          </cell>
          <cell r="CS87">
            <v>1</v>
          </cell>
        </row>
        <row r="88">
          <cell r="C88" t="str">
            <v>WT13.5X108.5</v>
          </cell>
          <cell r="D88" t="str">
            <v>F</v>
          </cell>
          <cell r="E88">
            <v>108</v>
          </cell>
          <cell r="F88">
            <v>32</v>
          </cell>
          <cell r="G88">
            <v>14.2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0</v>
          </cell>
          <cell r="U88">
            <v>0</v>
          </cell>
          <cell r="V88">
            <v>3.1</v>
          </cell>
          <cell r="W88">
            <v>0</v>
          </cell>
          <cell r="X88">
            <v>0</v>
          </cell>
          <cell r="Y88">
            <v>1.1299999999999999</v>
          </cell>
          <cell r="Z88">
            <v>4.71</v>
          </cell>
          <cell r="AA88">
            <v>0</v>
          </cell>
          <cell r="AB88">
            <v>14.4</v>
          </cell>
          <cell r="AC88">
            <v>0</v>
          </cell>
          <cell r="AD88">
            <v>17.100000000000001</v>
          </cell>
          <cell r="AE88">
            <v>502</v>
          </cell>
          <cell r="AF88">
            <v>81.099999999999994</v>
          </cell>
          <cell r="AG88">
            <v>45.2</v>
          </cell>
          <cell r="AH88">
            <v>3.96</v>
          </cell>
          <cell r="AI88">
            <v>352</v>
          </cell>
          <cell r="AJ88">
            <v>77</v>
          </cell>
          <cell r="AK88">
            <v>49.9</v>
          </cell>
          <cell r="AL88">
            <v>3.32</v>
          </cell>
          <cell r="AM88">
            <v>0</v>
          </cell>
          <cell r="AN88">
            <v>18.8</v>
          </cell>
          <cell r="AO88">
            <v>105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5.68</v>
          </cell>
          <cell r="AV88">
            <v>0.82799999999999996</v>
          </cell>
          <cell r="AW88">
            <v>0</v>
          </cell>
          <cell r="AX88">
            <v>1</v>
          </cell>
          <cell r="AY88" t="str">
            <v>WT345X161.5</v>
          </cell>
          <cell r="AZ88" t="str">
            <v>WT345X161.5</v>
          </cell>
          <cell r="BA88">
            <v>162</v>
          </cell>
          <cell r="BB88">
            <v>20600</v>
          </cell>
          <cell r="BC88">
            <v>361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78.7</v>
          </cell>
          <cell r="BR88">
            <v>0</v>
          </cell>
          <cell r="BS88">
            <v>0</v>
          </cell>
          <cell r="BT88">
            <v>28.7</v>
          </cell>
          <cell r="BU88">
            <v>162</v>
          </cell>
          <cell r="BV88">
            <v>0</v>
          </cell>
          <cell r="BW88">
            <v>0</v>
          </cell>
          <cell r="BX88">
            <v>14.4</v>
          </cell>
          <cell r="BY88">
            <v>17.100000000000001</v>
          </cell>
          <cell r="BZ88">
            <v>209</v>
          </cell>
          <cell r="CA88">
            <v>1330</v>
          </cell>
          <cell r="CB88">
            <v>741</v>
          </cell>
          <cell r="CC88">
            <v>101</v>
          </cell>
          <cell r="CD88">
            <v>147</v>
          </cell>
          <cell r="CE88">
            <v>1260</v>
          </cell>
          <cell r="CF88">
            <v>818</v>
          </cell>
          <cell r="CG88">
            <v>84.3</v>
          </cell>
          <cell r="CH88">
            <v>0</v>
          </cell>
          <cell r="CI88">
            <v>7830</v>
          </cell>
          <cell r="CJ88">
            <v>28.2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144</v>
          </cell>
          <cell r="CQ88">
            <v>0.82799999999999996</v>
          </cell>
          <cell r="CR88">
            <v>0</v>
          </cell>
          <cell r="CS88">
            <v>1</v>
          </cell>
        </row>
        <row r="89">
          <cell r="C89" t="str">
            <v>WT13.5X97</v>
          </cell>
          <cell r="D89" t="str">
            <v>F</v>
          </cell>
          <cell r="E89">
            <v>97</v>
          </cell>
          <cell r="F89">
            <v>28.6</v>
          </cell>
          <cell r="G89">
            <v>14.1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0</v>
          </cell>
          <cell r="U89">
            <v>0</v>
          </cell>
          <cell r="V89">
            <v>3.02</v>
          </cell>
          <cell r="W89">
            <v>0</v>
          </cell>
          <cell r="X89">
            <v>0</v>
          </cell>
          <cell r="Y89">
            <v>1.02</v>
          </cell>
          <cell r="Z89">
            <v>5.24</v>
          </cell>
          <cell r="AA89">
            <v>0</v>
          </cell>
          <cell r="AB89">
            <v>15.9</v>
          </cell>
          <cell r="AC89">
            <v>0</v>
          </cell>
          <cell r="AD89">
            <v>18.7</v>
          </cell>
          <cell r="AE89">
            <v>444</v>
          </cell>
          <cell r="AF89">
            <v>71.8</v>
          </cell>
          <cell r="AG89">
            <v>40.299999999999997</v>
          </cell>
          <cell r="AH89">
            <v>3.94</v>
          </cell>
          <cell r="AI89">
            <v>309</v>
          </cell>
          <cell r="AJ89">
            <v>67.8</v>
          </cell>
          <cell r="AK89">
            <v>44.1</v>
          </cell>
          <cell r="AL89">
            <v>3.29</v>
          </cell>
          <cell r="AM89">
            <v>0</v>
          </cell>
          <cell r="AN89">
            <v>13.5</v>
          </cell>
          <cell r="AO89">
            <v>74.3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5.64</v>
          </cell>
          <cell r="AV89">
            <v>0.82699999999999996</v>
          </cell>
          <cell r="AW89">
            <v>0</v>
          </cell>
          <cell r="AX89">
            <v>0.96099999999999997</v>
          </cell>
          <cell r="AY89" t="str">
            <v>WT345X144.5</v>
          </cell>
          <cell r="AZ89" t="str">
            <v>WT345X144.5</v>
          </cell>
          <cell r="BA89">
            <v>114</v>
          </cell>
          <cell r="BB89">
            <v>18500</v>
          </cell>
          <cell r="BC89">
            <v>358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76.7</v>
          </cell>
          <cell r="BR89">
            <v>0</v>
          </cell>
          <cell r="BS89">
            <v>0</v>
          </cell>
          <cell r="BT89">
            <v>25.9</v>
          </cell>
          <cell r="BU89">
            <v>145</v>
          </cell>
          <cell r="BV89">
            <v>0</v>
          </cell>
          <cell r="BW89">
            <v>0</v>
          </cell>
          <cell r="BX89">
            <v>15.9</v>
          </cell>
          <cell r="BY89">
            <v>18.7</v>
          </cell>
          <cell r="BZ89">
            <v>185</v>
          </cell>
          <cell r="CA89">
            <v>1180</v>
          </cell>
          <cell r="CB89">
            <v>660</v>
          </cell>
          <cell r="CC89">
            <v>100</v>
          </cell>
          <cell r="CD89">
            <v>129</v>
          </cell>
          <cell r="CE89">
            <v>1110</v>
          </cell>
          <cell r="CF89">
            <v>723</v>
          </cell>
          <cell r="CG89">
            <v>83.6</v>
          </cell>
          <cell r="CH89">
            <v>0</v>
          </cell>
          <cell r="CI89">
            <v>5620</v>
          </cell>
          <cell r="CJ89">
            <v>20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143</v>
          </cell>
          <cell r="CQ89">
            <v>0.82699999999999996</v>
          </cell>
          <cell r="CR89">
            <v>0</v>
          </cell>
          <cell r="CS89">
            <v>0.96099999999999997</v>
          </cell>
        </row>
        <row r="90">
          <cell r="C90" t="str">
            <v>WT13.5X89</v>
          </cell>
          <cell r="D90" t="str">
            <v>F</v>
          </cell>
          <cell r="E90">
            <v>89</v>
          </cell>
          <cell r="F90">
            <v>26.2</v>
          </cell>
          <cell r="G90">
            <v>13.9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0</v>
          </cell>
          <cell r="U90">
            <v>0</v>
          </cell>
          <cell r="V90">
            <v>3.04</v>
          </cell>
          <cell r="W90">
            <v>0</v>
          </cell>
          <cell r="X90">
            <v>0</v>
          </cell>
          <cell r="Y90">
            <v>0.93200000000000005</v>
          </cell>
          <cell r="Z90">
            <v>5.92</v>
          </cell>
          <cell r="AA90">
            <v>0</v>
          </cell>
          <cell r="AB90">
            <v>16.5</v>
          </cell>
          <cell r="AC90">
            <v>0</v>
          </cell>
          <cell r="AD90">
            <v>19.2</v>
          </cell>
          <cell r="AE90">
            <v>414</v>
          </cell>
          <cell r="AF90">
            <v>67.7</v>
          </cell>
          <cell r="AG90">
            <v>38.200000000000003</v>
          </cell>
          <cell r="AH90">
            <v>3.97</v>
          </cell>
          <cell r="AI90">
            <v>278</v>
          </cell>
          <cell r="AJ90">
            <v>60.8</v>
          </cell>
          <cell r="AK90">
            <v>39.4</v>
          </cell>
          <cell r="AL90">
            <v>3.25</v>
          </cell>
          <cell r="AM90">
            <v>0</v>
          </cell>
          <cell r="AN90">
            <v>10</v>
          </cell>
          <cell r="AO90">
            <v>57.7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5.69</v>
          </cell>
          <cell r="AV90">
            <v>0.81499999999999995</v>
          </cell>
          <cell r="AW90">
            <v>0</v>
          </cell>
          <cell r="AX90">
            <v>0.93799999999999994</v>
          </cell>
          <cell r="AY90" t="str">
            <v>WT345X132.5</v>
          </cell>
          <cell r="AZ90" t="str">
            <v>WT345X132.5</v>
          </cell>
          <cell r="BA90">
            <v>132</v>
          </cell>
          <cell r="BB90">
            <v>16900</v>
          </cell>
          <cell r="BC90">
            <v>353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77.2</v>
          </cell>
          <cell r="BR90">
            <v>0</v>
          </cell>
          <cell r="BS90">
            <v>0</v>
          </cell>
          <cell r="BT90">
            <v>23.7</v>
          </cell>
          <cell r="BU90">
            <v>133</v>
          </cell>
          <cell r="BV90">
            <v>0</v>
          </cell>
          <cell r="BW90">
            <v>0</v>
          </cell>
          <cell r="BX90">
            <v>16.5</v>
          </cell>
          <cell r="BY90">
            <v>19.2</v>
          </cell>
          <cell r="BZ90">
            <v>172</v>
          </cell>
          <cell r="CA90">
            <v>1110</v>
          </cell>
          <cell r="CB90">
            <v>626</v>
          </cell>
          <cell r="CC90">
            <v>101</v>
          </cell>
          <cell r="CD90">
            <v>116</v>
          </cell>
          <cell r="CE90">
            <v>996</v>
          </cell>
          <cell r="CF90">
            <v>646</v>
          </cell>
          <cell r="CG90">
            <v>82.6</v>
          </cell>
          <cell r="CH90">
            <v>0</v>
          </cell>
          <cell r="CI90">
            <v>4160</v>
          </cell>
          <cell r="CJ90">
            <v>15.5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145</v>
          </cell>
          <cell r="CQ90">
            <v>0.81499999999999995</v>
          </cell>
          <cell r="CR90">
            <v>0</v>
          </cell>
          <cell r="CS90">
            <v>0.93799999999999994</v>
          </cell>
        </row>
        <row r="91">
          <cell r="C91" t="str">
            <v>WT13.5X80.5</v>
          </cell>
          <cell r="D91" t="str">
            <v>F</v>
          </cell>
          <cell r="E91">
            <v>80.5</v>
          </cell>
          <cell r="F91">
            <v>23.8</v>
          </cell>
          <cell r="G91">
            <v>13.8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0</v>
          </cell>
          <cell r="U91">
            <v>0</v>
          </cell>
          <cell r="V91">
            <v>2.98</v>
          </cell>
          <cell r="W91">
            <v>0</v>
          </cell>
          <cell r="X91">
            <v>0</v>
          </cell>
          <cell r="Y91">
            <v>0.84899999999999998</v>
          </cell>
          <cell r="Z91">
            <v>6.49</v>
          </cell>
          <cell r="AA91">
            <v>0</v>
          </cell>
          <cell r="AB91">
            <v>18.100000000000001</v>
          </cell>
          <cell r="AC91">
            <v>0</v>
          </cell>
          <cell r="AD91">
            <v>20.9</v>
          </cell>
          <cell r="AE91">
            <v>372</v>
          </cell>
          <cell r="AF91">
            <v>60.8</v>
          </cell>
          <cell r="AG91">
            <v>34.4</v>
          </cell>
          <cell r="AH91">
            <v>3.95</v>
          </cell>
          <cell r="AI91">
            <v>248</v>
          </cell>
          <cell r="AJ91">
            <v>54.5</v>
          </cell>
          <cell r="AK91">
            <v>35.4</v>
          </cell>
          <cell r="AL91">
            <v>3.23</v>
          </cell>
          <cell r="AM91">
            <v>0</v>
          </cell>
          <cell r="AN91">
            <v>7.53</v>
          </cell>
          <cell r="AO91">
            <v>42.7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5.66</v>
          </cell>
          <cell r="AV91">
            <v>0.81399999999999995</v>
          </cell>
          <cell r="AW91">
            <v>0</v>
          </cell>
          <cell r="AX91">
            <v>0.85099999999999998</v>
          </cell>
          <cell r="AY91" t="str">
            <v>WT345X120</v>
          </cell>
          <cell r="AZ91" t="str">
            <v>WT345X120</v>
          </cell>
          <cell r="BA91">
            <v>120</v>
          </cell>
          <cell r="BB91">
            <v>15400</v>
          </cell>
          <cell r="BC91">
            <v>351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75.7</v>
          </cell>
          <cell r="BR91">
            <v>0</v>
          </cell>
          <cell r="BS91">
            <v>0</v>
          </cell>
          <cell r="BT91">
            <v>21.6</v>
          </cell>
          <cell r="BU91">
            <v>120</v>
          </cell>
          <cell r="BV91">
            <v>0</v>
          </cell>
          <cell r="BW91">
            <v>0</v>
          </cell>
          <cell r="BX91">
            <v>18.100000000000001</v>
          </cell>
          <cell r="BY91">
            <v>20.9</v>
          </cell>
          <cell r="BZ91">
            <v>155</v>
          </cell>
          <cell r="CA91">
            <v>996</v>
          </cell>
          <cell r="CB91">
            <v>564</v>
          </cell>
          <cell r="CC91">
            <v>100</v>
          </cell>
          <cell r="CD91">
            <v>103</v>
          </cell>
          <cell r="CE91">
            <v>893</v>
          </cell>
          <cell r="CF91">
            <v>580</v>
          </cell>
          <cell r="CG91">
            <v>82</v>
          </cell>
          <cell r="CH91">
            <v>0</v>
          </cell>
          <cell r="CI91">
            <v>3130</v>
          </cell>
          <cell r="CJ91">
            <v>11.5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144</v>
          </cell>
          <cell r="CQ91">
            <v>0.81399999999999995</v>
          </cell>
          <cell r="CR91">
            <v>0</v>
          </cell>
          <cell r="CS91">
            <v>0.85099999999999998</v>
          </cell>
        </row>
        <row r="92">
          <cell r="C92" t="str">
            <v>WT13.5X73</v>
          </cell>
          <cell r="D92" t="str">
            <v>F</v>
          </cell>
          <cell r="E92">
            <v>73</v>
          </cell>
          <cell r="F92">
            <v>21.6</v>
          </cell>
          <cell r="G92">
            <v>13.7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0</v>
          </cell>
          <cell r="U92">
            <v>0</v>
          </cell>
          <cell r="V92">
            <v>2.94</v>
          </cell>
          <cell r="W92">
            <v>0</v>
          </cell>
          <cell r="X92">
            <v>0</v>
          </cell>
          <cell r="Y92">
            <v>0.77200000000000002</v>
          </cell>
          <cell r="Z92">
            <v>7.16</v>
          </cell>
          <cell r="AA92">
            <v>0</v>
          </cell>
          <cell r="AB92">
            <v>19.7</v>
          </cell>
          <cell r="AC92">
            <v>0</v>
          </cell>
          <cell r="AD92">
            <v>22.6</v>
          </cell>
          <cell r="AE92">
            <v>336</v>
          </cell>
          <cell r="AF92">
            <v>55</v>
          </cell>
          <cell r="AG92">
            <v>31.2</v>
          </cell>
          <cell r="AH92">
            <v>3.95</v>
          </cell>
          <cell r="AI92">
            <v>222</v>
          </cell>
          <cell r="AJ92">
            <v>48.8</v>
          </cell>
          <cell r="AK92">
            <v>31.7</v>
          </cell>
          <cell r="AL92">
            <v>3.2</v>
          </cell>
          <cell r="AM92">
            <v>0</v>
          </cell>
          <cell r="AN92">
            <v>5.62</v>
          </cell>
          <cell r="AO92">
            <v>31.7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5.64</v>
          </cell>
          <cell r="AV92">
            <v>0.81200000000000006</v>
          </cell>
          <cell r="AW92">
            <v>0</v>
          </cell>
          <cell r="AX92">
            <v>0.76400000000000001</v>
          </cell>
          <cell r="AY92" t="str">
            <v>WT345X108.5</v>
          </cell>
          <cell r="AZ92" t="str">
            <v>WT345X108.5</v>
          </cell>
          <cell r="BA92">
            <v>108</v>
          </cell>
          <cell r="BB92">
            <v>13900</v>
          </cell>
          <cell r="BC92">
            <v>348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74.7</v>
          </cell>
          <cell r="BR92">
            <v>0</v>
          </cell>
          <cell r="BS92">
            <v>0</v>
          </cell>
          <cell r="BT92">
            <v>19.600000000000001</v>
          </cell>
          <cell r="BU92">
            <v>109</v>
          </cell>
          <cell r="BV92">
            <v>0</v>
          </cell>
          <cell r="BW92">
            <v>0</v>
          </cell>
          <cell r="BX92">
            <v>19.7</v>
          </cell>
          <cell r="BY92">
            <v>22.6</v>
          </cell>
          <cell r="BZ92">
            <v>140</v>
          </cell>
          <cell r="CA92">
            <v>901</v>
          </cell>
          <cell r="CB92">
            <v>511</v>
          </cell>
          <cell r="CC92">
            <v>100</v>
          </cell>
          <cell r="CD92">
            <v>92.4</v>
          </cell>
          <cell r="CE92">
            <v>800</v>
          </cell>
          <cell r="CF92">
            <v>519</v>
          </cell>
          <cell r="CG92">
            <v>81.3</v>
          </cell>
          <cell r="CH92">
            <v>0</v>
          </cell>
          <cell r="CI92">
            <v>2340</v>
          </cell>
          <cell r="CJ92">
            <v>8.51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143</v>
          </cell>
          <cell r="CQ92">
            <v>0.81200000000000006</v>
          </cell>
          <cell r="CR92">
            <v>0</v>
          </cell>
          <cell r="CS92">
            <v>0.76400000000000001</v>
          </cell>
        </row>
        <row r="93">
          <cell r="C93" t="str">
            <v>WT13.5X64.5</v>
          </cell>
          <cell r="D93" t="str">
            <v>F</v>
          </cell>
          <cell r="E93">
            <v>64.5</v>
          </cell>
          <cell r="F93">
            <v>18.899999999999999</v>
          </cell>
          <cell r="G93">
            <v>13.8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0</v>
          </cell>
          <cell r="U93">
            <v>0</v>
          </cell>
          <cell r="V93">
            <v>3.39</v>
          </cell>
          <cell r="W93">
            <v>0</v>
          </cell>
          <cell r="X93">
            <v>0</v>
          </cell>
          <cell r="Y93">
            <v>0.94499999999999995</v>
          </cell>
          <cell r="Z93">
            <v>4.55</v>
          </cell>
          <cell r="AA93">
            <v>0</v>
          </cell>
          <cell r="AB93">
            <v>19.899999999999999</v>
          </cell>
          <cell r="AC93">
            <v>0</v>
          </cell>
          <cell r="AD93">
            <v>22.6</v>
          </cell>
          <cell r="AE93">
            <v>323</v>
          </cell>
          <cell r="AF93">
            <v>55.1</v>
          </cell>
          <cell r="AG93">
            <v>31</v>
          </cell>
          <cell r="AH93">
            <v>4.13</v>
          </cell>
          <cell r="AI93">
            <v>92.2</v>
          </cell>
          <cell r="AJ93">
            <v>28.8</v>
          </cell>
          <cell r="AK93">
            <v>18.399999999999999</v>
          </cell>
          <cell r="AL93">
            <v>2.21</v>
          </cell>
          <cell r="AM93">
            <v>0</v>
          </cell>
          <cell r="AN93">
            <v>5.55</v>
          </cell>
          <cell r="AO93">
            <v>24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5.48</v>
          </cell>
          <cell r="AV93">
            <v>0.73199999999999998</v>
          </cell>
          <cell r="AW93">
            <v>0</v>
          </cell>
          <cell r="AX93">
            <v>0.76300000000000001</v>
          </cell>
          <cell r="AY93" t="str">
            <v>WT345X96</v>
          </cell>
          <cell r="AZ93" t="str">
            <v>WT345X96</v>
          </cell>
          <cell r="BA93">
            <v>96</v>
          </cell>
          <cell r="BB93">
            <v>12200</v>
          </cell>
          <cell r="BC93">
            <v>351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86.1</v>
          </cell>
          <cell r="BR93">
            <v>0</v>
          </cell>
          <cell r="BS93">
            <v>0</v>
          </cell>
          <cell r="BT93">
            <v>24</v>
          </cell>
          <cell r="BU93">
            <v>96</v>
          </cell>
          <cell r="BV93">
            <v>0</v>
          </cell>
          <cell r="BW93">
            <v>0</v>
          </cell>
          <cell r="BX93">
            <v>19.899999999999999</v>
          </cell>
          <cell r="BY93">
            <v>22.6</v>
          </cell>
          <cell r="BZ93">
            <v>134</v>
          </cell>
          <cell r="CA93">
            <v>903</v>
          </cell>
          <cell r="CB93">
            <v>508</v>
          </cell>
          <cell r="CC93">
            <v>105</v>
          </cell>
          <cell r="CD93">
            <v>38.4</v>
          </cell>
          <cell r="CE93">
            <v>472</v>
          </cell>
          <cell r="CF93">
            <v>302</v>
          </cell>
          <cell r="CG93">
            <v>56.1</v>
          </cell>
          <cell r="CH93">
            <v>0</v>
          </cell>
          <cell r="CI93">
            <v>2310</v>
          </cell>
          <cell r="CJ93">
            <v>6.44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139</v>
          </cell>
          <cell r="CQ93">
            <v>0.73199999999999998</v>
          </cell>
          <cell r="CR93">
            <v>0</v>
          </cell>
          <cell r="CS93">
            <v>0.76300000000000001</v>
          </cell>
        </row>
        <row r="94">
          <cell r="C94" t="str">
            <v>WT13.5X57</v>
          </cell>
          <cell r="D94" t="str">
            <v>F</v>
          </cell>
          <cell r="E94">
            <v>57</v>
          </cell>
          <cell r="F94">
            <v>16.8</v>
          </cell>
          <cell r="G94">
            <v>13.6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0</v>
          </cell>
          <cell r="U94">
            <v>0</v>
          </cell>
          <cell r="V94">
            <v>3.42</v>
          </cell>
          <cell r="W94">
            <v>0</v>
          </cell>
          <cell r="X94">
            <v>0</v>
          </cell>
          <cell r="Y94">
            <v>0.83199999999999996</v>
          </cell>
          <cell r="Z94">
            <v>5.41</v>
          </cell>
          <cell r="AA94">
            <v>0</v>
          </cell>
          <cell r="AB94">
            <v>21.3</v>
          </cell>
          <cell r="AC94">
            <v>0</v>
          </cell>
          <cell r="AD94">
            <v>23.9</v>
          </cell>
          <cell r="AE94">
            <v>289</v>
          </cell>
          <cell r="AF94">
            <v>50.4</v>
          </cell>
          <cell r="AG94">
            <v>28.3</v>
          </cell>
          <cell r="AH94">
            <v>4.1500000000000004</v>
          </cell>
          <cell r="AI94">
            <v>79.3</v>
          </cell>
          <cell r="AJ94">
            <v>24.6</v>
          </cell>
          <cell r="AK94">
            <v>15.8</v>
          </cell>
          <cell r="AL94">
            <v>2.1800000000000002</v>
          </cell>
          <cell r="AM94">
            <v>0</v>
          </cell>
          <cell r="AN94">
            <v>3.65</v>
          </cell>
          <cell r="AO94">
            <v>17.5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5.54</v>
          </cell>
          <cell r="AV94">
            <v>0.71599999999999997</v>
          </cell>
          <cell r="AW94">
            <v>0</v>
          </cell>
          <cell r="AX94">
            <v>0.69799999999999995</v>
          </cell>
          <cell r="AY94" t="str">
            <v>WT345X85</v>
          </cell>
          <cell r="AZ94" t="str">
            <v>WT345X85</v>
          </cell>
          <cell r="BA94">
            <v>85</v>
          </cell>
          <cell r="BB94">
            <v>10800</v>
          </cell>
          <cell r="BC94">
            <v>345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86.9</v>
          </cell>
          <cell r="BR94">
            <v>0</v>
          </cell>
          <cell r="BS94">
            <v>0</v>
          </cell>
          <cell r="BT94">
            <v>21.1</v>
          </cell>
          <cell r="BU94">
            <v>85</v>
          </cell>
          <cell r="BV94">
            <v>0</v>
          </cell>
          <cell r="BW94">
            <v>0</v>
          </cell>
          <cell r="BX94">
            <v>21.3</v>
          </cell>
          <cell r="BY94">
            <v>23.9</v>
          </cell>
          <cell r="BZ94">
            <v>120</v>
          </cell>
          <cell r="CA94">
            <v>826</v>
          </cell>
          <cell r="CB94">
            <v>464</v>
          </cell>
          <cell r="CC94">
            <v>105</v>
          </cell>
          <cell r="CD94">
            <v>33</v>
          </cell>
          <cell r="CE94">
            <v>403</v>
          </cell>
          <cell r="CF94">
            <v>259</v>
          </cell>
          <cell r="CG94">
            <v>55.4</v>
          </cell>
          <cell r="CH94">
            <v>0</v>
          </cell>
          <cell r="CI94">
            <v>1520</v>
          </cell>
          <cell r="CJ94">
            <v>4.7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141</v>
          </cell>
          <cell r="CQ94">
            <v>0.71599999999999997</v>
          </cell>
          <cell r="CR94">
            <v>0</v>
          </cell>
          <cell r="CS94">
            <v>0.69799999999999995</v>
          </cell>
        </row>
        <row r="95">
          <cell r="C95" t="str">
            <v>WT13.5X51</v>
          </cell>
          <cell r="D95" t="str">
            <v>F</v>
          </cell>
          <cell r="E95">
            <v>51</v>
          </cell>
          <cell r="F95">
            <v>15</v>
          </cell>
          <cell r="G95">
            <v>13.5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0</v>
          </cell>
          <cell r="U95">
            <v>0</v>
          </cell>
          <cell r="V95">
            <v>3.37</v>
          </cell>
          <cell r="W95">
            <v>0</v>
          </cell>
          <cell r="X95">
            <v>0</v>
          </cell>
          <cell r="Y95">
            <v>0.75</v>
          </cell>
          <cell r="Z95">
            <v>6.03</v>
          </cell>
          <cell r="AA95">
            <v>0</v>
          </cell>
          <cell r="AB95">
            <v>23.5</v>
          </cell>
          <cell r="AC95">
            <v>0</v>
          </cell>
          <cell r="AD95">
            <v>26.3</v>
          </cell>
          <cell r="AE95">
            <v>258</v>
          </cell>
          <cell r="AF95">
            <v>45</v>
          </cell>
          <cell r="AG95">
            <v>25.3</v>
          </cell>
          <cell r="AH95">
            <v>4.1399999999999997</v>
          </cell>
          <cell r="AI95">
            <v>69.599999999999994</v>
          </cell>
          <cell r="AJ95">
            <v>21.7</v>
          </cell>
          <cell r="AK95">
            <v>13.9</v>
          </cell>
          <cell r="AL95">
            <v>2.15</v>
          </cell>
          <cell r="AM95">
            <v>0</v>
          </cell>
          <cell r="AN95">
            <v>2.63</v>
          </cell>
          <cell r="AO95">
            <v>12.6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5.53</v>
          </cell>
          <cell r="AV95">
            <v>0.71299999999999997</v>
          </cell>
          <cell r="AW95">
            <v>0</v>
          </cell>
          <cell r="AX95">
            <v>0.57799999999999996</v>
          </cell>
          <cell r="AY95" t="str">
            <v>WT345X76</v>
          </cell>
          <cell r="AZ95" t="str">
            <v>WT345X76</v>
          </cell>
          <cell r="BA95">
            <v>76</v>
          </cell>
          <cell r="BB95">
            <v>9680</v>
          </cell>
          <cell r="BC95">
            <v>343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85.6</v>
          </cell>
          <cell r="BR95">
            <v>0</v>
          </cell>
          <cell r="BS95">
            <v>0</v>
          </cell>
          <cell r="BT95">
            <v>19.100000000000001</v>
          </cell>
          <cell r="BU95">
            <v>76</v>
          </cell>
          <cell r="BV95">
            <v>0</v>
          </cell>
          <cell r="BW95">
            <v>0</v>
          </cell>
          <cell r="BX95">
            <v>23.5</v>
          </cell>
          <cell r="BY95">
            <v>26.3</v>
          </cell>
          <cell r="BZ95">
            <v>107</v>
          </cell>
          <cell r="CA95">
            <v>737</v>
          </cell>
          <cell r="CB95">
            <v>415</v>
          </cell>
          <cell r="CC95">
            <v>105</v>
          </cell>
          <cell r="CD95">
            <v>29</v>
          </cell>
          <cell r="CE95">
            <v>356</v>
          </cell>
          <cell r="CF95">
            <v>228</v>
          </cell>
          <cell r="CG95">
            <v>54.6</v>
          </cell>
          <cell r="CH95">
            <v>0</v>
          </cell>
          <cell r="CI95">
            <v>1090</v>
          </cell>
          <cell r="CJ95">
            <v>3.38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140</v>
          </cell>
          <cell r="CQ95">
            <v>0.71299999999999997</v>
          </cell>
          <cell r="CR95">
            <v>0</v>
          </cell>
          <cell r="CS95">
            <v>0.57799999999999996</v>
          </cell>
        </row>
        <row r="96">
          <cell r="C96" t="str">
            <v>WT13.5X47</v>
          </cell>
          <cell r="D96" t="str">
            <v>F</v>
          </cell>
          <cell r="E96">
            <v>47</v>
          </cell>
          <cell r="F96">
            <v>13.8</v>
          </cell>
          <cell r="G96">
            <v>13.5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0</v>
          </cell>
          <cell r="U96">
            <v>0</v>
          </cell>
          <cell r="V96">
            <v>3.41</v>
          </cell>
          <cell r="W96">
            <v>0</v>
          </cell>
          <cell r="X96">
            <v>0</v>
          </cell>
          <cell r="Y96">
            <v>0.69199999999999995</v>
          </cell>
          <cell r="Z96">
            <v>6.7</v>
          </cell>
          <cell r="AA96">
            <v>0</v>
          </cell>
          <cell r="AB96">
            <v>24.7</v>
          </cell>
          <cell r="AC96">
            <v>0</v>
          </cell>
          <cell r="AD96">
            <v>27.5</v>
          </cell>
          <cell r="AE96">
            <v>239</v>
          </cell>
          <cell r="AF96">
            <v>42.4</v>
          </cell>
          <cell r="AG96">
            <v>23.8</v>
          </cell>
          <cell r="AH96">
            <v>4.16</v>
          </cell>
          <cell r="AI96">
            <v>62</v>
          </cell>
          <cell r="AJ96">
            <v>19.399999999999999</v>
          </cell>
          <cell r="AK96">
            <v>12.4</v>
          </cell>
          <cell r="AL96">
            <v>2.12</v>
          </cell>
          <cell r="AM96">
            <v>0</v>
          </cell>
          <cell r="AN96">
            <v>2.0099999999999998</v>
          </cell>
          <cell r="AO96">
            <v>10.199999999999999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5.57</v>
          </cell>
          <cell r="AV96">
            <v>0.70199999999999996</v>
          </cell>
          <cell r="AW96">
            <v>0</v>
          </cell>
          <cell r="AX96">
            <v>0.53</v>
          </cell>
          <cell r="AY96" t="str">
            <v>WT345X70</v>
          </cell>
          <cell r="AZ96" t="str">
            <v>WT345X70</v>
          </cell>
          <cell r="BA96">
            <v>70</v>
          </cell>
          <cell r="BB96">
            <v>8900</v>
          </cell>
          <cell r="BC96">
            <v>343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86.6</v>
          </cell>
          <cell r="BR96">
            <v>0</v>
          </cell>
          <cell r="BS96">
            <v>0</v>
          </cell>
          <cell r="BT96">
            <v>17.600000000000001</v>
          </cell>
          <cell r="BU96">
            <v>70</v>
          </cell>
          <cell r="BV96">
            <v>0</v>
          </cell>
          <cell r="BW96">
            <v>0</v>
          </cell>
          <cell r="BX96">
            <v>24.7</v>
          </cell>
          <cell r="BY96">
            <v>27.5</v>
          </cell>
          <cell r="BZ96">
            <v>100</v>
          </cell>
          <cell r="CA96">
            <v>695</v>
          </cell>
          <cell r="CB96">
            <v>390</v>
          </cell>
          <cell r="CC96">
            <v>106</v>
          </cell>
          <cell r="CD96">
            <v>25.8</v>
          </cell>
          <cell r="CE96">
            <v>318</v>
          </cell>
          <cell r="CF96">
            <v>203</v>
          </cell>
          <cell r="CG96">
            <v>53.8</v>
          </cell>
          <cell r="CH96">
            <v>0</v>
          </cell>
          <cell r="CI96">
            <v>837</v>
          </cell>
          <cell r="CJ96">
            <v>2.74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141</v>
          </cell>
          <cell r="CQ96">
            <v>0.70199999999999996</v>
          </cell>
          <cell r="CR96">
            <v>0</v>
          </cell>
          <cell r="CS96">
            <v>0.53</v>
          </cell>
        </row>
        <row r="97">
          <cell r="C97" t="str">
            <v>WT13.5X42</v>
          </cell>
          <cell r="D97" t="str">
            <v>F</v>
          </cell>
          <cell r="E97">
            <v>42</v>
          </cell>
          <cell r="F97">
            <v>12.4</v>
          </cell>
          <cell r="G97">
            <v>13.4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0</v>
          </cell>
          <cell r="U97">
            <v>0</v>
          </cell>
          <cell r="V97">
            <v>3.48</v>
          </cell>
          <cell r="W97">
            <v>0</v>
          </cell>
          <cell r="X97">
            <v>0</v>
          </cell>
          <cell r="Y97">
            <v>0.621</v>
          </cell>
          <cell r="Z97">
            <v>7.78</v>
          </cell>
          <cell r="AA97">
            <v>0</v>
          </cell>
          <cell r="AB97">
            <v>26.3</v>
          </cell>
          <cell r="AC97">
            <v>0</v>
          </cell>
          <cell r="AD97">
            <v>29</v>
          </cell>
          <cell r="AE97">
            <v>216</v>
          </cell>
          <cell r="AF97">
            <v>39.200000000000003</v>
          </cell>
          <cell r="AG97">
            <v>21.9</v>
          </cell>
          <cell r="AH97">
            <v>4.18</v>
          </cell>
          <cell r="AI97">
            <v>52.8</v>
          </cell>
          <cell r="AJ97">
            <v>16.600000000000001</v>
          </cell>
          <cell r="AK97">
            <v>10.6</v>
          </cell>
          <cell r="AL97">
            <v>2.0699999999999998</v>
          </cell>
          <cell r="AM97">
            <v>0</v>
          </cell>
          <cell r="AN97">
            <v>1.4</v>
          </cell>
          <cell r="AO97">
            <v>7.79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5.63</v>
          </cell>
          <cell r="AV97">
            <v>0.68500000000000005</v>
          </cell>
          <cell r="AW97">
            <v>0</v>
          </cell>
          <cell r="AX97">
            <v>0.47499999999999998</v>
          </cell>
          <cell r="AY97" t="str">
            <v>WT345X62.5</v>
          </cell>
          <cell r="AZ97" t="str">
            <v>WT345X62.5</v>
          </cell>
          <cell r="BA97">
            <v>62.5</v>
          </cell>
          <cell r="BB97">
            <v>8000</v>
          </cell>
          <cell r="BC97">
            <v>340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88.4</v>
          </cell>
          <cell r="BR97">
            <v>0</v>
          </cell>
          <cell r="BS97">
            <v>0</v>
          </cell>
          <cell r="BT97">
            <v>15.8</v>
          </cell>
          <cell r="BU97">
            <v>62.5</v>
          </cell>
          <cell r="BV97">
            <v>0</v>
          </cell>
          <cell r="BW97">
            <v>0</v>
          </cell>
          <cell r="BX97">
            <v>26.3</v>
          </cell>
          <cell r="BY97">
            <v>29</v>
          </cell>
          <cell r="BZ97">
            <v>89.9</v>
          </cell>
          <cell r="CA97">
            <v>642</v>
          </cell>
          <cell r="CB97">
            <v>359</v>
          </cell>
          <cell r="CC97">
            <v>106</v>
          </cell>
          <cell r="CD97">
            <v>22</v>
          </cell>
          <cell r="CE97">
            <v>272</v>
          </cell>
          <cell r="CF97">
            <v>174</v>
          </cell>
          <cell r="CG97">
            <v>52.6</v>
          </cell>
          <cell r="CH97">
            <v>0</v>
          </cell>
          <cell r="CI97">
            <v>583</v>
          </cell>
          <cell r="CJ97">
            <v>2.09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143</v>
          </cell>
          <cell r="CQ97">
            <v>0.68500000000000005</v>
          </cell>
          <cell r="CR97">
            <v>0</v>
          </cell>
          <cell r="CS97">
            <v>0.47499999999999998</v>
          </cell>
        </row>
        <row r="98">
          <cell r="C98" t="str">
            <v>WT12X185</v>
          </cell>
          <cell r="D98" t="str">
            <v>T</v>
          </cell>
          <cell r="E98">
            <v>185</v>
          </cell>
          <cell r="F98">
            <v>54.4</v>
          </cell>
          <cell r="G98">
            <v>14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0</v>
          </cell>
          <cell r="U98">
            <v>0</v>
          </cell>
          <cell r="V98">
            <v>3.57</v>
          </cell>
          <cell r="W98">
            <v>0</v>
          </cell>
          <cell r="X98">
            <v>0</v>
          </cell>
          <cell r="Y98">
            <v>1.99</v>
          </cell>
          <cell r="Z98">
            <v>2.5099999999999998</v>
          </cell>
          <cell r="AA98">
            <v>0</v>
          </cell>
          <cell r="AB98">
            <v>7.09</v>
          </cell>
          <cell r="AC98">
            <v>0</v>
          </cell>
          <cell r="AD98">
            <v>9.2100000000000009</v>
          </cell>
          <cell r="AE98">
            <v>779</v>
          </cell>
          <cell r="AF98">
            <v>140</v>
          </cell>
          <cell r="AG98">
            <v>74.7</v>
          </cell>
          <cell r="AH98">
            <v>3.78</v>
          </cell>
          <cell r="AI98">
            <v>581</v>
          </cell>
          <cell r="AJ98">
            <v>133</v>
          </cell>
          <cell r="AK98">
            <v>85.1</v>
          </cell>
          <cell r="AL98">
            <v>3.27</v>
          </cell>
          <cell r="AM98">
            <v>0</v>
          </cell>
          <cell r="AN98">
            <v>100</v>
          </cell>
          <cell r="AO98">
            <v>553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5.47</v>
          </cell>
          <cell r="AV98">
            <v>0.83699999999999997</v>
          </cell>
          <cell r="AW98">
            <v>0</v>
          </cell>
          <cell r="AX98">
            <v>1</v>
          </cell>
          <cell r="AY98" t="str">
            <v>WT305X275.5</v>
          </cell>
          <cell r="AZ98" t="str">
            <v>WT305X275.5</v>
          </cell>
          <cell r="BA98">
            <v>276</v>
          </cell>
          <cell r="BB98">
            <v>35100</v>
          </cell>
          <cell r="BC98">
            <v>356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90.7</v>
          </cell>
          <cell r="BR98">
            <v>0</v>
          </cell>
          <cell r="BS98">
            <v>0</v>
          </cell>
          <cell r="BT98">
            <v>50.5</v>
          </cell>
          <cell r="BU98">
            <v>276</v>
          </cell>
          <cell r="BV98">
            <v>0</v>
          </cell>
          <cell r="BW98">
            <v>0</v>
          </cell>
          <cell r="BX98">
            <v>7.09</v>
          </cell>
          <cell r="BY98">
            <v>9.2100000000000009</v>
          </cell>
          <cell r="BZ98">
            <v>324</v>
          </cell>
          <cell r="CA98">
            <v>2290</v>
          </cell>
          <cell r="CB98">
            <v>1220</v>
          </cell>
          <cell r="CC98">
            <v>96</v>
          </cell>
          <cell r="CD98">
            <v>242</v>
          </cell>
          <cell r="CE98">
            <v>2180</v>
          </cell>
          <cell r="CF98">
            <v>1390</v>
          </cell>
          <cell r="CG98">
            <v>83.1</v>
          </cell>
          <cell r="CH98">
            <v>0</v>
          </cell>
          <cell r="CI98">
            <v>41600</v>
          </cell>
          <cell r="CJ98">
            <v>149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139</v>
          </cell>
          <cell r="CQ98">
            <v>0.83699999999999997</v>
          </cell>
          <cell r="CR98">
            <v>0</v>
          </cell>
          <cell r="CS98">
            <v>1</v>
          </cell>
        </row>
        <row r="99">
          <cell r="C99" t="str">
            <v>WT12X167.5</v>
          </cell>
          <cell r="D99" t="str">
            <v>T</v>
          </cell>
          <cell r="E99">
            <v>168</v>
          </cell>
          <cell r="F99">
            <v>49.2</v>
          </cell>
          <cell r="G99">
            <v>13.8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0</v>
          </cell>
          <cell r="U99">
            <v>0</v>
          </cell>
          <cell r="V99">
            <v>3.42</v>
          </cell>
          <cell r="W99">
            <v>0</v>
          </cell>
          <cell r="X99">
            <v>0</v>
          </cell>
          <cell r="Y99">
            <v>1.82</v>
          </cell>
          <cell r="Z99">
            <v>2.73</v>
          </cell>
          <cell r="AA99">
            <v>0</v>
          </cell>
          <cell r="AB99">
            <v>7.81</v>
          </cell>
          <cell r="AC99">
            <v>0</v>
          </cell>
          <cell r="AD99">
            <v>10</v>
          </cell>
          <cell r="AE99">
            <v>686</v>
          </cell>
          <cell r="AF99">
            <v>123</v>
          </cell>
          <cell r="AG99">
            <v>66.3</v>
          </cell>
          <cell r="AH99">
            <v>3.73</v>
          </cell>
          <cell r="AI99">
            <v>513</v>
          </cell>
          <cell r="AJ99">
            <v>119</v>
          </cell>
          <cell r="AK99">
            <v>75.900000000000006</v>
          </cell>
          <cell r="AL99">
            <v>3.23</v>
          </cell>
          <cell r="AM99">
            <v>0</v>
          </cell>
          <cell r="AN99">
            <v>75.599999999999994</v>
          </cell>
          <cell r="AO99">
            <v>405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5.4</v>
          </cell>
          <cell r="AV99">
            <v>0.83699999999999997</v>
          </cell>
          <cell r="AW99">
            <v>0</v>
          </cell>
          <cell r="AX99">
            <v>1</v>
          </cell>
          <cell r="AY99" t="str">
            <v>WT305X249</v>
          </cell>
          <cell r="AZ99" t="str">
            <v>WT305X249</v>
          </cell>
          <cell r="BA99">
            <v>249</v>
          </cell>
          <cell r="BB99">
            <v>31700</v>
          </cell>
          <cell r="BC99">
            <v>351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86.9</v>
          </cell>
          <cell r="BR99">
            <v>0</v>
          </cell>
          <cell r="BS99">
            <v>0</v>
          </cell>
          <cell r="BT99">
            <v>46.2</v>
          </cell>
          <cell r="BU99">
            <v>249</v>
          </cell>
          <cell r="BV99">
            <v>0</v>
          </cell>
          <cell r="BW99">
            <v>0</v>
          </cell>
          <cell r="BX99">
            <v>7.81</v>
          </cell>
          <cell r="BY99">
            <v>10</v>
          </cell>
          <cell r="BZ99">
            <v>286</v>
          </cell>
          <cell r="CA99">
            <v>2020</v>
          </cell>
          <cell r="CB99">
            <v>1090</v>
          </cell>
          <cell r="CC99">
            <v>94.7</v>
          </cell>
          <cell r="CD99">
            <v>214</v>
          </cell>
          <cell r="CE99">
            <v>1950</v>
          </cell>
          <cell r="CF99">
            <v>1240</v>
          </cell>
          <cell r="CG99">
            <v>82</v>
          </cell>
          <cell r="CH99">
            <v>0</v>
          </cell>
          <cell r="CI99">
            <v>31500</v>
          </cell>
          <cell r="CJ99">
            <v>109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137</v>
          </cell>
          <cell r="CQ99">
            <v>0.83699999999999997</v>
          </cell>
          <cell r="CR99">
            <v>0</v>
          </cell>
          <cell r="CS99">
            <v>1</v>
          </cell>
        </row>
        <row r="100">
          <cell r="C100" t="str">
            <v>WT12X153</v>
          </cell>
          <cell r="D100" t="str">
            <v>T</v>
          </cell>
          <cell r="E100">
            <v>153</v>
          </cell>
          <cell r="F100">
            <v>44.9</v>
          </cell>
          <cell r="G100">
            <v>13.6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0</v>
          </cell>
          <cell r="U100">
            <v>0</v>
          </cell>
          <cell r="V100">
            <v>3.29</v>
          </cell>
          <cell r="W100">
            <v>0</v>
          </cell>
          <cell r="X100">
            <v>0</v>
          </cell>
          <cell r="Y100">
            <v>1.67</v>
          </cell>
          <cell r="Z100">
            <v>2.94</v>
          </cell>
          <cell r="AA100">
            <v>0</v>
          </cell>
          <cell r="AB100">
            <v>8.56</v>
          </cell>
          <cell r="AC100">
            <v>0</v>
          </cell>
          <cell r="AD100">
            <v>10.8</v>
          </cell>
          <cell r="AE100">
            <v>611</v>
          </cell>
          <cell r="AF100">
            <v>110</v>
          </cell>
          <cell r="AG100">
            <v>59.4</v>
          </cell>
          <cell r="AH100">
            <v>3.69</v>
          </cell>
          <cell r="AI100">
            <v>460</v>
          </cell>
          <cell r="AJ100">
            <v>107</v>
          </cell>
          <cell r="AK100">
            <v>68.599999999999994</v>
          </cell>
          <cell r="AL100">
            <v>3.2</v>
          </cell>
          <cell r="AM100">
            <v>0</v>
          </cell>
          <cell r="AN100">
            <v>58.4</v>
          </cell>
          <cell r="AO100">
            <v>305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5.34</v>
          </cell>
          <cell r="AV100">
            <v>0.83699999999999997</v>
          </cell>
          <cell r="AW100">
            <v>0</v>
          </cell>
          <cell r="AX100">
            <v>1</v>
          </cell>
          <cell r="AY100" t="str">
            <v>WT305X227.5</v>
          </cell>
          <cell r="AZ100" t="str">
            <v>WT305X227.5</v>
          </cell>
          <cell r="BA100">
            <v>228</v>
          </cell>
          <cell r="BB100">
            <v>29000</v>
          </cell>
          <cell r="BC100">
            <v>345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83.6</v>
          </cell>
          <cell r="BR100">
            <v>0</v>
          </cell>
          <cell r="BS100">
            <v>0</v>
          </cell>
          <cell r="BT100">
            <v>42.4</v>
          </cell>
          <cell r="BU100">
            <v>228</v>
          </cell>
          <cell r="BV100">
            <v>0</v>
          </cell>
          <cell r="BW100">
            <v>0</v>
          </cell>
          <cell r="BX100">
            <v>8.56</v>
          </cell>
          <cell r="BY100">
            <v>10.8</v>
          </cell>
          <cell r="BZ100">
            <v>254</v>
          </cell>
          <cell r="CA100">
            <v>1800</v>
          </cell>
          <cell r="CB100">
            <v>973</v>
          </cell>
          <cell r="CC100">
            <v>93.7</v>
          </cell>
          <cell r="CD100">
            <v>191</v>
          </cell>
          <cell r="CE100">
            <v>1750</v>
          </cell>
          <cell r="CF100">
            <v>1120</v>
          </cell>
          <cell r="CG100">
            <v>81.3</v>
          </cell>
          <cell r="CH100">
            <v>0</v>
          </cell>
          <cell r="CI100">
            <v>24300</v>
          </cell>
          <cell r="CJ100">
            <v>81.900000000000006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136</v>
          </cell>
          <cell r="CQ100">
            <v>0.83699999999999997</v>
          </cell>
          <cell r="CR100">
            <v>0</v>
          </cell>
          <cell r="CS100">
            <v>1</v>
          </cell>
        </row>
        <row r="101">
          <cell r="C101" t="str">
            <v>WT12X139.5</v>
          </cell>
          <cell r="D101" t="str">
            <v>T</v>
          </cell>
          <cell r="E101">
            <v>140</v>
          </cell>
          <cell r="F101">
            <v>41</v>
          </cell>
          <cell r="G101">
            <v>13.4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0</v>
          </cell>
          <cell r="U101">
            <v>0</v>
          </cell>
          <cell r="V101">
            <v>3.18</v>
          </cell>
          <cell r="W101">
            <v>0</v>
          </cell>
          <cell r="X101">
            <v>0</v>
          </cell>
          <cell r="Y101">
            <v>1.54</v>
          </cell>
          <cell r="Z101">
            <v>3.18</v>
          </cell>
          <cell r="AA101">
            <v>0</v>
          </cell>
          <cell r="AB101">
            <v>9.2899999999999991</v>
          </cell>
          <cell r="AC101">
            <v>0</v>
          </cell>
          <cell r="AD101">
            <v>11.5</v>
          </cell>
          <cell r="AE101">
            <v>546</v>
          </cell>
          <cell r="AF101">
            <v>98.8</v>
          </cell>
          <cell r="AG101">
            <v>53.6</v>
          </cell>
          <cell r="AH101">
            <v>3.65</v>
          </cell>
          <cell r="AI101">
            <v>412</v>
          </cell>
          <cell r="AJ101">
            <v>96.3</v>
          </cell>
          <cell r="AK101">
            <v>61.9</v>
          </cell>
          <cell r="AL101">
            <v>3.17</v>
          </cell>
          <cell r="AM101">
            <v>0</v>
          </cell>
          <cell r="AN101">
            <v>45.1</v>
          </cell>
          <cell r="AO101">
            <v>230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5.28</v>
          </cell>
          <cell r="AV101">
            <v>0.83699999999999997</v>
          </cell>
          <cell r="AW101">
            <v>0</v>
          </cell>
          <cell r="AX101">
            <v>1</v>
          </cell>
          <cell r="AY101" t="str">
            <v>WT305X207.5</v>
          </cell>
          <cell r="AZ101" t="str">
            <v>WT305X207.5</v>
          </cell>
          <cell r="BA101">
            <v>208</v>
          </cell>
          <cell r="BB101">
            <v>26500</v>
          </cell>
          <cell r="BC101">
            <v>340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80.8</v>
          </cell>
          <cell r="BR101">
            <v>0</v>
          </cell>
          <cell r="BS101">
            <v>0</v>
          </cell>
          <cell r="BT101">
            <v>39.1</v>
          </cell>
          <cell r="BU101">
            <v>208</v>
          </cell>
          <cell r="BV101">
            <v>0</v>
          </cell>
          <cell r="BW101">
            <v>0</v>
          </cell>
          <cell r="BX101">
            <v>9.2899999999999991</v>
          </cell>
          <cell r="BY101">
            <v>11.5</v>
          </cell>
          <cell r="BZ101">
            <v>227</v>
          </cell>
          <cell r="CA101">
            <v>1620</v>
          </cell>
          <cell r="CB101">
            <v>878</v>
          </cell>
          <cell r="CC101">
            <v>92.7</v>
          </cell>
          <cell r="CD101">
            <v>171</v>
          </cell>
          <cell r="CE101">
            <v>1580</v>
          </cell>
          <cell r="CF101">
            <v>1010</v>
          </cell>
          <cell r="CG101">
            <v>80.5</v>
          </cell>
          <cell r="CH101">
            <v>0</v>
          </cell>
          <cell r="CI101">
            <v>18800</v>
          </cell>
          <cell r="CJ101">
            <v>61.8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134</v>
          </cell>
          <cell r="CQ101">
            <v>0.83699999999999997</v>
          </cell>
          <cell r="CR101">
            <v>0</v>
          </cell>
          <cell r="CS101">
            <v>1</v>
          </cell>
        </row>
        <row r="102">
          <cell r="C102" t="str">
            <v>WT12X125</v>
          </cell>
          <cell r="D102" t="str">
            <v>T</v>
          </cell>
          <cell r="E102">
            <v>125</v>
          </cell>
          <cell r="F102">
            <v>36.799999999999997</v>
          </cell>
          <cell r="G102">
            <v>13.2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0</v>
          </cell>
          <cell r="U102">
            <v>0</v>
          </cell>
          <cell r="V102">
            <v>3.05</v>
          </cell>
          <cell r="W102">
            <v>0</v>
          </cell>
          <cell r="X102">
            <v>0</v>
          </cell>
          <cell r="Y102">
            <v>1.39</v>
          </cell>
          <cell r="Z102">
            <v>3.49</v>
          </cell>
          <cell r="AA102">
            <v>0</v>
          </cell>
          <cell r="AB102">
            <v>10.4</v>
          </cell>
          <cell r="AC102">
            <v>0</v>
          </cell>
          <cell r="AD102">
            <v>12.7</v>
          </cell>
          <cell r="AE102">
            <v>478</v>
          </cell>
          <cell r="AF102">
            <v>86.5</v>
          </cell>
          <cell r="AG102">
            <v>47.2</v>
          </cell>
          <cell r="AH102">
            <v>3.61</v>
          </cell>
          <cell r="AI102">
            <v>362</v>
          </cell>
          <cell r="AJ102">
            <v>85.2</v>
          </cell>
          <cell r="AK102">
            <v>54.9</v>
          </cell>
          <cell r="AL102">
            <v>3.14</v>
          </cell>
          <cell r="AM102">
            <v>0</v>
          </cell>
          <cell r="AN102">
            <v>33.200000000000003</v>
          </cell>
          <cell r="AO102">
            <v>165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5.22</v>
          </cell>
          <cell r="AV102">
            <v>0.83799999999999997</v>
          </cell>
          <cell r="AW102">
            <v>0</v>
          </cell>
          <cell r="AX102">
            <v>1</v>
          </cell>
          <cell r="AY102" t="str">
            <v>WT305X186</v>
          </cell>
          <cell r="AZ102" t="str">
            <v>WT305X186</v>
          </cell>
          <cell r="BA102">
            <v>186</v>
          </cell>
          <cell r="BB102">
            <v>23700</v>
          </cell>
          <cell r="BC102">
            <v>335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77.5</v>
          </cell>
          <cell r="BR102">
            <v>0</v>
          </cell>
          <cell r="BS102">
            <v>0</v>
          </cell>
          <cell r="BT102">
            <v>35.299999999999997</v>
          </cell>
          <cell r="BU102">
            <v>186</v>
          </cell>
          <cell r="BV102">
            <v>0</v>
          </cell>
          <cell r="BW102">
            <v>0</v>
          </cell>
          <cell r="BX102">
            <v>10.4</v>
          </cell>
          <cell r="BY102">
            <v>12.7</v>
          </cell>
          <cell r="BZ102">
            <v>199</v>
          </cell>
          <cell r="CA102">
            <v>1420</v>
          </cell>
          <cell r="CB102">
            <v>773</v>
          </cell>
          <cell r="CC102">
            <v>91.7</v>
          </cell>
          <cell r="CD102">
            <v>151</v>
          </cell>
          <cell r="CE102">
            <v>1400</v>
          </cell>
          <cell r="CF102">
            <v>900</v>
          </cell>
          <cell r="CG102">
            <v>79.8</v>
          </cell>
          <cell r="CH102">
            <v>0</v>
          </cell>
          <cell r="CI102">
            <v>13800</v>
          </cell>
          <cell r="CJ102">
            <v>44.3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133</v>
          </cell>
          <cell r="CQ102">
            <v>0.83799999999999997</v>
          </cell>
          <cell r="CR102">
            <v>0</v>
          </cell>
          <cell r="CS102">
            <v>1</v>
          </cell>
        </row>
        <row r="103">
          <cell r="C103" t="str">
            <v>WT12X114.5</v>
          </cell>
          <cell r="D103" t="str">
            <v>F</v>
          </cell>
          <cell r="E103">
            <v>114</v>
          </cell>
          <cell r="F103">
            <v>33.6</v>
          </cell>
          <cell r="G103">
            <v>13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0</v>
          </cell>
          <cell r="U103">
            <v>0</v>
          </cell>
          <cell r="V103">
            <v>2.96</v>
          </cell>
          <cell r="W103">
            <v>0</v>
          </cell>
          <cell r="X103">
            <v>0</v>
          </cell>
          <cell r="Y103">
            <v>1.28</v>
          </cell>
          <cell r="Z103">
            <v>3.79</v>
          </cell>
          <cell r="AA103">
            <v>0</v>
          </cell>
          <cell r="AB103">
            <v>11.2</v>
          </cell>
          <cell r="AC103">
            <v>0</v>
          </cell>
          <cell r="AD103">
            <v>13.6</v>
          </cell>
          <cell r="AE103">
            <v>431</v>
          </cell>
          <cell r="AF103">
            <v>78.099999999999994</v>
          </cell>
          <cell r="AG103">
            <v>42.9</v>
          </cell>
          <cell r="AH103">
            <v>3.58</v>
          </cell>
          <cell r="AI103">
            <v>326</v>
          </cell>
          <cell r="AJ103">
            <v>77</v>
          </cell>
          <cell r="AK103">
            <v>49.7</v>
          </cell>
          <cell r="AL103">
            <v>3.11</v>
          </cell>
          <cell r="AM103">
            <v>0</v>
          </cell>
          <cell r="AN103">
            <v>25.5</v>
          </cell>
          <cell r="AO103">
            <v>125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5.19</v>
          </cell>
          <cell r="AV103">
            <v>0.83599999999999997</v>
          </cell>
          <cell r="AW103">
            <v>0</v>
          </cell>
          <cell r="AX103">
            <v>1</v>
          </cell>
          <cell r="AY103" t="str">
            <v>WT305X170.5</v>
          </cell>
          <cell r="AZ103" t="str">
            <v>WT305X170.5</v>
          </cell>
          <cell r="BA103">
            <v>170</v>
          </cell>
          <cell r="BB103">
            <v>21700</v>
          </cell>
          <cell r="BC103">
            <v>330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75.2</v>
          </cell>
          <cell r="BR103">
            <v>0</v>
          </cell>
          <cell r="BS103">
            <v>0</v>
          </cell>
          <cell r="BT103">
            <v>32.5</v>
          </cell>
          <cell r="BU103">
            <v>171</v>
          </cell>
          <cell r="BV103">
            <v>0</v>
          </cell>
          <cell r="BW103">
            <v>0</v>
          </cell>
          <cell r="BX103">
            <v>11.2</v>
          </cell>
          <cell r="BY103">
            <v>13.6</v>
          </cell>
          <cell r="BZ103">
            <v>179</v>
          </cell>
          <cell r="CA103">
            <v>1280</v>
          </cell>
          <cell r="CB103">
            <v>703</v>
          </cell>
          <cell r="CC103">
            <v>90.9</v>
          </cell>
          <cell r="CD103">
            <v>136</v>
          </cell>
          <cell r="CE103">
            <v>1260</v>
          </cell>
          <cell r="CF103">
            <v>814</v>
          </cell>
          <cell r="CG103">
            <v>79</v>
          </cell>
          <cell r="CH103">
            <v>0</v>
          </cell>
          <cell r="CI103">
            <v>10600</v>
          </cell>
          <cell r="CJ103">
            <v>33.6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132</v>
          </cell>
          <cell r="CQ103">
            <v>0.83599999999999997</v>
          </cell>
          <cell r="CR103">
            <v>0</v>
          </cell>
          <cell r="CS103">
            <v>1</v>
          </cell>
        </row>
        <row r="104">
          <cell r="C104" t="str">
            <v>WT12X103.5</v>
          </cell>
          <cell r="D104" t="str">
            <v>F</v>
          </cell>
          <cell r="E104">
            <v>103</v>
          </cell>
          <cell r="F104">
            <v>30.4</v>
          </cell>
          <cell r="G104">
            <v>12.9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0</v>
          </cell>
          <cell r="U104">
            <v>0</v>
          </cell>
          <cell r="V104">
            <v>2.87</v>
          </cell>
          <cell r="W104">
            <v>0</v>
          </cell>
          <cell r="X104">
            <v>0</v>
          </cell>
          <cell r="Y104">
            <v>1.17</v>
          </cell>
          <cell r="Z104">
            <v>4.1399999999999997</v>
          </cell>
          <cell r="AA104">
            <v>0</v>
          </cell>
          <cell r="AB104">
            <v>12.4</v>
          </cell>
          <cell r="AC104">
            <v>0</v>
          </cell>
          <cell r="AD104">
            <v>14.8</v>
          </cell>
          <cell r="AE104">
            <v>382</v>
          </cell>
          <cell r="AF104">
            <v>69.3</v>
          </cell>
          <cell r="AG104">
            <v>38.299999999999997</v>
          </cell>
          <cell r="AH104">
            <v>3.55</v>
          </cell>
          <cell r="AI104">
            <v>289</v>
          </cell>
          <cell r="AJ104">
            <v>68.599999999999994</v>
          </cell>
          <cell r="AK104">
            <v>44.4</v>
          </cell>
          <cell r="AL104">
            <v>3.08</v>
          </cell>
          <cell r="AM104">
            <v>0</v>
          </cell>
          <cell r="AN104">
            <v>19.100000000000001</v>
          </cell>
          <cell r="AO104">
            <v>91.3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5.14</v>
          </cell>
          <cell r="AV104">
            <v>0.83599999999999997</v>
          </cell>
          <cell r="AW104">
            <v>0</v>
          </cell>
          <cell r="AX104">
            <v>1</v>
          </cell>
          <cell r="AY104" t="str">
            <v>WT305X153.5</v>
          </cell>
          <cell r="AZ104" t="str">
            <v>WT305X153.5</v>
          </cell>
          <cell r="BA104">
            <v>154</v>
          </cell>
          <cell r="BB104">
            <v>19600</v>
          </cell>
          <cell r="BC104">
            <v>328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72.900000000000006</v>
          </cell>
          <cell r="BR104">
            <v>0</v>
          </cell>
          <cell r="BS104">
            <v>0</v>
          </cell>
          <cell r="BT104">
            <v>29.7</v>
          </cell>
          <cell r="BU104">
            <v>154</v>
          </cell>
          <cell r="BV104">
            <v>0</v>
          </cell>
          <cell r="BW104">
            <v>0</v>
          </cell>
          <cell r="BX104">
            <v>12.4</v>
          </cell>
          <cell r="BY104">
            <v>14.8</v>
          </cell>
          <cell r="BZ104">
            <v>159</v>
          </cell>
          <cell r="CA104">
            <v>1140</v>
          </cell>
          <cell r="CB104">
            <v>628</v>
          </cell>
          <cell r="CC104">
            <v>90.2</v>
          </cell>
          <cell r="CD104">
            <v>120</v>
          </cell>
          <cell r="CE104">
            <v>1120</v>
          </cell>
          <cell r="CF104">
            <v>728</v>
          </cell>
          <cell r="CG104">
            <v>78.2</v>
          </cell>
          <cell r="CH104">
            <v>0</v>
          </cell>
          <cell r="CI104">
            <v>7950</v>
          </cell>
          <cell r="CJ104">
            <v>24.5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131</v>
          </cell>
          <cell r="CQ104">
            <v>0.83599999999999997</v>
          </cell>
          <cell r="CR104">
            <v>0</v>
          </cell>
          <cell r="CS104">
            <v>1</v>
          </cell>
        </row>
        <row r="105">
          <cell r="C105" t="str">
            <v>WT12X96</v>
          </cell>
          <cell r="D105" t="str">
            <v>F</v>
          </cell>
          <cell r="E105">
            <v>96</v>
          </cell>
          <cell r="F105">
            <v>28.1</v>
          </cell>
          <cell r="G105">
            <v>12.7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0</v>
          </cell>
          <cell r="U105">
            <v>0</v>
          </cell>
          <cell r="V105">
            <v>2.8</v>
          </cell>
          <cell r="W105">
            <v>0</v>
          </cell>
          <cell r="X105">
            <v>0</v>
          </cell>
          <cell r="Y105">
            <v>1.0900000000000001</v>
          </cell>
          <cell r="Z105">
            <v>4.43</v>
          </cell>
          <cell r="AA105">
            <v>0</v>
          </cell>
          <cell r="AB105">
            <v>13.3</v>
          </cell>
          <cell r="AC105">
            <v>0</v>
          </cell>
          <cell r="AD105">
            <v>15.7</v>
          </cell>
          <cell r="AE105">
            <v>350</v>
          </cell>
          <cell r="AF105">
            <v>63.5</v>
          </cell>
          <cell r="AG105">
            <v>35.200000000000003</v>
          </cell>
          <cell r="AH105">
            <v>3.53</v>
          </cell>
          <cell r="AI105">
            <v>265</v>
          </cell>
          <cell r="AJ105">
            <v>63.1</v>
          </cell>
          <cell r="AK105">
            <v>40.9</v>
          </cell>
          <cell r="AL105">
            <v>3.07</v>
          </cell>
          <cell r="AM105">
            <v>0</v>
          </cell>
          <cell r="AN105">
            <v>15.3</v>
          </cell>
          <cell r="AO105">
            <v>72.5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5.1100000000000003</v>
          </cell>
          <cell r="AV105">
            <v>0.83599999999999997</v>
          </cell>
          <cell r="AW105">
            <v>0</v>
          </cell>
          <cell r="AX105">
            <v>1</v>
          </cell>
          <cell r="AY105" t="str">
            <v>WT305X142.5</v>
          </cell>
          <cell r="AZ105" t="str">
            <v>WT305X142.5</v>
          </cell>
          <cell r="BA105">
            <v>142</v>
          </cell>
          <cell r="BB105">
            <v>18100</v>
          </cell>
          <cell r="BC105">
            <v>323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71.099999999999994</v>
          </cell>
          <cell r="BR105">
            <v>0</v>
          </cell>
          <cell r="BS105">
            <v>0</v>
          </cell>
          <cell r="BT105">
            <v>27.7</v>
          </cell>
          <cell r="BU105">
            <v>143</v>
          </cell>
          <cell r="BV105">
            <v>0</v>
          </cell>
          <cell r="BW105">
            <v>0</v>
          </cell>
          <cell r="BX105">
            <v>13.3</v>
          </cell>
          <cell r="BY105">
            <v>15.7</v>
          </cell>
          <cell r="BZ105">
            <v>146</v>
          </cell>
          <cell r="CA105">
            <v>1040</v>
          </cell>
          <cell r="CB105">
            <v>577</v>
          </cell>
          <cell r="CC105">
            <v>89.7</v>
          </cell>
          <cell r="CD105">
            <v>110</v>
          </cell>
          <cell r="CE105">
            <v>1030</v>
          </cell>
          <cell r="CF105">
            <v>670</v>
          </cell>
          <cell r="CG105">
            <v>78</v>
          </cell>
          <cell r="CH105">
            <v>0</v>
          </cell>
          <cell r="CI105">
            <v>6370</v>
          </cell>
          <cell r="CJ105">
            <v>19.5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130</v>
          </cell>
          <cell r="CQ105">
            <v>0.83599999999999997</v>
          </cell>
          <cell r="CR105">
            <v>0</v>
          </cell>
          <cell r="CS105">
            <v>1</v>
          </cell>
        </row>
        <row r="106">
          <cell r="C106" t="str">
            <v>WT12X88</v>
          </cell>
          <cell r="D106" t="str">
            <v>F</v>
          </cell>
          <cell r="E106">
            <v>88</v>
          </cell>
          <cell r="F106">
            <v>25.8</v>
          </cell>
          <cell r="G106">
            <v>12.6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0</v>
          </cell>
          <cell r="U106">
            <v>0</v>
          </cell>
          <cell r="V106">
            <v>2.74</v>
          </cell>
          <cell r="W106">
            <v>0</v>
          </cell>
          <cell r="X106">
            <v>0</v>
          </cell>
          <cell r="Y106">
            <v>1</v>
          </cell>
          <cell r="Z106">
            <v>4.8099999999999996</v>
          </cell>
          <cell r="AA106">
            <v>0</v>
          </cell>
          <cell r="AB106">
            <v>14.4</v>
          </cell>
          <cell r="AC106">
            <v>0</v>
          </cell>
          <cell r="AD106">
            <v>16.8</v>
          </cell>
          <cell r="AE106">
            <v>319</v>
          </cell>
          <cell r="AF106">
            <v>57.8</v>
          </cell>
          <cell r="AG106">
            <v>32.200000000000003</v>
          </cell>
          <cell r="AH106">
            <v>3.51</v>
          </cell>
          <cell r="AI106">
            <v>240</v>
          </cell>
          <cell r="AJ106">
            <v>57.3</v>
          </cell>
          <cell r="AK106">
            <v>37.200000000000003</v>
          </cell>
          <cell r="AL106">
            <v>3.04</v>
          </cell>
          <cell r="AM106">
            <v>0</v>
          </cell>
          <cell r="AN106">
            <v>11.9</v>
          </cell>
          <cell r="AO106">
            <v>55.8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5.09</v>
          </cell>
          <cell r="AV106">
            <v>0.83499999999999996</v>
          </cell>
          <cell r="AW106">
            <v>0</v>
          </cell>
          <cell r="AX106">
            <v>1</v>
          </cell>
          <cell r="AY106" t="str">
            <v>WT305X131</v>
          </cell>
          <cell r="AZ106" t="str">
            <v>WT305X131</v>
          </cell>
          <cell r="BA106">
            <v>131</v>
          </cell>
          <cell r="BB106">
            <v>16600</v>
          </cell>
          <cell r="BC106">
            <v>320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69.599999999999994</v>
          </cell>
          <cell r="BR106">
            <v>0</v>
          </cell>
          <cell r="BS106">
            <v>0</v>
          </cell>
          <cell r="BT106">
            <v>25.4</v>
          </cell>
          <cell r="BU106">
            <v>131</v>
          </cell>
          <cell r="BV106">
            <v>0</v>
          </cell>
          <cell r="BW106">
            <v>0</v>
          </cell>
          <cell r="BX106">
            <v>14.4</v>
          </cell>
          <cell r="BY106">
            <v>16.8</v>
          </cell>
          <cell r="BZ106">
            <v>133</v>
          </cell>
          <cell r="CA106">
            <v>947</v>
          </cell>
          <cell r="CB106">
            <v>528</v>
          </cell>
          <cell r="CC106">
            <v>89.2</v>
          </cell>
          <cell r="CD106">
            <v>100</v>
          </cell>
          <cell r="CE106">
            <v>939</v>
          </cell>
          <cell r="CF106">
            <v>610</v>
          </cell>
          <cell r="CG106">
            <v>77.2</v>
          </cell>
          <cell r="CH106">
            <v>0</v>
          </cell>
          <cell r="CI106">
            <v>4950</v>
          </cell>
          <cell r="CJ106">
            <v>15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129</v>
          </cell>
          <cell r="CQ106">
            <v>0.83499999999999996</v>
          </cell>
          <cell r="CR106">
            <v>0</v>
          </cell>
          <cell r="CS106">
            <v>1</v>
          </cell>
        </row>
        <row r="107">
          <cell r="C107" t="str">
            <v>WT12X81</v>
          </cell>
          <cell r="D107" t="str">
            <v>F</v>
          </cell>
          <cell r="E107">
            <v>81</v>
          </cell>
          <cell r="F107">
            <v>23.9</v>
          </cell>
          <cell r="G107">
            <v>12.5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0</v>
          </cell>
          <cell r="U107">
            <v>0</v>
          </cell>
          <cell r="V107">
            <v>2.7</v>
          </cell>
          <cell r="W107">
            <v>0</v>
          </cell>
          <cell r="X107">
            <v>0</v>
          </cell>
          <cell r="Y107">
            <v>0.92100000000000004</v>
          </cell>
          <cell r="Z107">
            <v>5.31</v>
          </cell>
          <cell r="AA107">
            <v>0</v>
          </cell>
          <cell r="AB107">
            <v>15.3</v>
          </cell>
          <cell r="AC107">
            <v>0</v>
          </cell>
          <cell r="AD107">
            <v>17.7</v>
          </cell>
          <cell r="AE107">
            <v>293</v>
          </cell>
          <cell r="AF107">
            <v>53.3</v>
          </cell>
          <cell r="AG107">
            <v>29.9</v>
          </cell>
          <cell r="AH107">
            <v>3.5</v>
          </cell>
          <cell r="AI107">
            <v>221</v>
          </cell>
          <cell r="AJ107">
            <v>52.6</v>
          </cell>
          <cell r="AK107">
            <v>34.200000000000003</v>
          </cell>
          <cell r="AL107">
            <v>3.05</v>
          </cell>
          <cell r="AM107">
            <v>0</v>
          </cell>
          <cell r="AN107">
            <v>9.2200000000000006</v>
          </cell>
          <cell r="AO107">
            <v>43.8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5.09</v>
          </cell>
          <cell r="AV107">
            <v>0.83199999999999996</v>
          </cell>
          <cell r="AW107">
            <v>0</v>
          </cell>
          <cell r="AX107">
            <v>1</v>
          </cell>
          <cell r="AY107" t="str">
            <v>WT305X120.5</v>
          </cell>
          <cell r="AZ107" t="str">
            <v>WT305X120.5</v>
          </cell>
          <cell r="BA107">
            <v>120</v>
          </cell>
          <cell r="BB107">
            <v>15400</v>
          </cell>
          <cell r="BC107">
            <v>318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68.599999999999994</v>
          </cell>
          <cell r="BR107">
            <v>0</v>
          </cell>
          <cell r="BS107">
            <v>0</v>
          </cell>
          <cell r="BT107">
            <v>23.4</v>
          </cell>
          <cell r="BU107">
            <v>121</v>
          </cell>
          <cell r="BV107">
            <v>0</v>
          </cell>
          <cell r="BW107">
            <v>0</v>
          </cell>
          <cell r="BX107">
            <v>15.3</v>
          </cell>
          <cell r="BY107">
            <v>17.7</v>
          </cell>
          <cell r="BZ107">
            <v>122</v>
          </cell>
          <cell r="CA107">
            <v>873</v>
          </cell>
          <cell r="CB107">
            <v>490</v>
          </cell>
          <cell r="CC107">
            <v>88.9</v>
          </cell>
          <cell r="CD107">
            <v>92</v>
          </cell>
          <cell r="CE107">
            <v>862</v>
          </cell>
          <cell r="CF107">
            <v>560</v>
          </cell>
          <cell r="CG107">
            <v>77.5</v>
          </cell>
          <cell r="CH107">
            <v>0</v>
          </cell>
          <cell r="CI107">
            <v>3840</v>
          </cell>
          <cell r="CJ107">
            <v>11.8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129</v>
          </cell>
          <cell r="CQ107">
            <v>0.83199999999999996</v>
          </cell>
          <cell r="CR107">
            <v>0</v>
          </cell>
          <cell r="CS107">
            <v>1</v>
          </cell>
        </row>
        <row r="108">
          <cell r="C108" t="str">
            <v>WT12X73</v>
          </cell>
          <cell r="D108" t="str">
            <v>F</v>
          </cell>
          <cell r="E108">
            <v>73</v>
          </cell>
          <cell r="F108">
            <v>21.5</v>
          </cell>
          <cell r="G108">
            <v>12.4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0</v>
          </cell>
          <cell r="U108">
            <v>0</v>
          </cell>
          <cell r="V108">
            <v>2.66</v>
          </cell>
          <cell r="W108">
            <v>0</v>
          </cell>
          <cell r="X108">
            <v>0</v>
          </cell>
          <cell r="Y108">
            <v>0.83299999999999996</v>
          </cell>
          <cell r="Z108">
            <v>5.92</v>
          </cell>
          <cell r="AA108">
            <v>0</v>
          </cell>
          <cell r="AB108">
            <v>16.600000000000001</v>
          </cell>
          <cell r="AC108">
            <v>0</v>
          </cell>
          <cell r="AD108">
            <v>19</v>
          </cell>
          <cell r="AE108">
            <v>264</v>
          </cell>
          <cell r="AF108">
            <v>48.2</v>
          </cell>
          <cell r="AG108">
            <v>27.2</v>
          </cell>
          <cell r="AH108">
            <v>3.5</v>
          </cell>
          <cell r="AI108">
            <v>195</v>
          </cell>
          <cell r="AJ108">
            <v>46.6</v>
          </cell>
          <cell r="AK108">
            <v>30.3</v>
          </cell>
          <cell r="AL108">
            <v>3.01</v>
          </cell>
          <cell r="AM108">
            <v>0</v>
          </cell>
          <cell r="AN108">
            <v>6.7</v>
          </cell>
          <cell r="AO108">
            <v>31.9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5.08</v>
          </cell>
          <cell r="AV108">
            <v>0.82699999999999996</v>
          </cell>
          <cell r="AW108">
            <v>0</v>
          </cell>
          <cell r="AX108">
            <v>0.94599999999999995</v>
          </cell>
          <cell r="AY108" t="str">
            <v>WT305X108.5</v>
          </cell>
          <cell r="AZ108" t="str">
            <v>WT305X108.5</v>
          </cell>
          <cell r="BA108">
            <v>108</v>
          </cell>
          <cell r="BB108">
            <v>13900</v>
          </cell>
          <cell r="BC108">
            <v>315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67.599999999999994</v>
          </cell>
          <cell r="BR108">
            <v>0</v>
          </cell>
          <cell r="BS108">
            <v>0</v>
          </cell>
          <cell r="BT108">
            <v>21.2</v>
          </cell>
          <cell r="BU108">
            <v>109</v>
          </cell>
          <cell r="BV108">
            <v>0</v>
          </cell>
          <cell r="BW108">
            <v>0</v>
          </cell>
          <cell r="BX108">
            <v>16.600000000000001</v>
          </cell>
          <cell r="BY108">
            <v>19</v>
          </cell>
          <cell r="BZ108">
            <v>110</v>
          </cell>
          <cell r="CA108">
            <v>790</v>
          </cell>
          <cell r="CB108">
            <v>446</v>
          </cell>
          <cell r="CC108">
            <v>88.9</v>
          </cell>
          <cell r="CD108">
            <v>81.2</v>
          </cell>
          <cell r="CE108">
            <v>764</v>
          </cell>
          <cell r="CF108">
            <v>497</v>
          </cell>
          <cell r="CG108">
            <v>76.5</v>
          </cell>
          <cell r="CH108">
            <v>0</v>
          </cell>
          <cell r="CI108">
            <v>2790</v>
          </cell>
          <cell r="CJ108">
            <v>8.57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129</v>
          </cell>
          <cell r="CQ108">
            <v>0.82699999999999996</v>
          </cell>
          <cell r="CR108">
            <v>0</v>
          </cell>
          <cell r="CS108">
            <v>0.94599999999999995</v>
          </cell>
        </row>
        <row r="109">
          <cell r="C109" t="str">
            <v>WT12X65.5</v>
          </cell>
          <cell r="D109" t="str">
            <v>F</v>
          </cell>
          <cell r="E109">
            <v>65.5</v>
          </cell>
          <cell r="F109">
            <v>19.3</v>
          </cell>
          <cell r="G109">
            <v>12.2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0</v>
          </cell>
          <cell r="U109">
            <v>0</v>
          </cell>
          <cell r="V109">
            <v>2.65</v>
          </cell>
          <cell r="W109">
            <v>0</v>
          </cell>
          <cell r="X109">
            <v>0</v>
          </cell>
          <cell r="Y109">
            <v>0.75</v>
          </cell>
          <cell r="Z109">
            <v>6.7</v>
          </cell>
          <cell r="AA109">
            <v>0</v>
          </cell>
          <cell r="AB109">
            <v>17.8</v>
          </cell>
          <cell r="AC109">
            <v>0</v>
          </cell>
          <cell r="AD109">
            <v>20.2</v>
          </cell>
          <cell r="AE109">
            <v>238</v>
          </cell>
          <cell r="AF109">
            <v>43.9</v>
          </cell>
          <cell r="AG109">
            <v>24.8</v>
          </cell>
          <cell r="AH109">
            <v>3.52</v>
          </cell>
          <cell r="AI109">
            <v>170</v>
          </cell>
          <cell r="AJ109">
            <v>40.700000000000003</v>
          </cell>
          <cell r="AK109">
            <v>26.5</v>
          </cell>
          <cell r="AL109">
            <v>2.97</v>
          </cell>
          <cell r="AM109">
            <v>0</v>
          </cell>
          <cell r="AN109">
            <v>4.74</v>
          </cell>
          <cell r="AO109">
            <v>23.1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5.09</v>
          </cell>
          <cell r="AV109">
            <v>0.81799999999999995</v>
          </cell>
          <cell r="AW109">
            <v>0</v>
          </cell>
          <cell r="AX109">
            <v>0.88500000000000001</v>
          </cell>
          <cell r="AY109" t="str">
            <v>WT305X97.5</v>
          </cell>
          <cell r="AZ109" t="str">
            <v>WT305X97.5</v>
          </cell>
          <cell r="BA109">
            <v>97.5</v>
          </cell>
          <cell r="BB109">
            <v>12500</v>
          </cell>
          <cell r="BC109">
            <v>310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67.3</v>
          </cell>
          <cell r="BR109">
            <v>0</v>
          </cell>
          <cell r="BS109">
            <v>0</v>
          </cell>
          <cell r="BT109">
            <v>19.100000000000001</v>
          </cell>
          <cell r="BU109">
            <v>97.5</v>
          </cell>
          <cell r="BV109">
            <v>0</v>
          </cell>
          <cell r="BW109">
            <v>0</v>
          </cell>
          <cell r="BX109">
            <v>17.8</v>
          </cell>
          <cell r="BY109">
            <v>20.2</v>
          </cell>
          <cell r="BZ109">
            <v>99.1</v>
          </cell>
          <cell r="CA109">
            <v>719</v>
          </cell>
          <cell r="CB109">
            <v>406</v>
          </cell>
          <cell r="CC109">
            <v>89.4</v>
          </cell>
          <cell r="CD109">
            <v>70.8</v>
          </cell>
          <cell r="CE109">
            <v>667</v>
          </cell>
          <cell r="CF109">
            <v>434</v>
          </cell>
          <cell r="CG109">
            <v>75.400000000000006</v>
          </cell>
          <cell r="CH109">
            <v>0</v>
          </cell>
          <cell r="CI109">
            <v>1970</v>
          </cell>
          <cell r="CJ109">
            <v>6.2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129</v>
          </cell>
          <cell r="CQ109">
            <v>0.81799999999999995</v>
          </cell>
          <cell r="CR109">
            <v>0</v>
          </cell>
          <cell r="CS109">
            <v>0.88500000000000001</v>
          </cell>
        </row>
        <row r="110">
          <cell r="C110" t="str">
            <v>WT12X58.5</v>
          </cell>
          <cell r="D110" t="str">
            <v>F</v>
          </cell>
          <cell r="E110">
            <v>58.5</v>
          </cell>
          <cell r="F110">
            <v>17.2</v>
          </cell>
          <cell r="G110">
            <v>12.1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0</v>
          </cell>
          <cell r="U110">
            <v>0</v>
          </cell>
          <cell r="V110">
            <v>2.62</v>
          </cell>
          <cell r="W110">
            <v>0</v>
          </cell>
          <cell r="X110">
            <v>0</v>
          </cell>
          <cell r="Y110">
            <v>0.67200000000000004</v>
          </cell>
          <cell r="Z110">
            <v>7.53</v>
          </cell>
          <cell r="AA110">
            <v>0</v>
          </cell>
          <cell r="AB110">
            <v>19.600000000000001</v>
          </cell>
          <cell r="AC110">
            <v>0</v>
          </cell>
          <cell r="AD110">
            <v>22.1</v>
          </cell>
          <cell r="AE110">
            <v>212</v>
          </cell>
          <cell r="AF110">
            <v>39.200000000000003</v>
          </cell>
          <cell r="AG110">
            <v>22.3</v>
          </cell>
          <cell r="AH110">
            <v>3.51</v>
          </cell>
          <cell r="AI110">
            <v>149</v>
          </cell>
          <cell r="AJ110">
            <v>35.700000000000003</v>
          </cell>
          <cell r="AK110">
            <v>23.2</v>
          </cell>
          <cell r="AL110">
            <v>2.94</v>
          </cell>
          <cell r="AM110">
            <v>0</v>
          </cell>
          <cell r="AN110">
            <v>3.35</v>
          </cell>
          <cell r="AO110">
            <v>16.399999999999999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5.08</v>
          </cell>
          <cell r="AV110">
            <v>0.81399999999999995</v>
          </cell>
          <cell r="AW110">
            <v>0</v>
          </cell>
          <cell r="AX110">
            <v>0.79300000000000004</v>
          </cell>
          <cell r="AY110" t="str">
            <v>WT305X87</v>
          </cell>
          <cell r="AZ110" t="str">
            <v>WT305X87</v>
          </cell>
          <cell r="BA110">
            <v>87</v>
          </cell>
          <cell r="BB110">
            <v>11100</v>
          </cell>
          <cell r="BC110">
            <v>307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66.5</v>
          </cell>
          <cell r="BR110">
            <v>0</v>
          </cell>
          <cell r="BS110">
            <v>0</v>
          </cell>
          <cell r="BT110">
            <v>17.100000000000001</v>
          </cell>
          <cell r="BU110">
            <v>87</v>
          </cell>
          <cell r="BV110">
            <v>0</v>
          </cell>
          <cell r="BW110">
            <v>0</v>
          </cell>
          <cell r="BX110">
            <v>19.600000000000001</v>
          </cell>
          <cell r="BY110">
            <v>22.1</v>
          </cell>
          <cell r="BZ110">
            <v>88.2</v>
          </cell>
          <cell r="CA110">
            <v>642</v>
          </cell>
          <cell r="CB110">
            <v>365</v>
          </cell>
          <cell r="CC110">
            <v>89.2</v>
          </cell>
          <cell r="CD110">
            <v>62</v>
          </cell>
          <cell r="CE110">
            <v>585</v>
          </cell>
          <cell r="CF110">
            <v>380</v>
          </cell>
          <cell r="CG110">
            <v>74.7</v>
          </cell>
          <cell r="CH110">
            <v>0</v>
          </cell>
          <cell r="CI110">
            <v>1390</v>
          </cell>
          <cell r="CJ110">
            <v>4.4000000000000004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129</v>
          </cell>
          <cell r="CQ110">
            <v>0.81399999999999995</v>
          </cell>
          <cell r="CR110">
            <v>0</v>
          </cell>
          <cell r="CS110">
            <v>0.79300000000000004</v>
          </cell>
        </row>
        <row r="111">
          <cell r="C111" t="str">
            <v>WT12X52</v>
          </cell>
          <cell r="D111" t="str">
            <v>F</v>
          </cell>
          <cell r="E111">
            <v>52</v>
          </cell>
          <cell r="F111">
            <v>15.3</v>
          </cell>
          <cell r="G111">
            <v>12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0</v>
          </cell>
          <cell r="U111">
            <v>0</v>
          </cell>
          <cell r="V111">
            <v>2.59</v>
          </cell>
          <cell r="W111">
            <v>0</v>
          </cell>
          <cell r="X111">
            <v>0</v>
          </cell>
          <cell r="Y111">
            <v>0.6</v>
          </cell>
          <cell r="Z111">
            <v>8.5</v>
          </cell>
          <cell r="AA111">
            <v>0</v>
          </cell>
          <cell r="AB111">
            <v>21.6</v>
          </cell>
          <cell r="AC111">
            <v>0</v>
          </cell>
          <cell r="AD111">
            <v>24.1</v>
          </cell>
          <cell r="AE111">
            <v>189</v>
          </cell>
          <cell r="AF111">
            <v>35.1</v>
          </cell>
          <cell r="AG111">
            <v>20</v>
          </cell>
          <cell r="AH111">
            <v>3.51</v>
          </cell>
          <cell r="AI111">
            <v>130</v>
          </cell>
          <cell r="AJ111">
            <v>31.2</v>
          </cell>
          <cell r="AK111">
            <v>20.3</v>
          </cell>
          <cell r="AL111">
            <v>2.91</v>
          </cell>
          <cell r="AM111">
            <v>0</v>
          </cell>
          <cell r="AN111">
            <v>2.35</v>
          </cell>
          <cell r="AO111">
            <v>11.6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5.07</v>
          </cell>
          <cell r="AV111">
            <v>0.80900000000000005</v>
          </cell>
          <cell r="AW111">
            <v>0</v>
          </cell>
          <cell r="AX111">
            <v>0.69199999999999995</v>
          </cell>
          <cell r="AY111" t="str">
            <v>WT305X77.5</v>
          </cell>
          <cell r="AZ111" t="str">
            <v>WT305X77.5</v>
          </cell>
          <cell r="BA111">
            <v>77.5</v>
          </cell>
          <cell r="BB111">
            <v>9870</v>
          </cell>
          <cell r="BC111">
            <v>305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65.8</v>
          </cell>
          <cell r="BR111">
            <v>0</v>
          </cell>
          <cell r="BS111">
            <v>0</v>
          </cell>
          <cell r="BT111">
            <v>15.2</v>
          </cell>
          <cell r="BU111">
            <v>77.5</v>
          </cell>
          <cell r="BV111">
            <v>0</v>
          </cell>
          <cell r="BW111">
            <v>0</v>
          </cell>
          <cell r="BX111">
            <v>21.6</v>
          </cell>
          <cell r="BY111">
            <v>24.1</v>
          </cell>
          <cell r="BZ111">
            <v>78.7</v>
          </cell>
          <cell r="CA111">
            <v>575</v>
          </cell>
          <cell r="CB111">
            <v>328</v>
          </cell>
          <cell r="CC111">
            <v>89.2</v>
          </cell>
          <cell r="CD111">
            <v>54.1</v>
          </cell>
          <cell r="CE111">
            <v>511</v>
          </cell>
          <cell r="CF111">
            <v>333</v>
          </cell>
          <cell r="CG111">
            <v>73.900000000000006</v>
          </cell>
          <cell r="CH111">
            <v>0</v>
          </cell>
          <cell r="CI111">
            <v>978</v>
          </cell>
          <cell r="CJ111">
            <v>3.12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129</v>
          </cell>
          <cell r="CQ111">
            <v>0.80900000000000005</v>
          </cell>
          <cell r="CR111">
            <v>0</v>
          </cell>
          <cell r="CS111">
            <v>0.69199999999999995</v>
          </cell>
        </row>
        <row r="112">
          <cell r="C112" t="str">
            <v>WT12X51.5</v>
          </cell>
          <cell r="D112" t="str">
            <v>F</v>
          </cell>
          <cell r="E112">
            <v>51.5</v>
          </cell>
          <cell r="F112">
            <v>15.1</v>
          </cell>
          <cell r="G112">
            <v>12.3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0</v>
          </cell>
          <cell r="U112">
            <v>0</v>
          </cell>
          <cell r="V112">
            <v>3.01</v>
          </cell>
          <cell r="W112">
            <v>0</v>
          </cell>
          <cell r="X112">
            <v>0</v>
          </cell>
          <cell r="Y112">
            <v>0.84099999999999997</v>
          </cell>
          <cell r="Z112">
            <v>4.59</v>
          </cell>
          <cell r="AA112">
            <v>0</v>
          </cell>
          <cell r="AB112">
            <v>19.600000000000001</v>
          </cell>
          <cell r="AC112">
            <v>0</v>
          </cell>
          <cell r="AD112">
            <v>22.3</v>
          </cell>
          <cell r="AE112">
            <v>204</v>
          </cell>
          <cell r="AF112">
            <v>39.200000000000003</v>
          </cell>
          <cell r="AG112">
            <v>22</v>
          </cell>
          <cell r="AH112">
            <v>3.67</v>
          </cell>
          <cell r="AI112">
            <v>59.7</v>
          </cell>
          <cell r="AJ112">
            <v>20.7</v>
          </cell>
          <cell r="AK112">
            <v>13.3</v>
          </cell>
          <cell r="AL112">
            <v>1.99</v>
          </cell>
          <cell r="AM112">
            <v>0</v>
          </cell>
          <cell r="AN112">
            <v>3.53</v>
          </cell>
          <cell r="AO112">
            <v>12.3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4.88</v>
          </cell>
          <cell r="AV112">
            <v>0.73299999999999998</v>
          </cell>
          <cell r="AW112">
            <v>0</v>
          </cell>
          <cell r="AX112">
            <v>0.78100000000000003</v>
          </cell>
          <cell r="AY112" t="str">
            <v>WT305X76.5</v>
          </cell>
          <cell r="AZ112" t="str">
            <v>WT305X76.5</v>
          </cell>
          <cell r="BA112">
            <v>76.5</v>
          </cell>
          <cell r="BB112">
            <v>9740</v>
          </cell>
          <cell r="BC112">
            <v>312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76.5</v>
          </cell>
          <cell r="BR112">
            <v>0</v>
          </cell>
          <cell r="BS112">
            <v>0</v>
          </cell>
          <cell r="BT112">
            <v>21.4</v>
          </cell>
          <cell r="BU112">
            <v>76.5</v>
          </cell>
          <cell r="BV112">
            <v>0</v>
          </cell>
          <cell r="BW112">
            <v>0</v>
          </cell>
          <cell r="BX112">
            <v>19.600000000000001</v>
          </cell>
          <cell r="BY112">
            <v>22.3</v>
          </cell>
          <cell r="BZ112">
            <v>84.9</v>
          </cell>
          <cell r="CA112">
            <v>642</v>
          </cell>
          <cell r="CB112">
            <v>361</v>
          </cell>
          <cell r="CC112">
            <v>93.2</v>
          </cell>
          <cell r="CD112">
            <v>24.8</v>
          </cell>
          <cell r="CE112">
            <v>339</v>
          </cell>
          <cell r="CF112">
            <v>218</v>
          </cell>
          <cell r="CG112">
            <v>50.5</v>
          </cell>
          <cell r="CH112">
            <v>0</v>
          </cell>
          <cell r="CI112">
            <v>1470</v>
          </cell>
          <cell r="CJ112">
            <v>3.3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124</v>
          </cell>
          <cell r="CQ112">
            <v>0.73299999999999998</v>
          </cell>
          <cell r="CR112">
            <v>0</v>
          </cell>
          <cell r="CS112">
            <v>0.78100000000000003</v>
          </cell>
        </row>
        <row r="113">
          <cell r="C113" t="str">
            <v>WT12X47</v>
          </cell>
          <cell r="D113" t="str">
            <v>F</v>
          </cell>
          <cell r="E113">
            <v>47</v>
          </cell>
          <cell r="F113">
            <v>13.8</v>
          </cell>
          <cell r="G113">
            <v>12.2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0</v>
          </cell>
          <cell r="U113">
            <v>0</v>
          </cell>
          <cell r="V113">
            <v>2.99</v>
          </cell>
          <cell r="W113">
            <v>0</v>
          </cell>
          <cell r="X113">
            <v>0</v>
          </cell>
          <cell r="Y113">
            <v>0.76400000000000001</v>
          </cell>
          <cell r="Z113">
            <v>5.18</v>
          </cell>
          <cell r="AA113">
            <v>0</v>
          </cell>
          <cell r="AB113">
            <v>20.9</v>
          </cell>
          <cell r="AC113">
            <v>0</v>
          </cell>
          <cell r="AD113">
            <v>23.6</v>
          </cell>
          <cell r="AE113">
            <v>186</v>
          </cell>
          <cell r="AF113">
            <v>36.1</v>
          </cell>
          <cell r="AG113">
            <v>20.3</v>
          </cell>
          <cell r="AH113">
            <v>3.67</v>
          </cell>
          <cell r="AI113">
            <v>54.5</v>
          </cell>
          <cell r="AJ113">
            <v>18.7</v>
          </cell>
          <cell r="AK113">
            <v>12</v>
          </cell>
          <cell r="AL113">
            <v>1.98</v>
          </cell>
          <cell r="AM113">
            <v>0</v>
          </cell>
          <cell r="AN113">
            <v>2.62</v>
          </cell>
          <cell r="AO113">
            <v>9.57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4.8899999999999997</v>
          </cell>
          <cell r="AV113">
            <v>0.72699999999999998</v>
          </cell>
          <cell r="AW113">
            <v>0</v>
          </cell>
          <cell r="AX113">
            <v>0.71499999999999997</v>
          </cell>
          <cell r="AY113" t="str">
            <v>WT305X70</v>
          </cell>
          <cell r="AZ113" t="str">
            <v>WT305X70</v>
          </cell>
          <cell r="BA113">
            <v>70</v>
          </cell>
          <cell r="BB113">
            <v>8900</v>
          </cell>
          <cell r="BC113">
            <v>310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75.900000000000006</v>
          </cell>
          <cell r="BR113">
            <v>0</v>
          </cell>
          <cell r="BS113">
            <v>0</v>
          </cell>
          <cell r="BT113">
            <v>19.399999999999999</v>
          </cell>
          <cell r="BU113">
            <v>70</v>
          </cell>
          <cell r="BV113">
            <v>0</v>
          </cell>
          <cell r="BW113">
            <v>0</v>
          </cell>
          <cell r="BX113">
            <v>20.9</v>
          </cell>
          <cell r="BY113">
            <v>23.6</v>
          </cell>
          <cell r="BZ113">
            <v>77.400000000000006</v>
          </cell>
          <cell r="CA113">
            <v>592</v>
          </cell>
          <cell r="CB113">
            <v>333</v>
          </cell>
          <cell r="CC113">
            <v>93.2</v>
          </cell>
          <cell r="CD113">
            <v>22.7</v>
          </cell>
          <cell r="CE113">
            <v>306</v>
          </cell>
          <cell r="CF113">
            <v>197</v>
          </cell>
          <cell r="CG113">
            <v>50.3</v>
          </cell>
          <cell r="CH113">
            <v>0</v>
          </cell>
          <cell r="CI113">
            <v>1090</v>
          </cell>
          <cell r="CJ113">
            <v>2.57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124</v>
          </cell>
          <cell r="CQ113">
            <v>0.72699999999999998</v>
          </cell>
          <cell r="CR113">
            <v>0</v>
          </cell>
          <cell r="CS113">
            <v>0.71499999999999997</v>
          </cell>
        </row>
        <row r="114">
          <cell r="C114" t="str">
            <v>WT12X42</v>
          </cell>
          <cell r="D114" t="str">
            <v>F</v>
          </cell>
          <cell r="E114">
            <v>42</v>
          </cell>
          <cell r="F114">
            <v>12.4</v>
          </cell>
          <cell r="G114">
            <v>12.1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0</v>
          </cell>
          <cell r="U114">
            <v>0</v>
          </cell>
          <cell r="V114">
            <v>2.97</v>
          </cell>
          <cell r="W114">
            <v>0</v>
          </cell>
          <cell r="X114">
            <v>0</v>
          </cell>
          <cell r="Y114">
            <v>0.68500000000000005</v>
          </cell>
          <cell r="Z114">
            <v>5.86</v>
          </cell>
          <cell r="AA114">
            <v>0</v>
          </cell>
          <cell r="AB114">
            <v>22.9</v>
          </cell>
          <cell r="AC114">
            <v>0</v>
          </cell>
          <cell r="AD114">
            <v>25.6</v>
          </cell>
          <cell r="AE114">
            <v>166</v>
          </cell>
          <cell r="AF114">
            <v>32.5</v>
          </cell>
          <cell r="AG114">
            <v>18.3</v>
          </cell>
          <cell r="AH114">
            <v>3.67</v>
          </cell>
          <cell r="AI114">
            <v>47.2</v>
          </cell>
          <cell r="AJ114">
            <v>16.3</v>
          </cell>
          <cell r="AK114">
            <v>10.5</v>
          </cell>
          <cell r="AL114">
            <v>1.95</v>
          </cell>
          <cell r="AM114">
            <v>0</v>
          </cell>
          <cell r="AN114">
            <v>1.84</v>
          </cell>
          <cell r="AO114">
            <v>6.9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4.9000000000000004</v>
          </cell>
          <cell r="AV114">
            <v>0.72</v>
          </cell>
          <cell r="AW114">
            <v>0</v>
          </cell>
          <cell r="AX114">
            <v>0.60899999999999999</v>
          </cell>
          <cell r="AY114" t="str">
            <v>WT305X62.5</v>
          </cell>
          <cell r="AZ114" t="str">
            <v>WT305X62.5</v>
          </cell>
          <cell r="BA114">
            <v>62.5</v>
          </cell>
          <cell r="BB114">
            <v>8000</v>
          </cell>
          <cell r="BC114">
            <v>307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75.400000000000006</v>
          </cell>
          <cell r="BR114">
            <v>0</v>
          </cell>
          <cell r="BS114">
            <v>0</v>
          </cell>
          <cell r="BT114">
            <v>17.399999999999999</v>
          </cell>
          <cell r="BU114">
            <v>62.5</v>
          </cell>
          <cell r="BV114">
            <v>0</v>
          </cell>
          <cell r="BW114">
            <v>0</v>
          </cell>
          <cell r="BX114">
            <v>22.9</v>
          </cell>
          <cell r="BY114">
            <v>25.6</v>
          </cell>
          <cell r="BZ114">
            <v>69.099999999999994</v>
          </cell>
          <cell r="CA114">
            <v>533</v>
          </cell>
          <cell r="CB114">
            <v>300</v>
          </cell>
          <cell r="CC114">
            <v>93.2</v>
          </cell>
          <cell r="CD114">
            <v>19.600000000000001</v>
          </cell>
          <cell r="CE114">
            <v>267</v>
          </cell>
          <cell r="CF114">
            <v>172</v>
          </cell>
          <cell r="CG114">
            <v>49.5</v>
          </cell>
          <cell r="CH114">
            <v>0</v>
          </cell>
          <cell r="CI114">
            <v>766</v>
          </cell>
          <cell r="CJ114">
            <v>1.85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124</v>
          </cell>
          <cell r="CQ114">
            <v>0.72</v>
          </cell>
          <cell r="CR114">
            <v>0</v>
          </cell>
          <cell r="CS114">
            <v>0.60899999999999999</v>
          </cell>
        </row>
        <row r="115">
          <cell r="C115" t="str">
            <v>WT12X38</v>
          </cell>
          <cell r="D115" t="str">
            <v>F</v>
          </cell>
          <cell r="E115">
            <v>38</v>
          </cell>
          <cell r="F115">
            <v>11.2</v>
          </cell>
          <cell r="G115">
            <v>12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0</v>
          </cell>
          <cell r="U115">
            <v>0</v>
          </cell>
          <cell r="V115">
            <v>3</v>
          </cell>
          <cell r="W115">
            <v>0</v>
          </cell>
          <cell r="X115">
            <v>0</v>
          </cell>
          <cell r="Y115">
            <v>0.622</v>
          </cell>
          <cell r="Z115">
            <v>6.61</v>
          </cell>
          <cell r="AA115">
            <v>0</v>
          </cell>
          <cell r="AB115">
            <v>24.5</v>
          </cell>
          <cell r="AC115">
            <v>0</v>
          </cell>
          <cell r="AD115">
            <v>27.2</v>
          </cell>
          <cell r="AE115">
            <v>151</v>
          </cell>
          <cell r="AF115">
            <v>30.1</v>
          </cell>
          <cell r="AG115">
            <v>16.899999999999999</v>
          </cell>
          <cell r="AH115">
            <v>3.68</v>
          </cell>
          <cell r="AI115">
            <v>41.3</v>
          </cell>
          <cell r="AJ115">
            <v>14.3</v>
          </cell>
          <cell r="AK115">
            <v>9.18</v>
          </cell>
          <cell r="AL115">
            <v>1.92</v>
          </cell>
          <cell r="AM115">
            <v>0</v>
          </cell>
          <cell r="AN115">
            <v>1.34</v>
          </cell>
          <cell r="AO115">
            <v>5.3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4.93</v>
          </cell>
          <cell r="AV115">
            <v>0.70899999999999996</v>
          </cell>
          <cell r="AW115">
            <v>0</v>
          </cell>
          <cell r="AX115">
            <v>0.54100000000000004</v>
          </cell>
          <cell r="AY115" t="str">
            <v>WT305X56.5</v>
          </cell>
          <cell r="AZ115" t="str">
            <v>WT305X56.5</v>
          </cell>
          <cell r="BA115">
            <v>56.5</v>
          </cell>
          <cell r="BB115">
            <v>7230</v>
          </cell>
          <cell r="BC115">
            <v>305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76.2</v>
          </cell>
          <cell r="BR115">
            <v>0</v>
          </cell>
          <cell r="BS115">
            <v>0</v>
          </cell>
          <cell r="BT115">
            <v>15.8</v>
          </cell>
          <cell r="BU115">
            <v>56.5</v>
          </cell>
          <cell r="BV115">
            <v>0</v>
          </cell>
          <cell r="BW115">
            <v>0</v>
          </cell>
          <cell r="BX115">
            <v>24.5</v>
          </cell>
          <cell r="BY115">
            <v>27.2</v>
          </cell>
          <cell r="BZ115">
            <v>62.9</v>
          </cell>
          <cell r="CA115">
            <v>493</v>
          </cell>
          <cell r="CB115">
            <v>277</v>
          </cell>
          <cell r="CC115">
            <v>93.5</v>
          </cell>
          <cell r="CD115">
            <v>17.2</v>
          </cell>
          <cell r="CE115">
            <v>234</v>
          </cell>
          <cell r="CF115">
            <v>150</v>
          </cell>
          <cell r="CG115">
            <v>48.8</v>
          </cell>
          <cell r="CH115">
            <v>0</v>
          </cell>
          <cell r="CI115">
            <v>558</v>
          </cell>
          <cell r="CJ115">
            <v>1.42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125</v>
          </cell>
          <cell r="CQ115">
            <v>0.70899999999999996</v>
          </cell>
          <cell r="CR115">
            <v>0</v>
          </cell>
          <cell r="CS115">
            <v>0.54100000000000004</v>
          </cell>
        </row>
        <row r="116">
          <cell r="C116" t="str">
            <v>WT12X34</v>
          </cell>
          <cell r="D116" t="str">
            <v>F</v>
          </cell>
          <cell r="E116">
            <v>34</v>
          </cell>
          <cell r="F116">
            <v>10</v>
          </cell>
          <cell r="G116">
            <v>11.9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0</v>
          </cell>
          <cell r="U116">
            <v>0</v>
          </cell>
          <cell r="V116">
            <v>3.06</v>
          </cell>
          <cell r="W116">
            <v>0</v>
          </cell>
          <cell r="X116">
            <v>0</v>
          </cell>
          <cell r="Y116">
            <v>0.56000000000000005</v>
          </cell>
          <cell r="Z116">
            <v>7.66</v>
          </cell>
          <cell r="AA116">
            <v>0</v>
          </cell>
          <cell r="AB116">
            <v>26</v>
          </cell>
          <cell r="AC116">
            <v>0</v>
          </cell>
          <cell r="AD116">
            <v>28.6</v>
          </cell>
          <cell r="AE116">
            <v>137</v>
          </cell>
          <cell r="AF116">
            <v>27.9</v>
          </cell>
          <cell r="AG116">
            <v>15.6</v>
          </cell>
          <cell r="AH116">
            <v>3.7</v>
          </cell>
          <cell r="AI116">
            <v>35.200000000000003</v>
          </cell>
          <cell r="AJ116">
            <v>12.3</v>
          </cell>
          <cell r="AK116">
            <v>7.85</v>
          </cell>
          <cell r="AL116">
            <v>1.87</v>
          </cell>
          <cell r="AM116">
            <v>0</v>
          </cell>
          <cell r="AN116">
            <v>0.93200000000000005</v>
          </cell>
          <cell r="AO116">
            <v>4.08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4.99</v>
          </cell>
          <cell r="AV116">
            <v>0.69099999999999995</v>
          </cell>
          <cell r="AW116">
            <v>0</v>
          </cell>
          <cell r="AX116">
            <v>0.48899999999999999</v>
          </cell>
          <cell r="AY116" t="str">
            <v>WT305X50.5</v>
          </cell>
          <cell r="AZ116" t="str">
            <v>WT305X50.5</v>
          </cell>
          <cell r="BA116">
            <v>50.5</v>
          </cell>
          <cell r="BB116">
            <v>6450</v>
          </cell>
          <cell r="BC116">
            <v>302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77.7</v>
          </cell>
          <cell r="BR116">
            <v>0</v>
          </cell>
          <cell r="BS116">
            <v>0</v>
          </cell>
          <cell r="BT116">
            <v>14.2</v>
          </cell>
          <cell r="BU116">
            <v>50.5</v>
          </cell>
          <cell r="BV116">
            <v>0</v>
          </cell>
          <cell r="BW116">
            <v>0</v>
          </cell>
          <cell r="BX116">
            <v>26</v>
          </cell>
          <cell r="BY116">
            <v>28.6</v>
          </cell>
          <cell r="BZ116">
            <v>57</v>
          </cell>
          <cell r="CA116">
            <v>457</v>
          </cell>
          <cell r="CB116">
            <v>256</v>
          </cell>
          <cell r="CC116">
            <v>94</v>
          </cell>
          <cell r="CD116">
            <v>14.7</v>
          </cell>
          <cell r="CE116">
            <v>202</v>
          </cell>
          <cell r="CF116">
            <v>129</v>
          </cell>
          <cell r="CG116">
            <v>47.5</v>
          </cell>
          <cell r="CH116">
            <v>0</v>
          </cell>
          <cell r="CI116">
            <v>388</v>
          </cell>
          <cell r="CJ116">
            <v>1.1000000000000001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127</v>
          </cell>
          <cell r="CQ116">
            <v>0.69099999999999995</v>
          </cell>
          <cell r="CR116">
            <v>0</v>
          </cell>
          <cell r="CS116">
            <v>0.48899999999999999</v>
          </cell>
        </row>
        <row r="117">
          <cell r="C117" t="str">
            <v>WT12X31</v>
          </cell>
          <cell r="D117" t="str">
            <v>F</v>
          </cell>
          <cell r="E117">
            <v>31</v>
          </cell>
          <cell r="F117">
            <v>9.11</v>
          </cell>
          <cell r="G117">
            <v>11.9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1.19</v>
          </cell>
          <cell r="S117">
            <v>1.5</v>
          </cell>
          <cell r="T117">
            <v>0</v>
          </cell>
          <cell r="U117">
            <v>0</v>
          </cell>
          <cell r="V117">
            <v>3.46</v>
          </cell>
          <cell r="W117">
            <v>0</v>
          </cell>
          <cell r="X117">
            <v>0</v>
          </cell>
          <cell r="Y117">
            <v>1.28</v>
          </cell>
          <cell r="Z117">
            <v>5.97</v>
          </cell>
          <cell r="AA117">
            <v>0</v>
          </cell>
          <cell r="AB117">
            <v>24.8</v>
          </cell>
          <cell r="AC117">
            <v>0</v>
          </cell>
          <cell r="AD117">
            <v>27.6</v>
          </cell>
          <cell r="AE117">
            <v>131</v>
          </cell>
          <cell r="AF117">
            <v>28.4</v>
          </cell>
          <cell r="AG117">
            <v>15.6</v>
          </cell>
          <cell r="AH117">
            <v>3.79</v>
          </cell>
          <cell r="AI117">
            <v>17.2</v>
          </cell>
          <cell r="AJ117">
            <v>7.85</v>
          </cell>
          <cell r="AK117">
            <v>4.9000000000000004</v>
          </cell>
          <cell r="AL117">
            <v>1.38</v>
          </cell>
          <cell r="AM117">
            <v>0</v>
          </cell>
          <cell r="AN117">
            <v>0.85</v>
          </cell>
          <cell r="AO117">
            <v>3.92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5.13</v>
          </cell>
          <cell r="AV117">
            <v>0.61899999999999999</v>
          </cell>
          <cell r="AW117">
            <v>0</v>
          </cell>
          <cell r="AX117">
            <v>0.52500000000000002</v>
          </cell>
          <cell r="AY117" t="str">
            <v>WT305X46</v>
          </cell>
          <cell r="AZ117" t="str">
            <v>WT305X46</v>
          </cell>
          <cell r="BA117">
            <v>46</v>
          </cell>
          <cell r="BB117">
            <v>5880</v>
          </cell>
          <cell r="BC117">
            <v>302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30.2</v>
          </cell>
          <cell r="BO117">
            <v>38.1</v>
          </cell>
          <cell r="BP117">
            <v>0</v>
          </cell>
          <cell r="BQ117">
            <v>87.9</v>
          </cell>
          <cell r="BR117">
            <v>0</v>
          </cell>
          <cell r="BS117">
            <v>0</v>
          </cell>
          <cell r="BT117">
            <v>32.5</v>
          </cell>
          <cell r="BU117">
            <v>46</v>
          </cell>
          <cell r="BV117">
            <v>0</v>
          </cell>
          <cell r="BW117">
            <v>0</v>
          </cell>
          <cell r="BX117">
            <v>24.8</v>
          </cell>
          <cell r="BY117">
            <v>27.6</v>
          </cell>
          <cell r="BZ117">
            <v>54.5</v>
          </cell>
          <cell r="CA117">
            <v>465</v>
          </cell>
          <cell r="CB117">
            <v>256</v>
          </cell>
          <cell r="CC117">
            <v>96.3</v>
          </cell>
          <cell r="CD117">
            <v>7.16</v>
          </cell>
          <cell r="CE117">
            <v>129</v>
          </cell>
          <cell r="CF117">
            <v>80.3</v>
          </cell>
          <cell r="CG117">
            <v>35.1</v>
          </cell>
          <cell r="CH117">
            <v>0</v>
          </cell>
          <cell r="CI117">
            <v>354</v>
          </cell>
          <cell r="CJ117">
            <v>1.05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130</v>
          </cell>
          <cell r="CQ117">
            <v>0.61899999999999999</v>
          </cell>
          <cell r="CR117">
            <v>0</v>
          </cell>
          <cell r="CS117">
            <v>0.52500000000000002</v>
          </cell>
        </row>
        <row r="118">
          <cell r="C118" t="str">
            <v>WT12X27.5</v>
          </cell>
          <cell r="D118" t="str">
            <v>F</v>
          </cell>
          <cell r="E118">
            <v>27.5</v>
          </cell>
          <cell r="F118">
            <v>8.1</v>
          </cell>
          <cell r="G118">
            <v>11.8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0</v>
          </cell>
          <cell r="U118">
            <v>0</v>
          </cell>
          <cell r="V118">
            <v>3.5</v>
          </cell>
          <cell r="W118">
            <v>0</v>
          </cell>
          <cell r="X118">
            <v>0</v>
          </cell>
          <cell r="Y118">
            <v>1.53</v>
          </cell>
          <cell r="Z118">
            <v>6.94</v>
          </cell>
          <cell r="AA118">
            <v>0</v>
          </cell>
          <cell r="AB118">
            <v>27</v>
          </cell>
          <cell r="AC118">
            <v>0</v>
          </cell>
          <cell r="AD118">
            <v>29.8</v>
          </cell>
          <cell r="AE118">
            <v>117</v>
          </cell>
          <cell r="AF118">
            <v>25.6</v>
          </cell>
          <cell r="AG118">
            <v>14.1</v>
          </cell>
          <cell r="AH118">
            <v>3.8</v>
          </cell>
          <cell r="AI118">
            <v>14.5</v>
          </cell>
          <cell r="AJ118">
            <v>6.65</v>
          </cell>
          <cell r="AK118">
            <v>4.1500000000000004</v>
          </cell>
          <cell r="AL118">
            <v>1.34</v>
          </cell>
          <cell r="AM118">
            <v>0</v>
          </cell>
          <cell r="AN118">
            <v>0.58799999999999997</v>
          </cell>
          <cell r="AO118">
            <v>2.93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5.17</v>
          </cell>
          <cell r="AV118">
            <v>0.60599999999999998</v>
          </cell>
          <cell r="AW118">
            <v>0</v>
          </cell>
          <cell r="AX118">
            <v>0.44900000000000001</v>
          </cell>
          <cell r="AY118" t="str">
            <v>WT305X41</v>
          </cell>
          <cell r="AZ118" t="str">
            <v>WT305X41</v>
          </cell>
          <cell r="BA118">
            <v>41</v>
          </cell>
          <cell r="BB118">
            <v>5230</v>
          </cell>
          <cell r="BC118">
            <v>300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88.9</v>
          </cell>
          <cell r="BR118">
            <v>0</v>
          </cell>
          <cell r="BS118">
            <v>0</v>
          </cell>
          <cell r="BT118">
            <v>38.9</v>
          </cell>
          <cell r="BU118">
            <v>41</v>
          </cell>
          <cell r="BV118">
            <v>0</v>
          </cell>
          <cell r="BW118">
            <v>0</v>
          </cell>
          <cell r="BX118">
            <v>27</v>
          </cell>
          <cell r="BY118">
            <v>29.8</v>
          </cell>
          <cell r="BZ118">
            <v>48.7</v>
          </cell>
          <cell r="CA118">
            <v>420</v>
          </cell>
          <cell r="CB118">
            <v>231</v>
          </cell>
          <cell r="CC118">
            <v>96.5</v>
          </cell>
          <cell r="CD118">
            <v>6.04</v>
          </cell>
          <cell r="CE118">
            <v>109</v>
          </cell>
          <cell r="CF118">
            <v>68</v>
          </cell>
          <cell r="CG118">
            <v>34</v>
          </cell>
          <cell r="CH118">
            <v>0</v>
          </cell>
          <cell r="CI118">
            <v>245</v>
          </cell>
          <cell r="CJ118">
            <v>0.78700000000000003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131</v>
          </cell>
          <cell r="CQ118">
            <v>0.60599999999999998</v>
          </cell>
          <cell r="CR118">
            <v>0</v>
          </cell>
          <cell r="CS118">
            <v>0.44900000000000001</v>
          </cell>
        </row>
        <row r="119">
          <cell r="C119" t="str">
            <v>WT10.5X100.5</v>
          </cell>
          <cell r="D119" t="str">
            <v>F</v>
          </cell>
          <cell r="E119">
            <v>100</v>
          </cell>
          <cell r="F119">
            <v>29.6</v>
          </cell>
          <cell r="G119">
            <v>11.5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0</v>
          </cell>
          <cell r="U119">
            <v>0</v>
          </cell>
          <cell r="V119">
            <v>2.57</v>
          </cell>
          <cell r="W119">
            <v>0</v>
          </cell>
          <cell r="X119">
            <v>0</v>
          </cell>
          <cell r="Y119">
            <v>1.18</v>
          </cell>
          <cell r="Z119">
            <v>3.86</v>
          </cell>
          <cell r="AA119">
            <v>0</v>
          </cell>
          <cell r="AB119">
            <v>10.3</v>
          </cell>
          <cell r="AC119">
            <v>0</v>
          </cell>
          <cell r="AD119">
            <v>12.7</v>
          </cell>
          <cell r="AE119">
            <v>285</v>
          </cell>
          <cell r="AF119">
            <v>58.6</v>
          </cell>
          <cell r="AG119">
            <v>31.9</v>
          </cell>
          <cell r="AH119">
            <v>3.1</v>
          </cell>
          <cell r="AI119">
            <v>271</v>
          </cell>
          <cell r="AJ119">
            <v>66.5</v>
          </cell>
          <cell r="AK119">
            <v>43.1</v>
          </cell>
          <cell r="AL119">
            <v>3.02</v>
          </cell>
          <cell r="AM119">
            <v>0</v>
          </cell>
          <cell r="AN119">
            <v>20.399999999999999</v>
          </cell>
          <cell r="AO119">
            <v>85.4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4.67</v>
          </cell>
          <cell r="AV119">
            <v>0.85899999999999999</v>
          </cell>
          <cell r="AW119">
            <v>0</v>
          </cell>
          <cell r="AX119">
            <v>1</v>
          </cell>
          <cell r="AY119" t="str">
            <v>WT265X150</v>
          </cell>
          <cell r="AZ119" t="str">
            <v>WT265X150</v>
          </cell>
          <cell r="BA119">
            <v>150</v>
          </cell>
          <cell r="BB119">
            <v>19100</v>
          </cell>
          <cell r="BC119">
            <v>292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65.3</v>
          </cell>
          <cell r="BR119">
            <v>0</v>
          </cell>
          <cell r="BS119">
            <v>0</v>
          </cell>
          <cell r="BT119">
            <v>30</v>
          </cell>
          <cell r="BU119">
            <v>150</v>
          </cell>
          <cell r="BV119">
            <v>0</v>
          </cell>
          <cell r="BW119">
            <v>0</v>
          </cell>
          <cell r="BX119">
            <v>10.3</v>
          </cell>
          <cell r="BY119">
            <v>12.7</v>
          </cell>
          <cell r="BZ119">
            <v>119</v>
          </cell>
          <cell r="CA119">
            <v>960</v>
          </cell>
          <cell r="CB119">
            <v>523</v>
          </cell>
          <cell r="CC119">
            <v>78.7</v>
          </cell>
          <cell r="CD119">
            <v>113</v>
          </cell>
          <cell r="CE119">
            <v>1090</v>
          </cell>
          <cell r="CF119">
            <v>706</v>
          </cell>
          <cell r="CG119">
            <v>76.7</v>
          </cell>
          <cell r="CH119">
            <v>0</v>
          </cell>
          <cell r="CI119">
            <v>8490</v>
          </cell>
          <cell r="CJ119">
            <v>22.9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119</v>
          </cell>
          <cell r="CQ119">
            <v>0.85899999999999999</v>
          </cell>
          <cell r="CR119">
            <v>0</v>
          </cell>
          <cell r="CS119">
            <v>1</v>
          </cell>
        </row>
        <row r="120">
          <cell r="C120" t="str">
            <v>WT10.5X91</v>
          </cell>
          <cell r="D120" t="str">
            <v>F</v>
          </cell>
          <cell r="E120">
            <v>91</v>
          </cell>
          <cell r="F120">
            <v>26.8</v>
          </cell>
          <cell r="G120">
            <v>11.4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0</v>
          </cell>
          <cell r="U120">
            <v>0</v>
          </cell>
          <cell r="V120">
            <v>2.48</v>
          </cell>
          <cell r="W120">
            <v>0</v>
          </cell>
          <cell r="X120">
            <v>0</v>
          </cell>
          <cell r="Y120">
            <v>1.07</v>
          </cell>
          <cell r="Z120">
            <v>4.22</v>
          </cell>
          <cell r="AA120">
            <v>0</v>
          </cell>
          <cell r="AB120">
            <v>11.3</v>
          </cell>
          <cell r="AC120">
            <v>0</v>
          </cell>
          <cell r="AD120">
            <v>13.7</v>
          </cell>
          <cell r="AE120">
            <v>253</v>
          </cell>
          <cell r="AF120">
            <v>52.1</v>
          </cell>
          <cell r="AG120">
            <v>28.5</v>
          </cell>
          <cell r="AH120">
            <v>3.07</v>
          </cell>
          <cell r="AI120">
            <v>241</v>
          </cell>
          <cell r="AJ120">
            <v>59.5</v>
          </cell>
          <cell r="AK120">
            <v>38.6</v>
          </cell>
          <cell r="AL120">
            <v>3</v>
          </cell>
          <cell r="AM120">
            <v>0</v>
          </cell>
          <cell r="AN120">
            <v>15.3</v>
          </cell>
          <cell r="AO120">
            <v>63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4.6399999999999997</v>
          </cell>
          <cell r="AV120">
            <v>0.85899999999999999</v>
          </cell>
          <cell r="AW120">
            <v>0</v>
          </cell>
          <cell r="AX120">
            <v>1</v>
          </cell>
          <cell r="AY120" t="str">
            <v>WT265X136</v>
          </cell>
          <cell r="AZ120" t="str">
            <v>WT265X136</v>
          </cell>
          <cell r="BA120">
            <v>136</v>
          </cell>
          <cell r="BB120">
            <v>17300</v>
          </cell>
          <cell r="BC120">
            <v>290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63</v>
          </cell>
          <cell r="BR120">
            <v>0</v>
          </cell>
          <cell r="BS120">
            <v>0</v>
          </cell>
          <cell r="BT120">
            <v>27.2</v>
          </cell>
          <cell r="BU120">
            <v>136</v>
          </cell>
          <cell r="BV120">
            <v>0</v>
          </cell>
          <cell r="BW120">
            <v>0</v>
          </cell>
          <cell r="BX120">
            <v>11.3</v>
          </cell>
          <cell r="BY120">
            <v>13.7</v>
          </cell>
          <cell r="BZ120">
            <v>105</v>
          </cell>
          <cell r="CA120">
            <v>854</v>
          </cell>
          <cell r="CB120">
            <v>467</v>
          </cell>
          <cell r="CC120">
            <v>78</v>
          </cell>
          <cell r="CD120">
            <v>100</v>
          </cell>
          <cell r="CE120">
            <v>975</v>
          </cell>
          <cell r="CF120">
            <v>633</v>
          </cell>
          <cell r="CG120">
            <v>76.2</v>
          </cell>
          <cell r="CH120">
            <v>0</v>
          </cell>
          <cell r="CI120">
            <v>6370</v>
          </cell>
          <cell r="CJ120">
            <v>16.899999999999999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118</v>
          </cell>
          <cell r="CQ120">
            <v>0.85899999999999999</v>
          </cell>
          <cell r="CR120">
            <v>0</v>
          </cell>
          <cell r="CS120">
            <v>1</v>
          </cell>
        </row>
        <row r="121">
          <cell r="C121" t="str">
            <v>WT10.5X83</v>
          </cell>
          <cell r="D121" t="str">
            <v>F</v>
          </cell>
          <cell r="E121">
            <v>83</v>
          </cell>
          <cell r="F121">
            <v>24.4</v>
          </cell>
          <cell r="G121">
            <v>11.2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0</v>
          </cell>
          <cell r="U121">
            <v>0</v>
          </cell>
          <cell r="V121">
            <v>2.39</v>
          </cell>
          <cell r="W121">
            <v>0</v>
          </cell>
          <cell r="X121">
            <v>0</v>
          </cell>
          <cell r="Y121">
            <v>0.98299999999999998</v>
          </cell>
          <cell r="Z121">
            <v>4.57</v>
          </cell>
          <cell r="AA121">
            <v>0</v>
          </cell>
          <cell r="AB121">
            <v>12.5</v>
          </cell>
          <cell r="AC121">
            <v>0</v>
          </cell>
          <cell r="AD121">
            <v>15</v>
          </cell>
          <cell r="AE121">
            <v>226</v>
          </cell>
          <cell r="AF121">
            <v>46.3</v>
          </cell>
          <cell r="AG121">
            <v>25.5</v>
          </cell>
          <cell r="AH121">
            <v>3.04</v>
          </cell>
          <cell r="AI121">
            <v>217</v>
          </cell>
          <cell r="AJ121">
            <v>53.9</v>
          </cell>
          <cell r="AK121">
            <v>35</v>
          </cell>
          <cell r="AL121">
            <v>2.99</v>
          </cell>
          <cell r="AM121">
            <v>0</v>
          </cell>
          <cell r="AN121">
            <v>11.8</v>
          </cell>
          <cell r="AO121">
            <v>47.3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4.59</v>
          </cell>
          <cell r="AV121">
            <v>0.86099999999999999</v>
          </cell>
          <cell r="AW121">
            <v>0</v>
          </cell>
          <cell r="AX121">
            <v>1</v>
          </cell>
          <cell r="AY121" t="str">
            <v>WT265X124</v>
          </cell>
          <cell r="AZ121" t="str">
            <v>WT265X124</v>
          </cell>
          <cell r="BA121">
            <v>124</v>
          </cell>
          <cell r="BB121">
            <v>15700</v>
          </cell>
          <cell r="BC121">
            <v>284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60.7</v>
          </cell>
          <cell r="BR121">
            <v>0</v>
          </cell>
          <cell r="BS121">
            <v>0</v>
          </cell>
          <cell r="BT121">
            <v>25</v>
          </cell>
          <cell r="BU121">
            <v>124</v>
          </cell>
          <cell r="BV121">
            <v>0</v>
          </cell>
          <cell r="BW121">
            <v>0</v>
          </cell>
          <cell r="BX121">
            <v>12.5</v>
          </cell>
          <cell r="BY121">
            <v>15</v>
          </cell>
          <cell r="BZ121">
            <v>94.1</v>
          </cell>
          <cell r="CA121">
            <v>759</v>
          </cell>
          <cell r="CB121">
            <v>418</v>
          </cell>
          <cell r="CC121">
            <v>77.2</v>
          </cell>
          <cell r="CD121">
            <v>90.3</v>
          </cell>
          <cell r="CE121">
            <v>883</v>
          </cell>
          <cell r="CF121">
            <v>574</v>
          </cell>
          <cell r="CG121">
            <v>75.900000000000006</v>
          </cell>
          <cell r="CH121">
            <v>0</v>
          </cell>
          <cell r="CI121">
            <v>4910</v>
          </cell>
          <cell r="CJ121">
            <v>12.7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117</v>
          </cell>
          <cell r="CQ121">
            <v>0.86099999999999999</v>
          </cell>
          <cell r="CR121">
            <v>0</v>
          </cell>
          <cell r="CS121">
            <v>1</v>
          </cell>
        </row>
        <row r="122">
          <cell r="C122" t="str">
            <v>WT10.5X73.5</v>
          </cell>
          <cell r="D122" t="str">
            <v>F</v>
          </cell>
          <cell r="E122">
            <v>73.5</v>
          </cell>
          <cell r="F122">
            <v>21.6</v>
          </cell>
          <cell r="G122">
            <v>11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0</v>
          </cell>
          <cell r="U122">
            <v>0</v>
          </cell>
          <cell r="V122">
            <v>2.39</v>
          </cell>
          <cell r="W122">
            <v>0</v>
          </cell>
          <cell r="X122">
            <v>0</v>
          </cell>
          <cell r="Y122">
            <v>0.86399999999999999</v>
          </cell>
          <cell r="Z122">
            <v>5.44</v>
          </cell>
          <cell r="AA122">
            <v>0</v>
          </cell>
          <cell r="AB122">
            <v>13</v>
          </cell>
          <cell r="AC122">
            <v>0</v>
          </cell>
          <cell r="AD122">
            <v>15.3</v>
          </cell>
          <cell r="AE122">
            <v>204</v>
          </cell>
          <cell r="AF122">
            <v>42.4</v>
          </cell>
          <cell r="AG122">
            <v>23.7</v>
          </cell>
          <cell r="AH122">
            <v>3.08</v>
          </cell>
          <cell r="AI122">
            <v>188</v>
          </cell>
          <cell r="AJ122">
            <v>46.3</v>
          </cell>
          <cell r="AK122">
            <v>30</v>
          </cell>
          <cell r="AL122">
            <v>2.95</v>
          </cell>
          <cell r="AM122">
            <v>0</v>
          </cell>
          <cell r="AN122">
            <v>7.69</v>
          </cell>
          <cell r="AO122">
            <v>32.5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4.63</v>
          </cell>
          <cell r="AV122">
            <v>0.84599999999999997</v>
          </cell>
          <cell r="AW122">
            <v>0</v>
          </cell>
          <cell r="AX122">
            <v>1</v>
          </cell>
          <cell r="AY122" t="str">
            <v>WT265X109.5</v>
          </cell>
          <cell r="AZ122" t="str">
            <v>WT265X109.5</v>
          </cell>
          <cell r="BA122">
            <v>110</v>
          </cell>
          <cell r="BB122">
            <v>13900</v>
          </cell>
          <cell r="BC122">
            <v>279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60.7</v>
          </cell>
          <cell r="BR122">
            <v>0</v>
          </cell>
          <cell r="BS122">
            <v>0</v>
          </cell>
          <cell r="BT122">
            <v>21.9</v>
          </cell>
          <cell r="BU122">
            <v>110</v>
          </cell>
          <cell r="BV122">
            <v>0</v>
          </cell>
          <cell r="BW122">
            <v>0</v>
          </cell>
          <cell r="BX122">
            <v>13</v>
          </cell>
          <cell r="BY122">
            <v>15.3</v>
          </cell>
          <cell r="BZ122">
            <v>84.9</v>
          </cell>
          <cell r="CA122">
            <v>695</v>
          </cell>
          <cell r="CB122">
            <v>388</v>
          </cell>
          <cell r="CC122">
            <v>78.2</v>
          </cell>
          <cell r="CD122">
            <v>78.3</v>
          </cell>
          <cell r="CE122">
            <v>759</v>
          </cell>
          <cell r="CF122">
            <v>492</v>
          </cell>
          <cell r="CG122">
            <v>74.900000000000006</v>
          </cell>
          <cell r="CH122">
            <v>0</v>
          </cell>
          <cell r="CI122">
            <v>3200</v>
          </cell>
          <cell r="CJ122">
            <v>8.73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118</v>
          </cell>
          <cell r="CQ122">
            <v>0.84599999999999997</v>
          </cell>
          <cell r="CR122">
            <v>0</v>
          </cell>
          <cell r="CS122">
            <v>1</v>
          </cell>
        </row>
        <row r="123">
          <cell r="C123" t="str">
            <v>WT10.5X66</v>
          </cell>
          <cell r="D123" t="str">
            <v>F</v>
          </cell>
          <cell r="E123">
            <v>66</v>
          </cell>
          <cell r="F123">
            <v>19.399999999999999</v>
          </cell>
          <cell r="G123">
            <v>10.9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0</v>
          </cell>
          <cell r="U123">
            <v>0</v>
          </cell>
          <cell r="V123">
            <v>2.33</v>
          </cell>
          <cell r="W123">
            <v>0</v>
          </cell>
          <cell r="X123">
            <v>0</v>
          </cell>
          <cell r="Y123">
            <v>0.78</v>
          </cell>
          <cell r="Z123">
            <v>6.01</v>
          </cell>
          <cell r="AA123">
            <v>0</v>
          </cell>
          <cell r="AB123">
            <v>14.4</v>
          </cell>
          <cell r="AC123">
            <v>0</v>
          </cell>
          <cell r="AD123">
            <v>16.8</v>
          </cell>
          <cell r="AE123">
            <v>181</v>
          </cell>
          <cell r="AF123">
            <v>37.6</v>
          </cell>
          <cell r="AG123">
            <v>21.1</v>
          </cell>
          <cell r="AH123">
            <v>3.06</v>
          </cell>
          <cell r="AI123">
            <v>166</v>
          </cell>
          <cell r="AJ123">
            <v>41.1</v>
          </cell>
          <cell r="AK123">
            <v>26.7</v>
          </cell>
          <cell r="AL123">
            <v>2.93</v>
          </cell>
          <cell r="AM123">
            <v>0</v>
          </cell>
          <cell r="AN123">
            <v>5.62</v>
          </cell>
          <cell r="AO123">
            <v>23.4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4.5999999999999996</v>
          </cell>
          <cell r="AV123">
            <v>0.84499999999999997</v>
          </cell>
          <cell r="AW123">
            <v>0</v>
          </cell>
          <cell r="AX123">
            <v>1</v>
          </cell>
          <cell r="AY123" t="str">
            <v>WT265X98</v>
          </cell>
          <cell r="AZ123" t="str">
            <v>WT265X98</v>
          </cell>
          <cell r="BA123">
            <v>98</v>
          </cell>
          <cell r="BB123">
            <v>12500</v>
          </cell>
          <cell r="BC123">
            <v>277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59.2</v>
          </cell>
          <cell r="BR123">
            <v>0</v>
          </cell>
          <cell r="BS123">
            <v>0</v>
          </cell>
          <cell r="BT123">
            <v>19.8</v>
          </cell>
          <cell r="BU123">
            <v>98</v>
          </cell>
          <cell r="BV123">
            <v>0</v>
          </cell>
          <cell r="BW123">
            <v>0</v>
          </cell>
          <cell r="BX123">
            <v>14.4</v>
          </cell>
          <cell r="BY123">
            <v>16.8</v>
          </cell>
          <cell r="BZ123">
            <v>75.3</v>
          </cell>
          <cell r="CA123">
            <v>616</v>
          </cell>
          <cell r="CB123">
            <v>346</v>
          </cell>
          <cell r="CC123">
            <v>77.7</v>
          </cell>
          <cell r="CD123">
            <v>69.099999999999994</v>
          </cell>
          <cell r="CE123">
            <v>674</v>
          </cell>
          <cell r="CF123">
            <v>438</v>
          </cell>
          <cell r="CG123">
            <v>74.400000000000006</v>
          </cell>
          <cell r="CH123">
            <v>0</v>
          </cell>
          <cell r="CI123">
            <v>2340</v>
          </cell>
          <cell r="CJ123">
            <v>6.28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117</v>
          </cell>
          <cell r="CQ123">
            <v>0.84499999999999997</v>
          </cell>
          <cell r="CR123">
            <v>0</v>
          </cell>
          <cell r="CS123">
            <v>1</v>
          </cell>
        </row>
        <row r="124">
          <cell r="C124" t="str">
            <v>WT10.5X61</v>
          </cell>
          <cell r="D124" t="str">
            <v>F</v>
          </cell>
          <cell r="E124">
            <v>61</v>
          </cell>
          <cell r="F124">
            <v>17.899999999999999</v>
          </cell>
          <cell r="G124">
            <v>10.8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0</v>
          </cell>
          <cell r="U124">
            <v>0</v>
          </cell>
          <cell r="V124">
            <v>2.2799999999999998</v>
          </cell>
          <cell r="W124">
            <v>0</v>
          </cell>
          <cell r="X124">
            <v>0</v>
          </cell>
          <cell r="Y124">
            <v>0.72399999999999998</v>
          </cell>
          <cell r="Z124">
            <v>6.45</v>
          </cell>
          <cell r="AA124">
            <v>0</v>
          </cell>
          <cell r="AB124">
            <v>15.6</v>
          </cell>
          <cell r="AC124">
            <v>0</v>
          </cell>
          <cell r="AD124">
            <v>18.100000000000001</v>
          </cell>
          <cell r="AE124">
            <v>166</v>
          </cell>
          <cell r="AF124">
            <v>34.299999999999997</v>
          </cell>
          <cell r="AG124">
            <v>19.3</v>
          </cell>
          <cell r="AH124">
            <v>3.04</v>
          </cell>
          <cell r="AI124">
            <v>152</v>
          </cell>
          <cell r="AJ124">
            <v>37.799999999999997</v>
          </cell>
          <cell r="AK124">
            <v>24.6</v>
          </cell>
          <cell r="AL124">
            <v>2.91</v>
          </cell>
          <cell r="AM124">
            <v>0</v>
          </cell>
          <cell r="AN124">
            <v>4.47</v>
          </cell>
          <cell r="AO124">
            <v>18.399999999999999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4.58</v>
          </cell>
          <cell r="AV124">
            <v>0.84599999999999997</v>
          </cell>
          <cell r="AW124">
            <v>0</v>
          </cell>
          <cell r="AX124">
            <v>0.995</v>
          </cell>
          <cell r="AY124" t="str">
            <v>WT265X91</v>
          </cell>
          <cell r="AZ124" t="str">
            <v>WT265X91</v>
          </cell>
          <cell r="BA124">
            <v>91</v>
          </cell>
          <cell r="BB124">
            <v>11500</v>
          </cell>
          <cell r="BC124">
            <v>274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57.9</v>
          </cell>
          <cell r="BR124">
            <v>0</v>
          </cell>
          <cell r="BS124">
            <v>0</v>
          </cell>
          <cell r="BT124">
            <v>18.399999999999999</v>
          </cell>
          <cell r="BU124">
            <v>91</v>
          </cell>
          <cell r="BV124">
            <v>0</v>
          </cell>
          <cell r="BW124">
            <v>0</v>
          </cell>
          <cell r="BX124">
            <v>15.6</v>
          </cell>
          <cell r="BY124">
            <v>18.100000000000001</v>
          </cell>
          <cell r="BZ124">
            <v>69.099999999999994</v>
          </cell>
          <cell r="CA124">
            <v>562</v>
          </cell>
          <cell r="CB124">
            <v>316</v>
          </cell>
          <cell r="CC124">
            <v>77.2</v>
          </cell>
          <cell r="CD124">
            <v>63.3</v>
          </cell>
          <cell r="CE124">
            <v>619</v>
          </cell>
          <cell r="CF124">
            <v>403</v>
          </cell>
          <cell r="CG124">
            <v>73.900000000000006</v>
          </cell>
          <cell r="CH124">
            <v>0</v>
          </cell>
          <cell r="CI124">
            <v>1860</v>
          </cell>
          <cell r="CJ124">
            <v>4.9400000000000004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116</v>
          </cell>
          <cell r="CQ124">
            <v>0.84599999999999997</v>
          </cell>
          <cell r="CR124">
            <v>0</v>
          </cell>
          <cell r="CS124">
            <v>0.995</v>
          </cell>
        </row>
        <row r="125">
          <cell r="C125" t="str">
            <v>WT10.5X55.5</v>
          </cell>
          <cell r="D125" t="str">
            <v>F</v>
          </cell>
          <cell r="E125">
            <v>55.5</v>
          </cell>
          <cell r="F125">
            <v>16.3</v>
          </cell>
          <cell r="G125">
            <v>10.8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0</v>
          </cell>
          <cell r="U125">
            <v>0</v>
          </cell>
          <cell r="V125">
            <v>2.23</v>
          </cell>
          <cell r="W125">
            <v>0</v>
          </cell>
          <cell r="X125">
            <v>0</v>
          </cell>
          <cell r="Y125">
            <v>0.66200000000000003</v>
          </cell>
          <cell r="Z125">
            <v>7.05</v>
          </cell>
          <cell r="AA125">
            <v>0</v>
          </cell>
          <cell r="AB125">
            <v>17.100000000000001</v>
          </cell>
          <cell r="AC125">
            <v>0</v>
          </cell>
          <cell r="AD125">
            <v>19.600000000000001</v>
          </cell>
          <cell r="AE125">
            <v>150</v>
          </cell>
          <cell r="AF125">
            <v>31</v>
          </cell>
          <cell r="AG125">
            <v>17.5</v>
          </cell>
          <cell r="AH125">
            <v>3.03</v>
          </cell>
          <cell r="AI125">
            <v>137</v>
          </cell>
          <cell r="AJ125">
            <v>34.1</v>
          </cell>
          <cell r="AK125">
            <v>22.2</v>
          </cell>
          <cell r="AL125">
            <v>2.9</v>
          </cell>
          <cell r="AM125">
            <v>0</v>
          </cell>
          <cell r="AN125">
            <v>3.4</v>
          </cell>
          <cell r="AO125">
            <v>13.8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4.5599999999999996</v>
          </cell>
          <cell r="AV125">
            <v>0.84499999999999997</v>
          </cell>
          <cell r="AW125">
            <v>0</v>
          </cell>
          <cell r="AX125">
            <v>0.91900000000000004</v>
          </cell>
          <cell r="AY125" t="str">
            <v>WT265X82.5</v>
          </cell>
          <cell r="AZ125" t="str">
            <v>WT265X82.5</v>
          </cell>
          <cell r="BA125">
            <v>82.5</v>
          </cell>
          <cell r="BB125">
            <v>10500</v>
          </cell>
          <cell r="BC125">
            <v>274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56.6</v>
          </cell>
          <cell r="BR125">
            <v>0</v>
          </cell>
          <cell r="BS125">
            <v>0</v>
          </cell>
          <cell r="BT125">
            <v>16.8</v>
          </cell>
          <cell r="BU125">
            <v>82.5</v>
          </cell>
          <cell r="BV125">
            <v>0</v>
          </cell>
          <cell r="BW125">
            <v>0</v>
          </cell>
          <cell r="BX125">
            <v>17.100000000000001</v>
          </cell>
          <cell r="BY125">
            <v>19.600000000000001</v>
          </cell>
          <cell r="BZ125">
            <v>62.4</v>
          </cell>
          <cell r="CA125">
            <v>508</v>
          </cell>
          <cell r="CB125">
            <v>287</v>
          </cell>
          <cell r="CC125">
            <v>77</v>
          </cell>
          <cell r="CD125">
            <v>57</v>
          </cell>
          <cell r="CE125">
            <v>559</v>
          </cell>
          <cell r="CF125">
            <v>364</v>
          </cell>
          <cell r="CG125">
            <v>73.7</v>
          </cell>
          <cell r="CH125">
            <v>0</v>
          </cell>
          <cell r="CI125">
            <v>1420</v>
          </cell>
          <cell r="CJ125">
            <v>3.71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116</v>
          </cell>
          <cell r="CQ125">
            <v>0.84499999999999997</v>
          </cell>
          <cell r="CR125">
            <v>0</v>
          </cell>
          <cell r="CS125">
            <v>0.91900000000000004</v>
          </cell>
        </row>
        <row r="126">
          <cell r="C126" t="str">
            <v>WT10.5X50.5</v>
          </cell>
          <cell r="D126" t="str">
            <v>F</v>
          </cell>
          <cell r="E126">
            <v>50.5</v>
          </cell>
          <cell r="F126">
            <v>14.9</v>
          </cell>
          <cell r="G126">
            <v>10.7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0</v>
          </cell>
          <cell r="U126">
            <v>0</v>
          </cell>
          <cell r="V126">
            <v>2.1800000000000002</v>
          </cell>
          <cell r="W126">
            <v>0</v>
          </cell>
          <cell r="X126">
            <v>0</v>
          </cell>
          <cell r="Y126">
            <v>0.60499999999999998</v>
          </cell>
          <cell r="Z126">
            <v>7.68</v>
          </cell>
          <cell r="AA126">
            <v>0</v>
          </cell>
          <cell r="AB126">
            <v>18.8</v>
          </cell>
          <cell r="AC126">
            <v>0</v>
          </cell>
          <cell r="AD126">
            <v>21.4</v>
          </cell>
          <cell r="AE126">
            <v>135</v>
          </cell>
          <cell r="AF126">
            <v>27.9</v>
          </cell>
          <cell r="AG126">
            <v>15.8</v>
          </cell>
          <cell r="AH126">
            <v>3.01</v>
          </cell>
          <cell r="AI126">
            <v>124</v>
          </cell>
          <cell r="AJ126">
            <v>30.8</v>
          </cell>
          <cell r="AK126">
            <v>20.2</v>
          </cell>
          <cell r="AL126">
            <v>2.89</v>
          </cell>
          <cell r="AM126">
            <v>0</v>
          </cell>
          <cell r="AN126">
            <v>2.6</v>
          </cell>
          <cell r="AO126">
            <v>10.4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4.53</v>
          </cell>
          <cell r="AV126">
            <v>0.84599999999999997</v>
          </cell>
          <cell r="AW126">
            <v>0</v>
          </cell>
          <cell r="AX126">
            <v>0.82799999999999996</v>
          </cell>
          <cell r="AY126" t="str">
            <v>WT265X75</v>
          </cell>
          <cell r="AZ126" t="str">
            <v>WT265X75</v>
          </cell>
          <cell r="BA126">
            <v>75</v>
          </cell>
          <cell r="BB126">
            <v>9610</v>
          </cell>
          <cell r="BC126">
            <v>272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55.4</v>
          </cell>
          <cell r="BR126">
            <v>0</v>
          </cell>
          <cell r="BS126">
            <v>0</v>
          </cell>
          <cell r="BT126">
            <v>15.4</v>
          </cell>
          <cell r="BU126">
            <v>75</v>
          </cell>
          <cell r="BV126">
            <v>0</v>
          </cell>
          <cell r="BW126">
            <v>0</v>
          </cell>
          <cell r="BX126">
            <v>18.8</v>
          </cell>
          <cell r="BY126">
            <v>21.4</v>
          </cell>
          <cell r="BZ126">
            <v>56.2</v>
          </cell>
          <cell r="CA126">
            <v>457</v>
          </cell>
          <cell r="CB126">
            <v>259</v>
          </cell>
          <cell r="CC126">
            <v>76.5</v>
          </cell>
          <cell r="CD126">
            <v>51.6</v>
          </cell>
          <cell r="CE126">
            <v>505</v>
          </cell>
          <cell r="CF126">
            <v>331</v>
          </cell>
          <cell r="CG126">
            <v>73.400000000000006</v>
          </cell>
          <cell r="CH126">
            <v>0</v>
          </cell>
          <cell r="CI126">
            <v>1080</v>
          </cell>
          <cell r="CJ126">
            <v>2.79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115</v>
          </cell>
          <cell r="CQ126">
            <v>0.84599999999999997</v>
          </cell>
          <cell r="CR126">
            <v>0</v>
          </cell>
          <cell r="CS126">
            <v>0.82799999999999996</v>
          </cell>
        </row>
        <row r="127">
          <cell r="C127" t="str">
            <v>WT10.5X46.5</v>
          </cell>
          <cell r="D127" t="str">
            <v>F</v>
          </cell>
          <cell r="E127">
            <v>46.5</v>
          </cell>
          <cell r="F127">
            <v>13.7</v>
          </cell>
          <cell r="G127">
            <v>10.8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</v>
          </cell>
          <cell r="U127">
            <v>0</v>
          </cell>
          <cell r="V127">
            <v>2.74</v>
          </cell>
          <cell r="W127">
            <v>0</v>
          </cell>
          <cell r="X127">
            <v>0</v>
          </cell>
          <cell r="Y127">
            <v>0.81200000000000006</v>
          </cell>
          <cell r="Z127">
            <v>4.53</v>
          </cell>
          <cell r="AA127">
            <v>0</v>
          </cell>
          <cell r="AB127">
            <v>16.2</v>
          </cell>
          <cell r="AC127">
            <v>0</v>
          </cell>
          <cell r="AD127">
            <v>18.600000000000001</v>
          </cell>
          <cell r="AE127">
            <v>144</v>
          </cell>
          <cell r="AF127">
            <v>31.8</v>
          </cell>
          <cell r="AG127">
            <v>17.899999999999999</v>
          </cell>
          <cell r="AH127">
            <v>3.25</v>
          </cell>
          <cell r="AI127">
            <v>46.4</v>
          </cell>
          <cell r="AJ127">
            <v>17.3</v>
          </cell>
          <cell r="AK127">
            <v>11</v>
          </cell>
          <cell r="AL127">
            <v>1.84</v>
          </cell>
          <cell r="AM127">
            <v>0</v>
          </cell>
          <cell r="AN127">
            <v>3.01</v>
          </cell>
          <cell r="AO127">
            <v>9.33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4.37</v>
          </cell>
          <cell r="AV127">
            <v>0.73</v>
          </cell>
          <cell r="AW127">
            <v>0</v>
          </cell>
          <cell r="AX127">
            <v>0.96599999999999997</v>
          </cell>
          <cell r="AY127" t="str">
            <v>WT265X69</v>
          </cell>
          <cell r="AZ127" t="str">
            <v>WT265X69</v>
          </cell>
          <cell r="BA127">
            <v>69</v>
          </cell>
          <cell r="BB127">
            <v>8840</v>
          </cell>
          <cell r="BC127">
            <v>274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69.599999999999994</v>
          </cell>
          <cell r="BR127">
            <v>0</v>
          </cell>
          <cell r="BS127">
            <v>0</v>
          </cell>
          <cell r="BT127">
            <v>20.6</v>
          </cell>
          <cell r="BU127">
            <v>69</v>
          </cell>
          <cell r="BV127">
            <v>0</v>
          </cell>
          <cell r="BW127">
            <v>0</v>
          </cell>
          <cell r="BX127">
            <v>16.2</v>
          </cell>
          <cell r="BY127">
            <v>18.600000000000001</v>
          </cell>
          <cell r="BZ127">
            <v>59.9</v>
          </cell>
          <cell r="CA127">
            <v>521</v>
          </cell>
          <cell r="CB127">
            <v>293</v>
          </cell>
          <cell r="CC127">
            <v>82.6</v>
          </cell>
          <cell r="CD127">
            <v>19.3</v>
          </cell>
          <cell r="CE127">
            <v>283</v>
          </cell>
          <cell r="CF127">
            <v>180</v>
          </cell>
          <cell r="CG127">
            <v>46.7</v>
          </cell>
          <cell r="CH127">
            <v>0</v>
          </cell>
          <cell r="CI127">
            <v>1250</v>
          </cell>
          <cell r="CJ127">
            <v>2.5099999999999998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111</v>
          </cell>
          <cell r="CQ127">
            <v>0.73</v>
          </cell>
          <cell r="CR127">
            <v>0</v>
          </cell>
          <cell r="CS127">
            <v>0.96599999999999997</v>
          </cell>
        </row>
        <row r="128">
          <cell r="C128" t="str">
            <v>WT10.5X41.5</v>
          </cell>
          <cell r="D128" t="str">
            <v>F</v>
          </cell>
          <cell r="E128">
            <v>41.5</v>
          </cell>
          <cell r="F128">
            <v>12.2</v>
          </cell>
          <cell r="G128">
            <v>10.7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</v>
          </cell>
          <cell r="U128">
            <v>0</v>
          </cell>
          <cell r="V128">
            <v>2.66</v>
          </cell>
          <cell r="W128">
            <v>0</v>
          </cell>
          <cell r="X128">
            <v>0</v>
          </cell>
          <cell r="Y128">
            <v>0.72799999999999998</v>
          </cell>
          <cell r="Z128">
            <v>5</v>
          </cell>
          <cell r="AA128">
            <v>0</v>
          </cell>
          <cell r="AB128">
            <v>18.2</v>
          </cell>
          <cell r="AC128">
            <v>0</v>
          </cell>
          <cell r="AD128">
            <v>20.8</v>
          </cell>
          <cell r="AE128">
            <v>127</v>
          </cell>
          <cell r="AF128">
            <v>28</v>
          </cell>
          <cell r="AG128">
            <v>15.7</v>
          </cell>
          <cell r="AH128">
            <v>3.22</v>
          </cell>
          <cell r="AI128">
            <v>40.700000000000003</v>
          </cell>
          <cell r="AJ128">
            <v>15.2</v>
          </cell>
          <cell r="AK128">
            <v>9.74</v>
          </cell>
          <cell r="AL128">
            <v>1.83</v>
          </cell>
          <cell r="AM128">
            <v>0</v>
          </cell>
          <cell r="AN128">
            <v>2.16</v>
          </cell>
          <cell r="AO128">
            <v>6.5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4.33</v>
          </cell>
          <cell r="AV128">
            <v>0.73199999999999998</v>
          </cell>
          <cell r="AW128">
            <v>0</v>
          </cell>
          <cell r="AX128">
            <v>0.85599999999999998</v>
          </cell>
          <cell r="AY128" t="str">
            <v>WT265X61.5</v>
          </cell>
          <cell r="AZ128" t="str">
            <v>WT265X61.5</v>
          </cell>
          <cell r="BA128">
            <v>61.5</v>
          </cell>
          <cell r="BB128">
            <v>7870</v>
          </cell>
          <cell r="BC128">
            <v>272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67.599999999999994</v>
          </cell>
          <cell r="BR128">
            <v>0</v>
          </cell>
          <cell r="BS128">
            <v>0</v>
          </cell>
          <cell r="BT128">
            <v>18.5</v>
          </cell>
          <cell r="BU128">
            <v>61.5</v>
          </cell>
          <cell r="BV128">
            <v>0</v>
          </cell>
          <cell r="BW128">
            <v>0</v>
          </cell>
          <cell r="BX128">
            <v>18.2</v>
          </cell>
          <cell r="BY128">
            <v>20.8</v>
          </cell>
          <cell r="BZ128">
            <v>52.9</v>
          </cell>
          <cell r="CA128">
            <v>459</v>
          </cell>
          <cell r="CB128">
            <v>257</v>
          </cell>
          <cell r="CC128">
            <v>81.8</v>
          </cell>
          <cell r="CD128">
            <v>16.899999999999999</v>
          </cell>
          <cell r="CE128">
            <v>249</v>
          </cell>
          <cell r="CF128">
            <v>160</v>
          </cell>
          <cell r="CG128">
            <v>46.5</v>
          </cell>
          <cell r="CH128">
            <v>0</v>
          </cell>
          <cell r="CI128">
            <v>899</v>
          </cell>
          <cell r="CJ128">
            <v>1.75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110</v>
          </cell>
          <cell r="CQ128">
            <v>0.73199999999999998</v>
          </cell>
          <cell r="CR128">
            <v>0</v>
          </cell>
          <cell r="CS128">
            <v>0.85599999999999998</v>
          </cell>
        </row>
        <row r="129">
          <cell r="C129" t="str">
            <v>WT10.5X36.5</v>
          </cell>
          <cell r="D129" t="str">
            <v>F</v>
          </cell>
          <cell r="E129">
            <v>36.5</v>
          </cell>
          <cell r="F129">
            <v>10.7</v>
          </cell>
          <cell r="G129">
            <v>10.6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</v>
          </cell>
          <cell r="U129">
            <v>0</v>
          </cell>
          <cell r="V129">
            <v>2.6</v>
          </cell>
          <cell r="W129">
            <v>0</v>
          </cell>
          <cell r="X129">
            <v>0</v>
          </cell>
          <cell r="Y129">
            <v>0.64700000000000002</v>
          </cell>
          <cell r="Z129">
            <v>5.6</v>
          </cell>
          <cell r="AA129">
            <v>0</v>
          </cell>
          <cell r="AB129">
            <v>20.6</v>
          </cell>
          <cell r="AC129">
            <v>0</v>
          </cell>
          <cell r="AD129">
            <v>23.3</v>
          </cell>
          <cell r="AE129">
            <v>110</v>
          </cell>
          <cell r="AF129">
            <v>24.4</v>
          </cell>
          <cell r="AG129">
            <v>13.8</v>
          </cell>
          <cell r="AH129">
            <v>3.21</v>
          </cell>
          <cell r="AI129">
            <v>35.299999999999997</v>
          </cell>
          <cell r="AJ129">
            <v>13.3</v>
          </cell>
          <cell r="AK129">
            <v>8.51</v>
          </cell>
          <cell r="AL129">
            <v>1.81</v>
          </cell>
          <cell r="AM129">
            <v>0</v>
          </cell>
          <cell r="AN129">
            <v>1.51</v>
          </cell>
          <cell r="AO129">
            <v>4.42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4.3</v>
          </cell>
          <cell r="AV129">
            <v>0.73199999999999998</v>
          </cell>
          <cell r="AW129">
            <v>0</v>
          </cell>
          <cell r="AX129">
            <v>0.72799999999999998</v>
          </cell>
          <cell r="AY129" t="str">
            <v>WT265X54.5</v>
          </cell>
          <cell r="AZ129" t="str">
            <v>WT265X54.5</v>
          </cell>
          <cell r="BA129">
            <v>54.5</v>
          </cell>
          <cell r="BB129">
            <v>6900</v>
          </cell>
          <cell r="BC129">
            <v>269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66</v>
          </cell>
          <cell r="BR129">
            <v>0</v>
          </cell>
          <cell r="BS129">
            <v>0</v>
          </cell>
          <cell r="BT129">
            <v>16.399999999999999</v>
          </cell>
          <cell r="BU129">
            <v>54.5</v>
          </cell>
          <cell r="BV129">
            <v>0</v>
          </cell>
          <cell r="BW129">
            <v>0</v>
          </cell>
          <cell r="BX129">
            <v>20.6</v>
          </cell>
          <cell r="BY129">
            <v>23.3</v>
          </cell>
          <cell r="BZ129">
            <v>45.8</v>
          </cell>
          <cell r="CA129">
            <v>400</v>
          </cell>
          <cell r="CB129">
            <v>226</v>
          </cell>
          <cell r="CC129">
            <v>81.5</v>
          </cell>
          <cell r="CD129">
            <v>14.7</v>
          </cell>
          <cell r="CE129">
            <v>218</v>
          </cell>
          <cell r="CF129">
            <v>139</v>
          </cell>
          <cell r="CG129">
            <v>46</v>
          </cell>
          <cell r="CH129">
            <v>0</v>
          </cell>
          <cell r="CI129">
            <v>629</v>
          </cell>
          <cell r="CJ129">
            <v>1.19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109</v>
          </cell>
          <cell r="CQ129">
            <v>0.73199999999999998</v>
          </cell>
          <cell r="CR129">
            <v>0</v>
          </cell>
          <cell r="CS129">
            <v>0.72799999999999998</v>
          </cell>
        </row>
        <row r="130">
          <cell r="C130" t="str">
            <v>WT10.5X34</v>
          </cell>
          <cell r="D130" t="str">
            <v>F</v>
          </cell>
          <cell r="E130">
            <v>34</v>
          </cell>
          <cell r="F130">
            <v>10</v>
          </cell>
          <cell r="G130">
            <v>10.6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</v>
          </cell>
          <cell r="U130">
            <v>0</v>
          </cell>
          <cell r="V130">
            <v>2.59</v>
          </cell>
          <cell r="W130">
            <v>0</v>
          </cell>
          <cell r="X130">
            <v>0</v>
          </cell>
          <cell r="Y130">
            <v>0.60599999999999998</v>
          </cell>
          <cell r="Z130">
            <v>6.04</v>
          </cell>
          <cell r="AA130">
            <v>0</v>
          </cell>
          <cell r="AB130">
            <v>21.8</v>
          </cell>
          <cell r="AC130">
            <v>0</v>
          </cell>
          <cell r="AD130">
            <v>24.6</v>
          </cell>
          <cell r="AE130">
            <v>103</v>
          </cell>
          <cell r="AF130">
            <v>22.9</v>
          </cell>
          <cell r="AG130">
            <v>12.9</v>
          </cell>
          <cell r="AH130">
            <v>3.2</v>
          </cell>
          <cell r="AI130">
            <v>32.4</v>
          </cell>
          <cell r="AJ130">
            <v>12.2</v>
          </cell>
          <cell r="AK130">
            <v>7.83</v>
          </cell>
          <cell r="AL130">
            <v>1.8</v>
          </cell>
          <cell r="AM130">
            <v>0</v>
          </cell>
          <cell r="AN130">
            <v>1.22</v>
          </cell>
          <cell r="AO130">
            <v>3.62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4.3</v>
          </cell>
          <cell r="AV130">
            <v>0.72799999999999998</v>
          </cell>
          <cell r="AW130">
            <v>0</v>
          </cell>
          <cell r="AX130">
            <v>0.66600000000000004</v>
          </cell>
          <cell r="AY130" t="str">
            <v>WT265X50.5</v>
          </cell>
          <cell r="AZ130" t="str">
            <v>WT265X50.5</v>
          </cell>
          <cell r="BA130">
            <v>50.5</v>
          </cell>
          <cell r="BB130">
            <v>6450</v>
          </cell>
          <cell r="BC130">
            <v>269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65.8</v>
          </cell>
          <cell r="BR130">
            <v>0</v>
          </cell>
          <cell r="BS130">
            <v>0</v>
          </cell>
          <cell r="BT130">
            <v>15.4</v>
          </cell>
          <cell r="BU130">
            <v>50.5</v>
          </cell>
          <cell r="BV130">
            <v>0</v>
          </cell>
          <cell r="BW130">
            <v>0</v>
          </cell>
          <cell r="BX130">
            <v>21.8</v>
          </cell>
          <cell r="BY130">
            <v>24.6</v>
          </cell>
          <cell r="BZ130">
            <v>42.9</v>
          </cell>
          <cell r="CA130">
            <v>375</v>
          </cell>
          <cell r="CB130">
            <v>211</v>
          </cell>
          <cell r="CC130">
            <v>81.3</v>
          </cell>
          <cell r="CD130">
            <v>13.5</v>
          </cell>
          <cell r="CE130">
            <v>200</v>
          </cell>
          <cell r="CF130">
            <v>128</v>
          </cell>
          <cell r="CG130">
            <v>45.7</v>
          </cell>
          <cell r="CH130">
            <v>0</v>
          </cell>
          <cell r="CI130">
            <v>508</v>
          </cell>
          <cell r="CJ130">
            <v>0.97199999999999998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109</v>
          </cell>
          <cell r="CQ130">
            <v>0.72799999999999998</v>
          </cell>
          <cell r="CR130">
            <v>0</v>
          </cell>
          <cell r="CS130">
            <v>0.66600000000000004</v>
          </cell>
        </row>
        <row r="131">
          <cell r="C131" t="str">
            <v>WT10.5X31</v>
          </cell>
          <cell r="D131" t="str">
            <v>F</v>
          </cell>
          <cell r="E131">
            <v>31</v>
          </cell>
          <cell r="F131">
            <v>9.1300000000000008</v>
          </cell>
          <cell r="G131">
            <v>10.5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</v>
          </cell>
          <cell r="U131">
            <v>0</v>
          </cell>
          <cell r="V131">
            <v>2.58</v>
          </cell>
          <cell r="W131">
            <v>0</v>
          </cell>
          <cell r="X131">
            <v>0</v>
          </cell>
          <cell r="Y131">
            <v>0.55400000000000005</v>
          </cell>
          <cell r="Z131">
            <v>6.7</v>
          </cell>
          <cell r="AA131">
            <v>0</v>
          </cell>
          <cell r="AB131">
            <v>23.4</v>
          </cell>
          <cell r="AC131">
            <v>0</v>
          </cell>
          <cell r="AD131">
            <v>26.2</v>
          </cell>
          <cell r="AE131">
            <v>93.8</v>
          </cell>
          <cell r="AF131">
            <v>21.1</v>
          </cell>
          <cell r="AG131">
            <v>11.9</v>
          </cell>
          <cell r="AH131">
            <v>3.21</v>
          </cell>
          <cell r="AI131">
            <v>28.7</v>
          </cell>
          <cell r="AJ131">
            <v>10.9</v>
          </cell>
          <cell r="AK131">
            <v>6.97</v>
          </cell>
          <cell r="AL131">
            <v>1.77</v>
          </cell>
          <cell r="AM131">
            <v>0</v>
          </cell>
          <cell r="AN131">
            <v>0.91300000000000003</v>
          </cell>
          <cell r="AO131">
            <v>2.78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4.3099999999999996</v>
          </cell>
          <cell r="AV131">
            <v>0.72099999999999997</v>
          </cell>
          <cell r="AW131">
            <v>0</v>
          </cell>
          <cell r="AX131">
            <v>0.58099999999999996</v>
          </cell>
          <cell r="AY131" t="str">
            <v>WT265X46</v>
          </cell>
          <cell r="AZ131" t="str">
            <v>WT265X46</v>
          </cell>
          <cell r="BA131">
            <v>46</v>
          </cell>
          <cell r="BB131">
            <v>5890</v>
          </cell>
          <cell r="BC131">
            <v>267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65.5</v>
          </cell>
          <cell r="BR131">
            <v>0</v>
          </cell>
          <cell r="BS131">
            <v>0</v>
          </cell>
          <cell r="BT131">
            <v>14.1</v>
          </cell>
          <cell r="BU131">
            <v>46</v>
          </cell>
          <cell r="BV131">
            <v>0</v>
          </cell>
          <cell r="BW131">
            <v>0</v>
          </cell>
          <cell r="BX131">
            <v>23.4</v>
          </cell>
          <cell r="BY131">
            <v>26.2</v>
          </cell>
          <cell r="BZ131">
            <v>39</v>
          </cell>
          <cell r="CA131">
            <v>346</v>
          </cell>
          <cell r="CB131">
            <v>195</v>
          </cell>
          <cell r="CC131">
            <v>81.5</v>
          </cell>
          <cell r="CD131">
            <v>11.9</v>
          </cell>
          <cell r="CE131">
            <v>179</v>
          </cell>
          <cell r="CF131">
            <v>114</v>
          </cell>
          <cell r="CG131">
            <v>45</v>
          </cell>
          <cell r="CH131">
            <v>0</v>
          </cell>
          <cell r="CI131">
            <v>380</v>
          </cell>
          <cell r="CJ131">
            <v>0.747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109</v>
          </cell>
          <cell r="CQ131">
            <v>0.72099999999999997</v>
          </cell>
          <cell r="CR131">
            <v>0</v>
          </cell>
          <cell r="CS131">
            <v>0.58099999999999996</v>
          </cell>
        </row>
        <row r="132">
          <cell r="C132" t="str">
            <v>WT10.5X27.5</v>
          </cell>
          <cell r="D132" t="str">
            <v>F</v>
          </cell>
          <cell r="E132">
            <v>27.5</v>
          </cell>
          <cell r="F132">
            <v>8.1</v>
          </cell>
          <cell r="G132">
            <v>10.4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</v>
          </cell>
          <cell r="U132">
            <v>0</v>
          </cell>
          <cell r="V132">
            <v>2.64</v>
          </cell>
          <cell r="W132">
            <v>0</v>
          </cell>
          <cell r="X132">
            <v>0</v>
          </cell>
          <cell r="Y132">
            <v>0.49299999999999999</v>
          </cell>
          <cell r="Z132">
            <v>7.87</v>
          </cell>
          <cell r="AA132">
            <v>0</v>
          </cell>
          <cell r="AB132">
            <v>25</v>
          </cell>
          <cell r="AC132">
            <v>0</v>
          </cell>
          <cell r="AD132">
            <v>27.7</v>
          </cell>
          <cell r="AE132">
            <v>84.4</v>
          </cell>
          <cell r="AF132">
            <v>19.399999999999999</v>
          </cell>
          <cell r="AG132">
            <v>10.9</v>
          </cell>
          <cell r="AH132">
            <v>3.23</v>
          </cell>
          <cell r="AI132">
            <v>24.2</v>
          </cell>
          <cell r="AJ132">
            <v>9.18</v>
          </cell>
          <cell r="AK132">
            <v>5.89</v>
          </cell>
          <cell r="AL132">
            <v>1.73</v>
          </cell>
          <cell r="AM132">
            <v>0</v>
          </cell>
          <cell r="AN132">
            <v>0.61699999999999999</v>
          </cell>
          <cell r="AO132">
            <v>2.08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4.37</v>
          </cell>
          <cell r="AV132">
            <v>0.70299999999999996</v>
          </cell>
          <cell r="AW132">
            <v>0</v>
          </cell>
          <cell r="AX132">
            <v>0.52</v>
          </cell>
          <cell r="AY132" t="str">
            <v>WT265X41</v>
          </cell>
          <cell r="AZ132" t="str">
            <v>WT265X41</v>
          </cell>
          <cell r="BA132">
            <v>41</v>
          </cell>
          <cell r="BB132">
            <v>5230</v>
          </cell>
          <cell r="BC132">
            <v>264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67.099999999999994</v>
          </cell>
          <cell r="BR132">
            <v>0</v>
          </cell>
          <cell r="BS132">
            <v>0</v>
          </cell>
          <cell r="BT132">
            <v>12.5</v>
          </cell>
          <cell r="BU132">
            <v>41</v>
          </cell>
          <cell r="BV132">
            <v>0</v>
          </cell>
          <cell r="BW132">
            <v>0</v>
          </cell>
          <cell r="BX132">
            <v>25</v>
          </cell>
          <cell r="BY132">
            <v>27.7</v>
          </cell>
          <cell r="BZ132">
            <v>35.1</v>
          </cell>
          <cell r="CA132">
            <v>318</v>
          </cell>
          <cell r="CB132">
            <v>179</v>
          </cell>
          <cell r="CC132">
            <v>82</v>
          </cell>
          <cell r="CD132">
            <v>10.1</v>
          </cell>
          <cell r="CE132">
            <v>150</v>
          </cell>
          <cell r="CF132">
            <v>96.5</v>
          </cell>
          <cell r="CG132">
            <v>43.9</v>
          </cell>
          <cell r="CH132">
            <v>0</v>
          </cell>
          <cell r="CI132">
            <v>257</v>
          </cell>
          <cell r="CJ132">
            <v>0.55900000000000005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111</v>
          </cell>
          <cell r="CQ132">
            <v>0.70299999999999996</v>
          </cell>
          <cell r="CR132">
            <v>0</v>
          </cell>
          <cell r="CS132">
            <v>0.52</v>
          </cell>
        </row>
        <row r="133">
          <cell r="C133" t="str">
            <v>WT10.5X24</v>
          </cell>
          <cell r="D133" t="str">
            <v>F</v>
          </cell>
          <cell r="E133">
            <v>24</v>
          </cell>
          <cell r="F133">
            <v>7.07</v>
          </cell>
          <cell r="G133">
            <v>10.3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</v>
          </cell>
          <cell r="U133">
            <v>0</v>
          </cell>
          <cell r="V133">
            <v>2.74</v>
          </cell>
          <cell r="W133">
            <v>0</v>
          </cell>
          <cell r="X133">
            <v>0</v>
          </cell>
          <cell r="Y133">
            <v>0.45900000000000002</v>
          </cell>
          <cell r="Z133">
            <v>9.4700000000000006</v>
          </cell>
          <cell r="AA133">
            <v>0</v>
          </cell>
          <cell r="AB133">
            <v>26.8</v>
          </cell>
          <cell r="AC133">
            <v>0</v>
          </cell>
          <cell r="AD133">
            <v>29.5</v>
          </cell>
          <cell r="AE133">
            <v>74.900000000000006</v>
          </cell>
          <cell r="AF133">
            <v>17.8</v>
          </cell>
          <cell r="AG133">
            <v>9.9</v>
          </cell>
          <cell r="AH133">
            <v>3.26</v>
          </cell>
          <cell r="AI133">
            <v>19.399999999999999</v>
          </cell>
          <cell r="AJ133">
            <v>7.44</v>
          </cell>
          <cell r="AK133">
            <v>4.76</v>
          </cell>
          <cell r="AL133">
            <v>1.66</v>
          </cell>
          <cell r="AM133">
            <v>0</v>
          </cell>
          <cell r="AN133">
            <v>0.4</v>
          </cell>
          <cell r="AO133">
            <v>1.52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4.4400000000000004</v>
          </cell>
          <cell r="AV133">
            <v>0.67600000000000005</v>
          </cell>
          <cell r="AW133">
            <v>0</v>
          </cell>
          <cell r="AX133">
            <v>0.46100000000000002</v>
          </cell>
          <cell r="AY133" t="str">
            <v>WT265X36</v>
          </cell>
          <cell r="AZ133" t="str">
            <v>WT265X36</v>
          </cell>
          <cell r="BA133">
            <v>36</v>
          </cell>
          <cell r="BB133">
            <v>4560</v>
          </cell>
          <cell r="BC133">
            <v>262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69.599999999999994</v>
          </cell>
          <cell r="BR133">
            <v>0</v>
          </cell>
          <cell r="BS133">
            <v>0</v>
          </cell>
          <cell r="BT133">
            <v>11.7</v>
          </cell>
          <cell r="BU133">
            <v>36</v>
          </cell>
          <cell r="BV133">
            <v>0</v>
          </cell>
          <cell r="BW133">
            <v>0</v>
          </cell>
          <cell r="BX133">
            <v>26.8</v>
          </cell>
          <cell r="BY133">
            <v>29.5</v>
          </cell>
          <cell r="BZ133">
            <v>31.2</v>
          </cell>
          <cell r="CA133">
            <v>292</v>
          </cell>
          <cell r="CB133">
            <v>162</v>
          </cell>
          <cell r="CC133">
            <v>82.8</v>
          </cell>
          <cell r="CD133">
            <v>8.07</v>
          </cell>
          <cell r="CE133">
            <v>122</v>
          </cell>
          <cell r="CF133">
            <v>78</v>
          </cell>
          <cell r="CG133">
            <v>42.2</v>
          </cell>
          <cell r="CH133">
            <v>0</v>
          </cell>
          <cell r="CI133">
            <v>166</v>
          </cell>
          <cell r="CJ133">
            <v>0.40799999999999997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113</v>
          </cell>
          <cell r="CQ133">
            <v>0.67600000000000005</v>
          </cell>
          <cell r="CR133">
            <v>0</v>
          </cell>
          <cell r="CS133">
            <v>0.46100000000000002</v>
          </cell>
        </row>
        <row r="134">
          <cell r="C134" t="str">
            <v>WT10.5X28.5</v>
          </cell>
          <cell r="D134" t="str">
            <v>F</v>
          </cell>
          <cell r="E134">
            <v>28.5</v>
          </cell>
          <cell r="F134">
            <v>8.3699999999999992</v>
          </cell>
          <cell r="G134">
            <v>10.5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</v>
          </cell>
          <cell r="U134">
            <v>0</v>
          </cell>
          <cell r="V134">
            <v>2.85</v>
          </cell>
          <cell r="W134">
            <v>0</v>
          </cell>
          <cell r="X134">
            <v>0</v>
          </cell>
          <cell r="Y134">
            <v>0.63800000000000001</v>
          </cell>
          <cell r="Z134">
            <v>5.04</v>
          </cell>
          <cell r="AA134">
            <v>0</v>
          </cell>
          <cell r="AB134">
            <v>23.2</v>
          </cell>
          <cell r="AC134">
            <v>0</v>
          </cell>
          <cell r="AD134">
            <v>26</v>
          </cell>
          <cell r="AE134">
            <v>90.4</v>
          </cell>
          <cell r="AF134">
            <v>21.2</v>
          </cell>
          <cell r="AG134">
            <v>11.8</v>
          </cell>
          <cell r="AH134">
            <v>3.29</v>
          </cell>
          <cell r="AI134">
            <v>15.3</v>
          </cell>
          <cell r="AJ134">
            <v>7.4</v>
          </cell>
          <cell r="AK134">
            <v>4.67</v>
          </cell>
          <cell r="AL134">
            <v>1.35</v>
          </cell>
          <cell r="AM134">
            <v>0</v>
          </cell>
          <cell r="AN134">
            <v>0.88400000000000001</v>
          </cell>
          <cell r="AO134">
            <v>2.5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4.3600000000000003</v>
          </cell>
          <cell r="AV134">
            <v>0.66500000000000004</v>
          </cell>
          <cell r="AW134">
            <v>0</v>
          </cell>
          <cell r="AX134">
            <v>0.59199999999999997</v>
          </cell>
          <cell r="AY134" t="str">
            <v>WT265X42.5</v>
          </cell>
          <cell r="AZ134" t="str">
            <v>WT265X42.5</v>
          </cell>
          <cell r="BA134">
            <v>42.5</v>
          </cell>
          <cell r="BB134">
            <v>5400</v>
          </cell>
          <cell r="BC134">
            <v>267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72.400000000000006</v>
          </cell>
          <cell r="BR134">
            <v>0</v>
          </cell>
          <cell r="BS134">
            <v>0</v>
          </cell>
          <cell r="BT134">
            <v>16.2</v>
          </cell>
          <cell r="BU134">
            <v>42.5</v>
          </cell>
          <cell r="BV134">
            <v>0</v>
          </cell>
          <cell r="BW134">
            <v>0</v>
          </cell>
          <cell r="BX134">
            <v>23.2</v>
          </cell>
          <cell r="BY134">
            <v>26</v>
          </cell>
          <cell r="BZ134">
            <v>37.6</v>
          </cell>
          <cell r="CA134">
            <v>347</v>
          </cell>
          <cell r="CB134">
            <v>193</v>
          </cell>
          <cell r="CC134">
            <v>83.6</v>
          </cell>
          <cell r="CD134">
            <v>6.37</v>
          </cell>
          <cell r="CE134">
            <v>121</v>
          </cell>
          <cell r="CF134">
            <v>76.5</v>
          </cell>
          <cell r="CG134">
            <v>34.299999999999997</v>
          </cell>
          <cell r="CH134">
            <v>0</v>
          </cell>
          <cell r="CI134">
            <v>368</v>
          </cell>
          <cell r="CJ134">
            <v>0.67100000000000004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111</v>
          </cell>
          <cell r="CQ134">
            <v>0.66500000000000004</v>
          </cell>
          <cell r="CR134">
            <v>0</v>
          </cell>
          <cell r="CS134">
            <v>0.59199999999999997</v>
          </cell>
        </row>
        <row r="135">
          <cell r="C135" t="str">
            <v>WT10.5X25</v>
          </cell>
          <cell r="D135" t="str">
            <v>F</v>
          </cell>
          <cell r="E135">
            <v>25</v>
          </cell>
          <cell r="F135">
            <v>7.36</v>
          </cell>
          <cell r="G135">
            <v>10.4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</v>
          </cell>
          <cell r="U135">
            <v>0</v>
          </cell>
          <cell r="V135">
            <v>2.93</v>
          </cell>
          <cell r="W135">
            <v>0</v>
          </cell>
          <cell r="X135">
            <v>0</v>
          </cell>
          <cell r="Y135">
            <v>0.77100000000000002</v>
          </cell>
          <cell r="Z135">
            <v>6.1</v>
          </cell>
          <cell r="AA135">
            <v>0</v>
          </cell>
          <cell r="AB135">
            <v>24.7</v>
          </cell>
          <cell r="AC135">
            <v>0</v>
          </cell>
          <cell r="AD135">
            <v>27.4</v>
          </cell>
          <cell r="AE135">
            <v>80.3</v>
          </cell>
          <cell r="AF135">
            <v>19.399999999999999</v>
          </cell>
          <cell r="AG135">
            <v>10.7</v>
          </cell>
          <cell r="AH135">
            <v>3.3</v>
          </cell>
          <cell r="AI135">
            <v>12.5</v>
          </cell>
          <cell r="AJ135">
            <v>6.08</v>
          </cell>
          <cell r="AK135">
            <v>3.82</v>
          </cell>
          <cell r="AL135">
            <v>1.3</v>
          </cell>
          <cell r="AM135">
            <v>0</v>
          </cell>
          <cell r="AN135">
            <v>0.56999999999999995</v>
          </cell>
          <cell r="AO135">
            <v>1.89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4.4400000000000004</v>
          </cell>
          <cell r="AV135">
            <v>0.64</v>
          </cell>
          <cell r="AW135">
            <v>0</v>
          </cell>
          <cell r="AX135">
            <v>0.53200000000000003</v>
          </cell>
          <cell r="AY135" t="str">
            <v>WT265X37</v>
          </cell>
          <cell r="AZ135" t="str">
            <v>WT265X37</v>
          </cell>
          <cell r="BA135">
            <v>37</v>
          </cell>
          <cell r="BB135">
            <v>4750</v>
          </cell>
          <cell r="BC135">
            <v>264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74.400000000000006</v>
          </cell>
          <cell r="BR135">
            <v>0</v>
          </cell>
          <cell r="BS135">
            <v>0</v>
          </cell>
          <cell r="BT135">
            <v>19.600000000000001</v>
          </cell>
          <cell r="BU135">
            <v>37</v>
          </cell>
          <cell r="BV135">
            <v>0</v>
          </cell>
          <cell r="BW135">
            <v>0</v>
          </cell>
          <cell r="BX135">
            <v>24.7</v>
          </cell>
          <cell r="BY135">
            <v>27.4</v>
          </cell>
          <cell r="BZ135">
            <v>33.4</v>
          </cell>
          <cell r="CA135">
            <v>318</v>
          </cell>
          <cell r="CB135">
            <v>175</v>
          </cell>
          <cell r="CC135">
            <v>83.8</v>
          </cell>
          <cell r="CD135">
            <v>5.2</v>
          </cell>
          <cell r="CE135">
            <v>100</v>
          </cell>
          <cell r="CF135">
            <v>62.6</v>
          </cell>
          <cell r="CG135">
            <v>33</v>
          </cell>
          <cell r="CH135">
            <v>0</v>
          </cell>
          <cell r="CI135">
            <v>237</v>
          </cell>
          <cell r="CJ135">
            <v>0.50800000000000001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113</v>
          </cell>
          <cell r="CQ135">
            <v>0.64</v>
          </cell>
          <cell r="CR135">
            <v>0</v>
          </cell>
          <cell r="CS135">
            <v>0.53200000000000003</v>
          </cell>
        </row>
        <row r="136">
          <cell r="C136" t="str">
            <v>WT10.5X22</v>
          </cell>
          <cell r="D136" t="str">
            <v>F</v>
          </cell>
          <cell r="E136">
            <v>22</v>
          </cell>
          <cell r="F136">
            <v>6.49</v>
          </cell>
          <cell r="G136">
            <v>10.3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</v>
          </cell>
          <cell r="U136">
            <v>0</v>
          </cell>
          <cell r="V136">
            <v>2.98</v>
          </cell>
          <cell r="W136">
            <v>0</v>
          </cell>
          <cell r="X136">
            <v>0</v>
          </cell>
          <cell r="Y136">
            <v>1.06</v>
          </cell>
          <cell r="Z136">
            <v>7.22</v>
          </cell>
          <cell r="AA136">
            <v>0</v>
          </cell>
          <cell r="AB136">
            <v>26.8</v>
          </cell>
          <cell r="AC136">
            <v>0</v>
          </cell>
          <cell r="AD136">
            <v>29.5</v>
          </cell>
          <cell r="AE136">
            <v>71.099999999999994</v>
          </cell>
          <cell r="AF136">
            <v>17.600000000000001</v>
          </cell>
          <cell r="AG136">
            <v>9.68</v>
          </cell>
          <cell r="AH136">
            <v>3.31</v>
          </cell>
          <cell r="AI136">
            <v>10.3</v>
          </cell>
          <cell r="AJ136">
            <v>5.07</v>
          </cell>
          <cell r="AK136">
            <v>3.18</v>
          </cell>
          <cell r="AL136">
            <v>1.26</v>
          </cell>
          <cell r="AM136">
            <v>0</v>
          </cell>
          <cell r="AN136">
            <v>0.38300000000000001</v>
          </cell>
          <cell r="AO136">
            <v>1.4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4.49</v>
          </cell>
          <cell r="AV136">
            <v>0.623</v>
          </cell>
          <cell r="AW136">
            <v>0</v>
          </cell>
          <cell r="AX136">
            <v>0.45900000000000002</v>
          </cell>
          <cell r="AY136" t="str">
            <v>WT265X33</v>
          </cell>
          <cell r="AZ136" t="str">
            <v>WT265X33</v>
          </cell>
          <cell r="BA136">
            <v>3</v>
          </cell>
          <cell r="BB136">
            <v>4190</v>
          </cell>
          <cell r="BC136">
            <v>262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75.7</v>
          </cell>
          <cell r="BR136">
            <v>0</v>
          </cell>
          <cell r="BS136">
            <v>0</v>
          </cell>
          <cell r="BT136">
            <v>26.9</v>
          </cell>
          <cell r="BU136">
            <v>3</v>
          </cell>
          <cell r="BV136">
            <v>0</v>
          </cell>
          <cell r="BW136">
            <v>0</v>
          </cell>
          <cell r="BX136">
            <v>26.8</v>
          </cell>
          <cell r="BY136">
            <v>29.5</v>
          </cell>
          <cell r="BZ136">
            <v>29.6</v>
          </cell>
          <cell r="CA136">
            <v>288</v>
          </cell>
          <cell r="CB136">
            <v>159</v>
          </cell>
          <cell r="CC136">
            <v>84.1</v>
          </cell>
          <cell r="CD136">
            <v>4.29</v>
          </cell>
          <cell r="CE136">
            <v>83.1</v>
          </cell>
          <cell r="CF136">
            <v>52.1</v>
          </cell>
          <cell r="CG136">
            <v>32</v>
          </cell>
          <cell r="CH136">
            <v>0</v>
          </cell>
          <cell r="CI136">
            <v>159</v>
          </cell>
          <cell r="CJ136">
            <v>0.376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114</v>
          </cell>
          <cell r="CQ136">
            <v>0.623</v>
          </cell>
          <cell r="CR136">
            <v>0</v>
          </cell>
          <cell r="CS136">
            <v>0.45900000000000002</v>
          </cell>
        </row>
        <row r="137">
          <cell r="C137" t="str">
            <v>WT9X155.5</v>
          </cell>
          <cell r="D137" t="str">
            <v>F</v>
          </cell>
          <cell r="E137">
            <v>156</v>
          </cell>
          <cell r="F137">
            <v>45.8</v>
          </cell>
          <cell r="G137">
            <v>11.2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0</v>
          </cell>
          <cell r="U137">
            <v>0</v>
          </cell>
          <cell r="V137">
            <v>2.93</v>
          </cell>
          <cell r="W137">
            <v>0</v>
          </cell>
          <cell r="X137">
            <v>0</v>
          </cell>
          <cell r="Y137">
            <v>1.91</v>
          </cell>
          <cell r="Z137">
            <v>2.19</v>
          </cell>
          <cell r="AA137">
            <v>0</v>
          </cell>
          <cell r="AB137">
            <v>5.21</v>
          </cell>
          <cell r="AC137">
            <v>0</v>
          </cell>
          <cell r="AD137">
            <v>7.34</v>
          </cell>
          <cell r="AE137">
            <v>383</v>
          </cell>
          <cell r="AF137">
            <v>90.6</v>
          </cell>
          <cell r="AG137">
            <v>46.6</v>
          </cell>
          <cell r="AH137">
            <v>2.89</v>
          </cell>
          <cell r="AI137">
            <v>398</v>
          </cell>
          <cell r="AJ137">
            <v>104</v>
          </cell>
          <cell r="AK137">
            <v>66.2</v>
          </cell>
          <cell r="AL137">
            <v>2.95</v>
          </cell>
          <cell r="AM137">
            <v>0</v>
          </cell>
          <cell r="AN137">
            <v>87.2</v>
          </cell>
          <cell r="AO137">
            <v>339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4.41</v>
          </cell>
          <cell r="AV137">
            <v>0.875</v>
          </cell>
          <cell r="AW137">
            <v>0</v>
          </cell>
          <cell r="AX137">
            <v>1</v>
          </cell>
          <cell r="AY137" t="str">
            <v>WT230X232</v>
          </cell>
          <cell r="AZ137" t="str">
            <v>WT230X232</v>
          </cell>
          <cell r="BA137">
            <v>232</v>
          </cell>
          <cell r="BB137">
            <v>29500</v>
          </cell>
          <cell r="BC137">
            <v>284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74.400000000000006</v>
          </cell>
          <cell r="BR137">
            <v>0</v>
          </cell>
          <cell r="BS137">
            <v>0</v>
          </cell>
          <cell r="BT137">
            <v>48.5</v>
          </cell>
          <cell r="BU137">
            <v>232</v>
          </cell>
          <cell r="BV137">
            <v>0</v>
          </cell>
          <cell r="BW137">
            <v>0</v>
          </cell>
          <cell r="BX137">
            <v>5.21</v>
          </cell>
          <cell r="BY137">
            <v>7.34</v>
          </cell>
          <cell r="BZ137">
            <v>159</v>
          </cell>
          <cell r="CA137">
            <v>1480</v>
          </cell>
          <cell r="CB137">
            <v>764</v>
          </cell>
          <cell r="CC137">
            <v>73.400000000000006</v>
          </cell>
          <cell r="CD137">
            <v>166</v>
          </cell>
          <cell r="CE137">
            <v>1700</v>
          </cell>
          <cell r="CF137">
            <v>1080</v>
          </cell>
          <cell r="CG137">
            <v>74.900000000000006</v>
          </cell>
          <cell r="CH137">
            <v>0</v>
          </cell>
          <cell r="CI137">
            <v>36300</v>
          </cell>
          <cell r="CJ137">
            <v>91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112</v>
          </cell>
          <cell r="CQ137">
            <v>0.875</v>
          </cell>
          <cell r="CR137">
            <v>0</v>
          </cell>
          <cell r="CS137">
            <v>1</v>
          </cell>
        </row>
        <row r="138">
          <cell r="C138" t="str">
            <v>WT9X141.5</v>
          </cell>
          <cell r="D138" t="str">
            <v>F</v>
          </cell>
          <cell r="E138">
            <v>142</v>
          </cell>
          <cell r="F138">
            <v>41.6</v>
          </cell>
          <cell r="G138">
            <v>10.9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0.1875</v>
          </cell>
          <cell r="T138">
            <v>0</v>
          </cell>
          <cell r="U138">
            <v>0</v>
          </cell>
          <cell r="V138">
            <v>2.8</v>
          </cell>
          <cell r="W138">
            <v>0</v>
          </cell>
          <cell r="X138">
            <v>0</v>
          </cell>
          <cell r="Y138">
            <v>1.75</v>
          </cell>
          <cell r="Z138">
            <v>2.38</v>
          </cell>
          <cell r="AA138">
            <v>0</v>
          </cell>
          <cell r="AB138">
            <v>5.66</v>
          </cell>
          <cell r="AC138">
            <v>0</v>
          </cell>
          <cell r="AD138">
            <v>7.8</v>
          </cell>
          <cell r="AE138">
            <v>337</v>
          </cell>
          <cell r="AF138">
            <v>80.2</v>
          </cell>
          <cell r="AG138">
            <v>41.5</v>
          </cell>
          <cell r="AH138">
            <v>2.85</v>
          </cell>
          <cell r="AI138">
            <v>352</v>
          </cell>
          <cell r="AJ138">
            <v>92.5</v>
          </cell>
          <cell r="AK138">
            <v>59.2</v>
          </cell>
          <cell r="AL138">
            <v>2.91</v>
          </cell>
          <cell r="AM138">
            <v>0</v>
          </cell>
          <cell r="AN138">
            <v>66.5</v>
          </cell>
          <cell r="AO138">
            <v>251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4.3600000000000003</v>
          </cell>
          <cell r="AV138">
            <v>0.873</v>
          </cell>
          <cell r="AW138">
            <v>0</v>
          </cell>
          <cell r="AX138">
            <v>1</v>
          </cell>
          <cell r="AY138" t="str">
            <v>WT230X210.5</v>
          </cell>
          <cell r="AZ138" t="str">
            <v>WT230X210.5</v>
          </cell>
          <cell r="BA138">
            <v>210</v>
          </cell>
          <cell r="BB138">
            <v>26800</v>
          </cell>
          <cell r="BC138">
            <v>277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4.76</v>
          </cell>
          <cell r="BP138">
            <v>0</v>
          </cell>
          <cell r="BQ138">
            <v>71.099999999999994</v>
          </cell>
          <cell r="BR138">
            <v>0</v>
          </cell>
          <cell r="BS138">
            <v>0</v>
          </cell>
          <cell r="BT138">
            <v>44.5</v>
          </cell>
          <cell r="BU138">
            <v>211</v>
          </cell>
          <cell r="BV138">
            <v>0</v>
          </cell>
          <cell r="BW138">
            <v>0</v>
          </cell>
          <cell r="BX138">
            <v>5.66</v>
          </cell>
          <cell r="BY138">
            <v>7.8</v>
          </cell>
          <cell r="BZ138">
            <v>140</v>
          </cell>
          <cell r="CA138">
            <v>1310</v>
          </cell>
          <cell r="CB138">
            <v>680</v>
          </cell>
          <cell r="CC138">
            <v>72.400000000000006</v>
          </cell>
          <cell r="CD138">
            <v>147</v>
          </cell>
          <cell r="CE138">
            <v>1520</v>
          </cell>
          <cell r="CF138">
            <v>970</v>
          </cell>
          <cell r="CG138">
            <v>73.900000000000006</v>
          </cell>
          <cell r="CH138">
            <v>0</v>
          </cell>
          <cell r="CI138">
            <v>27700</v>
          </cell>
          <cell r="CJ138">
            <v>67.400000000000006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111</v>
          </cell>
          <cell r="CQ138">
            <v>0.873</v>
          </cell>
          <cell r="CR138">
            <v>0</v>
          </cell>
          <cell r="CS138">
            <v>1</v>
          </cell>
        </row>
        <row r="139">
          <cell r="C139" t="str">
            <v>WT9X129</v>
          </cell>
          <cell r="D139" t="str">
            <v>F</v>
          </cell>
          <cell r="E139">
            <v>129</v>
          </cell>
          <cell r="F139">
            <v>37.9</v>
          </cell>
          <cell r="G139">
            <v>10.7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0</v>
          </cell>
          <cell r="U139">
            <v>0</v>
          </cell>
          <cell r="V139">
            <v>2.68</v>
          </cell>
          <cell r="W139">
            <v>0</v>
          </cell>
          <cell r="X139">
            <v>0</v>
          </cell>
          <cell r="Y139">
            <v>1.61</v>
          </cell>
          <cell r="Z139">
            <v>2.56</v>
          </cell>
          <cell r="AA139">
            <v>0</v>
          </cell>
          <cell r="AB139">
            <v>6.27</v>
          </cell>
          <cell r="AC139">
            <v>0</v>
          </cell>
          <cell r="AD139">
            <v>8.3800000000000008</v>
          </cell>
          <cell r="AE139">
            <v>298</v>
          </cell>
          <cell r="AF139">
            <v>71</v>
          </cell>
          <cell r="AG139">
            <v>37</v>
          </cell>
          <cell r="AH139">
            <v>2.8</v>
          </cell>
          <cell r="AI139">
            <v>314</v>
          </cell>
          <cell r="AJ139">
            <v>83.1</v>
          </cell>
          <cell r="AK139">
            <v>53.4</v>
          </cell>
          <cell r="AL139">
            <v>2.88</v>
          </cell>
          <cell r="AM139">
            <v>0</v>
          </cell>
          <cell r="AN139">
            <v>51.1</v>
          </cell>
          <cell r="AO139">
            <v>189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4.3</v>
          </cell>
          <cell r="AV139">
            <v>0.874</v>
          </cell>
          <cell r="AW139">
            <v>0</v>
          </cell>
          <cell r="AX139">
            <v>1</v>
          </cell>
          <cell r="AY139" t="str">
            <v>WT230X192</v>
          </cell>
          <cell r="AZ139" t="str">
            <v>WT230X192</v>
          </cell>
          <cell r="BA139">
            <v>192</v>
          </cell>
          <cell r="BB139">
            <v>24500</v>
          </cell>
          <cell r="BC139">
            <v>272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68.099999999999994</v>
          </cell>
          <cell r="BR139">
            <v>0</v>
          </cell>
          <cell r="BS139">
            <v>0</v>
          </cell>
          <cell r="BT139">
            <v>40.9</v>
          </cell>
          <cell r="BU139">
            <v>192</v>
          </cell>
          <cell r="BV139">
            <v>0</v>
          </cell>
          <cell r="BW139">
            <v>0</v>
          </cell>
          <cell r="BX139">
            <v>6.27</v>
          </cell>
          <cell r="BY139">
            <v>8.3800000000000008</v>
          </cell>
          <cell r="BZ139">
            <v>124</v>
          </cell>
          <cell r="CA139">
            <v>1160</v>
          </cell>
          <cell r="CB139">
            <v>606</v>
          </cell>
          <cell r="CC139">
            <v>71.099999999999994</v>
          </cell>
          <cell r="CD139">
            <v>131</v>
          </cell>
          <cell r="CE139">
            <v>1360</v>
          </cell>
          <cell r="CF139">
            <v>875</v>
          </cell>
          <cell r="CG139">
            <v>73.2</v>
          </cell>
          <cell r="CH139">
            <v>0</v>
          </cell>
          <cell r="CI139">
            <v>21300</v>
          </cell>
          <cell r="CJ139">
            <v>50.8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109</v>
          </cell>
          <cell r="CQ139">
            <v>0.874</v>
          </cell>
          <cell r="CR139">
            <v>0</v>
          </cell>
          <cell r="CS139">
            <v>1</v>
          </cell>
        </row>
        <row r="140">
          <cell r="C140" t="str">
            <v>WT9X117</v>
          </cell>
          <cell r="D140" t="str">
            <v>F</v>
          </cell>
          <cell r="E140">
            <v>117</v>
          </cell>
          <cell r="F140">
            <v>34.4</v>
          </cell>
          <cell r="G140">
            <v>10.5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0</v>
          </cell>
          <cell r="U140">
            <v>0</v>
          </cell>
          <cell r="V140">
            <v>2.5499999999999998</v>
          </cell>
          <cell r="W140">
            <v>0</v>
          </cell>
          <cell r="X140">
            <v>0</v>
          </cell>
          <cell r="Y140">
            <v>1.48</v>
          </cell>
          <cell r="Z140">
            <v>2.76</v>
          </cell>
          <cell r="AA140">
            <v>0</v>
          </cell>
          <cell r="AB140">
            <v>6.91</v>
          </cell>
          <cell r="AC140">
            <v>0</v>
          </cell>
          <cell r="AD140">
            <v>9.08</v>
          </cell>
          <cell r="AE140">
            <v>261</v>
          </cell>
          <cell r="AF140">
            <v>62.4</v>
          </cell>
          <cell r="AG140">
            <v>32.700000000000003</v>
          </cell>
          <cell r="AH140">
            <v>2.75</v>
          </cell>
          <cell r="AI140">
            <v>279</v>
          </cell>
          <cell r="AJ140">
            <v>74.400000000000006</v>
          </cell>
          <cell r="AK140">
            <v>47.9</v>
          </cell>
          <cell r="AL140">
            <v>2.85</v>
          </cell>
          <cell r="AM140">
            <v>0</v>
          </cell>
          <cell r="AN140">
            <v>39.1</v>
          </cell>
          <cell r="AO140">
            <v>140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4.2300000000000004</v>
          </cell>
          <cell r="AV140">
            <v>0.875</v>
          </cell>
          <cell r="AW140">
            <v>0</v>
          </cell>
          <cell r="AX140">
            <v>1</v>
          </cell>
          <cell r="AY140" t="str">
            <v>WT230X174.5</v>
          </cell>
          <cell r="AZ140" t="str">
            <v>WT230X174.5</v>
          </cell>
          <cell r="BA140">
            <v>174</v>
          </cell>
          <cell r="BB140">
            <v>22200</v>
          </cell>
          <cell r="BC140">
            <v>267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64.8</v>
          </cell>
          <cell r="BR140">
            <v>0</v>
          </cell>
          <cell r="BS140">
            <v>0</v>
          </cell>
          <cell r="BT140">
            <v>37.6</v>
          </cell>
          <cell r="BU140">
            <v>175</v>
          </cell>
          <cell r="BV140">
            <v>0</v>
          </cell>
          <cell r="BW140">
            <v>0</v>
          </cell>
          <cell r="BX140">
            <v>6.91</v>
          </cell>
          <cell r="BY140">
            <v>9.08</v>
          </cell>
          <cell r="BZ140">
            <v>109</v>
          </cell>
          <cell r="CA140">
            <v>1020</v>
          </cell>
          <cell r="CB140">
            <v>536</v>
          </cell>
          <cell r="CC140">
            <v>69.900000000000006</v>
          </cell>
          <cell r="CD140">
            <v>116</v>
          </cell>
          <cell r="CE140">
            <v>1220</v>
          </cell>
          <cell r="CF140">
            <v>785</v>
          </cell>
          <cell r="CG140">
            <v>72.400000000000006</v>
          </cell>
          <cell r="CH140">
            <v>0</v>
          </cell>
          <cell r="CI140">
            <v>16300</v>
          </cell>
          <cell r="CJ140">
            <v>37.6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107</v>
          </cell>
          <cell r="CQ140">
            <v>0.875</v>
          </cell>
          <cell r="CR140">
            <v>0</v>
          </cell>
          <cell r="CS140">
            <v>1</v>
          </cell>
        </row>
        <row r="141">
          <cell r="C141" t="str">
            <v>WT9X105.5</v>
          </cell>
          <cell r="D141" t="str">
            <v>F</v>
          </cell>
          <cell r="E141">
            <v>106</v>
          </cell>
          <cell r="F141">
            <v>31.1</v>
          </cell>
          <cell r="G141">
            <v>10.3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0.5625</v>
          </cell>
          <cell r="T141">
            <v>0</v>
          </cell>
          <cell r="U141">
            <v>0</v>
          </cell>
          <cell r="V141">
            <v>2.44</v>
          </cell>
          <cell r="W141">
            <v>0</v>
          </cell>
          <cell r="X141">
            <v>0</v>
          </cell>
          <cell r="Y141">
            <v>1.34</v>
          </cell>
          <cell r="Z141">
            <v>3.02</v>
          </cell>
          <cell r="AA141">
            <v>0</v>
          </cell>
          <cell r="AB141">
            <v>7.57</v>
          </cell>
          <cell r="AC141">
            <v>0</v>
          </cell>
          <cell r="AD141">
            <v>9.75</v>
          </cell>
          <cell r="AE141">
            <v>229</v>
          </cell>
          <cell r="AF141">
            <v>55</v>
          </cell>
          <cell r="AG141">
            <v>29.1</v>
          </cell>
          <cell r="AH141">
            <v>2.72</v>
          </cell>
          <cell r="AI141">
            <v>246</v>
          </cell>
          <cell r="AJ141">
            <v>66.099999999999994</v>
          </cell>
          <cell r="AK141">
            <v>42.7</v>
          </cell>
          <cell r="AL141">
            <v>2.82</v>
          </cell>
          <cell r="AM141">
            <v>0</v>
          </cell>
          <cell r="AN141">
            <v>29.1</v>
          </cell>
          <cell r="AO141">
            <v>102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4.1900000000000004</v>
          </cell>
          <cell r="AV141">
            <v>0.874</v>
          </cell>
          <cell r="AW141">
            <v>0</v>
          </cell>
          <cell r="AX141">
            <v>1</v>
          </cell>
          <cell r="AY141" t="str">
            <v>WT230X157.5</v>
          </cell>
          <cell r="AZ141" t="str">
            <v>WT230X157.5</v>
          </cell>
          <cell r="BA141">
            <v>158</v>
          </cell>
          <cell r="BB141">
            <v>20100</v>
          </cell>
          <cell r="BC141">
            <v>262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14.3</v>
          </cell>
          <cell r="BP141">
            <v>0</v>
          </cell>
          <cell r="BQ141">
            <v>62</v>
          </cell>
          <cell r="BR141">
            <v>0</v>
          </cell>
          <cell r="BS141">
            <v>0</v>
          </cell>
          <cell r="BT141">
            <v>34</v>
          </cell>
          <cell r="BU141">
            <v>158</v>
          </cell>
          <cell r="BV141">
            <v>0</v>
          </cell>
          <cell r="BW141">
            <v>0</v>
          </cell>
          <cell r="BX141">
            <v>7.57</v>
          </cell>
          <cell r="BY141">
            <v>9.75</v>
          </cell>
          <cell r="BZ141">
            <v>95.3</v>
          </cell>
          <cell r="CA141">
            <v>901</v>
          </cell>
          <cell r="CB141">
            <v>477</v>
          </cell>
          <cell r="CC141">
            <v>69.099999999999994</v>
          </cell>
          <cell r="CD141">
            <v>102</v>
          </cell>
          <cell r="CE141">
            <v>1080</v>
          </cell>
          <cell r="CF141">
            <v>700</v>
          </cell>
          <cell r="CG141">
            <v>71.599999999999994</v>
          </cell>
          <cell r="CH141">
            <v>0</v>
          </cell>
          <cell r="CI141">
            <v>12100</v>
          </cell>
          <cell r="CJ141">
            <v>27.4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106</v>
          </cell>
          <cell r="CQ141">
            <v>0.874</v>
          </cell>
          <cell r="CR141">
            <v>0</v>
          </cell>
          <cell r="CS141">
            <v>1</v>
          </cell>
        </row>
        <row r="142">
          <cell r="C142" t="str">
            <v>WT9X96</v>
          </cell>
          <cell r="D142" t="str">
            <v>F</v>
          </cell>
          <cell r="E142">
            <v>97</v>
          </cell>
          <cell r="F142">
            <v>28.2</v>
          </cell>
          <cell r="G142">
            <v>10.199999999999999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0</v>
          </cell>
          <cell r="U142">
            <v>0</v>
          </cell>
          <cell r="V142">
            <v>2.34</v>
          </cell>
          <cell r="W142">
            <v>0</v>
          </cell>
          <cell r="X142">
            <v>0</v>
          </cell>
          <cell r="Y142">
            <v>1.23</v>
          </cell>
          <cell r="Z142">
            <v>3.27</v>
          </cell>
          <cell r="AA142">
            <v>0</v>
          </cell>
          <cell r="AB142">
            <v>8.36</v>
          </cell>
          <cell r="AC142">
            <v>0</v>
          </cell>
          <cell r="AD142">
            <v>10.6</v>
          </cell>
          <cell r="AE142">
            <v>202</v>
          </cell>
          <cell r="AF142">
            <v>48.5</v>
          </cell>
          <cell r="AG142">
            <v>25.8</v>
          </cell>
          <cell r="AH142">
            <v>2.68</v>
          </cell>
          <cell r="AI142">
            <v>220</v>
          </cell>
          <cell r="AJ142">
            <v>59.4</v>
          </cell>
          <cell r="AK142">
            <v>38.4</v>
          </cell>
          <cell r="AL142">
            <v>2.79</v>
          </cell>
          <cell r="AM142">
            <v>0</v>
          </cell>
          <cell r="AN142">
            <v>22.3</v>
          </cell>
          <cell r="AO142">
            <v>75.7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4.13</v>
          </cell>
          <cell r="AV142">
            <v>0.875</v>
          </cell>
          <cell r="AW142">
            <v>0</v>
          </cell>
          <cell r="AX142">
            <v>1</v>
          </cell>
          <cell r="AY142" t="str">
            <v>WT230X143</v>
          </cell>
          <cell r="AZ142" t="str">
            <v>WT230X143</v>
          </cell>
          <cell r="BA142">
            <v>143</v>
          </cell>
          <cell r="BB142">
            <v>18200</v>
          </cell>
          <cell r="BC142">
            <v>259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59.4</v>
          </cell>
          <cell r="BR142">
            <v>0</v>
          </cell>
          <cell r="BS142">
            <v>0</v>
          </cell>
          <cell r="BT142">
            <v>31.2</v>
          </cell>
          <cell r="BU142">
            <v>143</v>
          </cell>
          <cell r="BV142">
            <v>0</v>
          </cell>
          <cell r="BW142">
            <v>0</v>
          </cell>
          <cell r="BX142">
            <v>8.36</v>
          </cell>
          <cell r="BY142">
            <v>10.6</v>
          </cell>
          <cell r="BZ142">
            <v>84.1</v>
          </cell>
          <cell r="CA142">
            <v>795</v>
          </cell>
          <cell r="CB142">
            <v>423</v>
          </cell>
          <cell r="CC142">
            <v>68.099999999999994</v>
          </cell>
          <cell r="CD142">
            <v>91.6</v>
          </cell>
          <cell r="CE142">
            <v>973</v>
          </cell>
          <cell r="CF142">
            <v>629</v>
          </cell>
          <cell r="CG142">
            <v>70.900000000000006</v>
          </cell>
          <cell r="CH142">
            <v>0</v>
          </cell>
          <cell r="CI142">
            <v>9280</v>
          </cell>
          <cell r="CJ142">
            <v>20.3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105</v>
          </cell>
          <cell r="CQ142">
            <v>0.875</v>
          </cell>
          <cell r="CR142">
            <v>0</v>
          </cell>
          <cell r="CS142">
            <v>1</v>
          </cell>
        </row>
        <row r="143">
          <cell r="C143" t="str">
            <v>WT9X87.5</v>
          </cell>
          <cell r="D143" t="str">
            <v>F</v>
          </cell>
          <cell r="E143">
            <v>87.5</v>
          </cell>
          <cell r="F143">
            <v>25.7</v>
          </cell>
          <cell r="G143">
            <v>10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0</v>
          </cell>
          <cell r="U143">
            <v>0</v>
          </cell>
          <cell r="V143">
            <v>2.2599999999999998</v>
          </cell>
          <cell r="W143">
            <v>0</v>
          </cell>
          <cell r="X143">
            <v>0</v>
          </cell>
          <cell r="Y143">
            <v>1.1299999999999999</v>
          </cell>
          <cell r="Z143">
            <v>3.58</v>
          </cell>
          <cell r="AA143">
            <v>0</v>
          </cell>
          <cell r="AB143">
            <v>9.02</v>
          </cell>
          <cell r="AC143">
            <v>0</v>
          </cell>
          <cell r="AD143">
            <v>11.3</v>
          </cell>
          <cell r="AE143">
            <v>181</v>
          </cell>
          <cell r="AF143">
            <v>43.6</v>
          </cell>
          <cell r="AG143">
            <v>23.4</v>
          </cell>
          <cell r="AH143">
            <v>2.66</v>
          </cell>
          <cell r="AI143">
            <v>196</v>
          </cell>
          <cell r="AJ143">
            <v>53.1</v>
          </cell>
          <cell r="AK143">
            <v>34.4</v>
          </cell>
          <cell r="AL143">
            <v>2.76</v>
          </cell>
          <cell r="AM143">
            <v>0</v>
          </cell>
          <cell r="AN143">
            <v>16.8</v>
          </cell>
          <cell r="AO143">
            <v>56.5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4.0999999999999996</v>
          </cell>
          <cell r="AV143">
            <v>0.872</v>
          </cell>
          <cell r="AW143">
            <v>0</v>
          </cell>
          <cell r="AX143">
            <v>1</v>
          </cell>
          <cell r="AY143" t="str">
            <v>WT230X130</v>
          </cell>
          <cell r="AZ143" t="str">
            <v>WT230X130</v>
          </cell>
          <cell r="BA143">
            <v>130</v>
          </cell>
          <cell r="BB143">
            <v>16600</v>
          </cell>
          <cell r="BC143">
            <v>254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57.4</v>
          </cell>
          <cell r="BR143">
            <v>0</v>
          </cell>
          <cell r="BS143">
            <v>0</v>
          </cell>
          <cell r="BT143">
            <v>28.7</v>
          </cell>
          <cell r="BU143">
            <v>130</v>
          </cell>
          <cell r="BV143">
            <v>0</v>
          </cell>
          <cell r="BW143">
            <v>0</v>
          </cell>
          <cell r="BX143">
            <v>9.02</v>
          </cell>
          <cell r="BY143">
            <v>11.3</v>
          </cell>
          <cell r="BZ143">
            <v>75.3</v>
          </cell>
          <cell r="CA143">
            <v>714</v>
          </cell>
          <cell r="CB143">
            <v>383</v>
          </cell>
          <cell r="CC143">
            <v>67.599999999999994</v>
          </cell>
          <cell r="CD143">
            <v>81.599999999999994</v>
          </cell>
          <cell r="CE143">
            <v>870</v>
          </cell>
          <cell r="CF143">
            <v>564</v>
          </cell>
          <cell r="CG143">
            <v>70.099999999999994</v>
          </cell>
          <cell r="CH143">
            <v>0</v>
          </cell>
          <cell r="CI143">
            <v>6990</v>
          </cell>
          <cell r="CJ143">
            <v>15.2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104</v>
          </cell>
          <cell r="CQ143">
            <v>0.872</v>
          </cell>
          <cell r="CR143">
            <v>0</v>
          </cell>
          <cell r="CS143">
            <v>1</v>
          </cell>
        </row>
        <row r="144">
          <cell r="C144" t="str">
            <v>WT9X79</v>
          </cell>
          <cell r="D144" t="str">
            <v>F</v>
          </cell>
          <cell r="E144">
            <v>79</v>
          </cell>
          <cell r="F144">
            <v>23.2</v>
          </cell>
          <cell r="G144">
            <v>9.86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0</v>
          </cell>
          <cell r="U144">
            <v>0</v>
          </cell>
          <cell r="V144">
            <v>2.17</v>
          </cell>
          <cell r="W144">
            <v>0</v>
          </cell>
          <cell r="X144">
            <v>0</v>
          </cell>
          <cell r="Y144">
            <v>1.02</v>
          </cell>
          <cell r="Z144">
            <v>3.92</v>
          </cell>
          <cell r="AA144">
            <v>0</v>
          </cell>
          <cell r="AB144">
            <v>9.9</v>
          </cell>
          <cell r="AC144">
            <v>0</v>
          </cell>
          <cell r="AD144">
            <v>12.2</v>
          </cell>
          <cell r="AE144">
            <v>160</v>
          </cell>
          <cell r="AF144">
            <v>38.5</v>
          </cell>
          <cell r="AG144">
            <v>20.8</v>
          </cell>
          <cell r="AH144">
            <v>2.63</v>
          </cell>
          <cell r="AI144">
            <v>174</v>
          </cell>
          <cell r="AJ144">
            <v>47.4</v>
          </cell>
          <cell r="AK144">
            <v>30.7</v>
          </cell>
          <cell r="AL144">
            <v>2.74</v>
          </cell>
          <cell r="AM144">
            <v>0</v>
          </cell>
          <cell r="AN144">
            <v>12.5</v>
          </cell>
          <cell r="AO144">
            <v>41.2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4.0599999999999996</v>
          </cell>
          <cell r="AV144">
            <v>0.872</v>
          </cell>
          <cell r="AW144">
            <v>0</v>
          </cell>
          <cell r="AX144">
            <v>1</v>
          </cell>
          <cell r="AY144" t="str">
            <v>WT230X117.5</v>
          </cell>
          <cell r="AZ144" t="str">
            <v>WT230X117.5</v>
          </cell>
          <cell r="BA144">
            <v>118</v>
          </cell>
          <cell r="BB144">
            <v>15000</v>
          </cell>
          <cell r="BC144">
            <v>250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55.1</v>
          </cell>
          <cell r="BR144">
            <v>0</v>
          </cell>
          <cell r="BS144">
            <v>0</v>
          </cell>
          <cell r="BT144">
            <v>25.9</v>
          </cell>
          <cell r="BU144">
            <v>118</v>
          </cell>
          <cell r="BV144">
            <v>0</v>
          </cell>
          <cell r="BW144">
            <v>0</v>
          </cell>
          <cell r="BX144">
            <v>9.9</v>
          </cell>
          <cell r="BY144">
            <v>12.2</v>
          </cell>
          <cell r="BZ144">
            <v>66.599999999999994</v>
          </cell>
          <cell r="CA144">
            <v>631</v>
          </cell>
          <cell r="CB144">
            <v>341</v>
          </cell>
          <cell r="CC144">
            <v>66.8</v>
          </cell>
          <cell r="CD144">
            <v>72.400000000000006</v>
          </cell>
          <cell r="CE144">
            <v>777</v>
          </cell>
          <cell r="CF144">
            <v>503</v>
          </cell>
          <cell r="CG144">
            <v>69.599999999999994</v>
          </cell>
          <cell r="CH144">
            <v>0</v>
          </cell>
          <cell r="CI144">
            <v>5200</v>
          </cell>
          <cell r="CJ144">
            <v>11.1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103</v>
          </cell>
          <cell r="CQ144">
            <v>0.872</v>
          </cell>
          <cell r="CR144">
            <v>0</v>
          </cell>
          <cell r="CS144">
            <v>1</v>
          </cell>
        </row>
        <row r="145">
          <cell r="C145" t="str">
            <v>WT9X71.5</v>
          </cell>
          <cell r="D145" t="str">
            <v>F</v>
          </cell>
          <cell r="E145">
            <v>71.5</v>
          </cell>
          <cell r="F145">
            <v>21</v>
          </cell>
          <cell r="G145">
            <v>9.75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0</v>
          </cell>
          <cell r="U145">
            <v>0</v>
          </cell>
          <cell r="V145">
            <v>2.09</v>
          </cell>
          <cell r="W145">
            <v>0</v>
          </cell>
          <cell r="X145">
            <v>0</v>
          </cell>
          <cell r="Y145">
            <v>0.93700000000000006</v>
          </cell>
          <cell r="Z145">
            <v>4.25</v>
          </cell>
          <cell r="AA145">
            <v>0</v>
          </cell>
          <cell r="AB145">
            <v>11</v>
          </cell>
          <cell r="AC145">
            <v>0</v>
          </cell>
          <cell r="AD145">
            <v>13.3</v>
          </cell>
          <cell r="AE145">
            <v>142</v>
          </cell>
          <cell r="AF145">
            <v>34</v>
          </cell>
          <cell r="AG145">
            <v>18.5</v>
          </cell>
          <cell r="AH145">
            <v>2.6</v>
          </cell>
          <cell r="AI145">
            <v>156</v>
          </cell>
          <cell r="AJ145">
            <v>42.7</v>
          </cell>
          <cell r="AK145">
            <v>27.7</v>
          </cell>
          <cell r="AL145">
            <v>2.72</v>
          </cell>
          <cell r="AM145">
            <v>0</v>
          </cell>
          <cell r="AN145">
            <v>9.58</v>
          </cell>
          <cell r="AO145">
            <v>30.7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4.0199999999999996</v>
          </cell>
          <cell r="AV145">
            <v>0.874</v>
          </cell>
          <cell r="AW145">
            <v>0</v>
          </cell>
          <cell r="AX145">
            <v>1</v>
          </cell>
          <cell r="AY145" t="str">
            <v>WT230X106.5</v>
          </cell>
          <cell r="AZ145" t="str">
            <v>WT230X106.5</v>
          </cell>
          <cell r="BA145">
            <v>106</v>
          </cell>
          <cell r="BB145">
            <v>13500</v>
          </cell>
          <cell r="BC145">
            <v>248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53.1</v>
          </cell>
          <cell r="BR145">
            <v>0</v>
          </cell>
          <cell r="BS145">
            <v>0</v>
          </cell>
          <cell r="BT145">
            <v>23.8</v>
          </cell>
          <cell r="BU145">
            <v>107</v>
          </cell>
          <cell r="BV145">
            <v>0</v>
          </cell>
          <cell r="BW145">
            <v>0</v>
          </cell>
          <cell r="BX145">
            <v>11</v>
          </cell>
          <cell r="BY145">
            <v>13.3</v>
          </cell>
          <cell r="BZ145">
            <v>59.1</v>
          </cell>
          <cell r="CA145">
            <v>557</v>
          </cell>
          <cell r="CB145">
            <v>303</v>
          </cell>
          <cell r="CC145">
            <v>66</v>
          </cell>
          <cell r="CD145">
            <v>64.900000000000006</v>
          </cell>
          <cell r="CE145">
            <v>700</v>
          </cell>
          <cell r="CF145">
            <v>454</v>
          </cell>
          <cell r="CG145">
            <v>69.099999999999994</v>
          </cell>
          <cell r="CH145">
            <v>0</v>
          </cell>
          <cell r="CI145">
            <v>3990</v>
          </cell>
          <cell r="CJ145">
            <v>8.24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102</v>
          </cell>
          <cell r="CQ145">
            <v>0.874</v>
          </cell>
          <cell r="CR145">
            <v>0</v>
          </cell>
          <cell r="CS145">
            <v>1</v>
          </cell>
        </row>
        <row r="146">
          <cell r="C146" t="str">
            <v>WT9X65</v>
          </cell>
          <cell r="D146" t="str">
            <v>F</v>
          </cell>
          <cell r="E146">
            <v>65</v>
          </cell>
          <cell r="F146">
            <v>19.100000000000001</v>
          </cell>
          <cell r="G146">
            <v>9.6300000000000008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0</v>
          </cell>
          <cell r="U146">
            <v>0</v>
          </cell>
          <cell r="V146">
            <v>2.02</v>
          </cell>
          <cell r="W146">
            <v>0</v>
          </cell>
          <cell r="X146">
            <v>0</v>
          </cell>
          <cell r="Y146">
            <v>0.85599999999999998</v>
          </cell>
          <cell r="Z146">
            <v>4.6500000000000004</v>
          </cell>
          <cell r="AA146">
            <v>0</v>
          </cell>
          <cell r="AB146">
            <v>12</v>
          </cell>
          <cell r="AC146">
            <v>0</v>
          </cell>
          <cell r="AD146">
            <v>14.4</v>
          </cell>
          <cell r="AE146">
            <v>127</v>
          </cell>
          <cell r="AF146">
            <v>30.5</v>
          </cell>
          <cell r="AG146">
            <v>16.7</v>
          </cell>
          <cell r="AH146">
            <v>2.58</v>
          </cell>
          <cell r="AI146">
            <v>139</v>
          </cell>
          <cell r="AJ146">
            <v>38.299999999999997</v>
          </cell>
          <cell r="AK146">
            <v>24.9</v>
          </cell>
          <cell r="AL146">
            <v>2.7</v>
          </cell>
          <cell r="AM146">
            <v>0</v>
          </cell>
          <cell r="AN146">
            <v>7.23</v>
          </cell>
          <cell r="AO146">
            <v>22.8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4</v>
          </cell>
          <cell r="AV146">
            <v>0.873</v>
          </cell>
          <cell r="AW146">
            <v>0</v>
          </cell>
          <cell r="AX146">
            <v>1</v>
          </cell>
          <cell r="AY146" t="str">
            <v>WT230X96.5</v>
          </cell>
          <cell r="AZ146" t="str">
            <v>WT230X96.5</v>
          </cell>
          <cell r="BA146">
            <v>96.5</v>
          </cell>
          <cell r="BB146">
            <v>12300</v>
          </cell>
          <cell r="BC146">
            <v>245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51.3</v>
          </cell>
          <cell r="BR146">
            <v>0</v>
          </cell>
          <cell r="BS146">
            <v>0</v>
          </cell>
          <cell r="BT146">
            <v>21.7</v>
          </cell>
          <cell r="BU146">
            <v>96.5</v>
          </cell>
          <cell r="BV146">
            <v>0</v>
          </cell>
          <cell r="BW146">
            <v>0</v>
          </cell>
          <cell r="BX146">
            <v>12</v>
          </cell>
          <cell r="BY146">
            <v>14.4</v>
          </cell>
          <cell r="BZ146">
            <v>52.9</v>
          </cell>
          <cell r="CA146">
            <v>500</v>
          </cell>
          <cell r="CB146">
            <v>274</v>
          </cell>
          <cell r="CC146">
            <v>65.5</v>
          </cell>
          <cell r="CD146">
            <v>57.9</v>
          </cell>
          <cell r="CE146">
            <v>628</v>
          </cell>
          <cell r="CF146">
            <v>408</v>
          </cell>
          <cell r="CG146">
            <v>68.599999999999994</v>
          </cell>
          <cell r="CH146">
            <v>0</v>
          </cell>
          <cell r="CI146">
            <v>3010</v>
          </cell>
          <cell r="CJ146">
            <v>6.12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102</v>
          </cell>
          <cell r="CQ146">
            <v>0.873</v>
          </cell>
          <cell r="CR146">
            <v>0</v>
          </cell>
          <cell r="CS146">
            <v>1</v>
          </cell>
        </row>
        <row r="147">
          <cell r="C147" t="str">
            <v>WT9X59.5</v>
          </cell>
          <cell r="D147" t="str">
            <v>F</v>
          </cell>
          <cell r="E147">
            <v>59.5</v>
          </cell>
          <cell r="F147">
            <v>17.5</v>
          </cell>
          <cell r="G147">
            <v>9.49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0</v>
          </cell>
          <cell r="U147">
            <v>0</v>
          </cell>
          <cell r="V147">
            <v>2.0299999999999998</v>
          </cell>
          <cell r="W147">
            <v>0</v>
          </cell>
          <cell r="X147">
            <v>0</v>
          </cell>
          <cell r="Y147">
            <v>0.77800000000000002</v>
          </cell>
          <cell r="Z147">
            <v>5.31</v>
          </cell>
          <cell r="AA147">
            <v>0</v>
          </cell>
          <cell r="AB147">
            <v>12.2</v>
          </cell>
          <cell r="AC147">
            <v>0</v>
          </cell>
          <cell r="AD147">
            <v>14.5</v>
          </cell>
          <cell r="AE147">
            <v>119</v>
          </cell>
          <cell r="AF147">
            <v>28.7</v>
          </cell>
          <cell r="AG147">
            <v>15.9</v>
          </cell>
          <cell r="AH147">
            <v>2.6</v>
          </cell>
          <cell r="AI147">
            <v>126</v>
          </cell>
          <cell r="AJ147">
            <v>34.5</v>
          </cell>
          <cell r="AK147">
            <v>22.5</v>
          </cell>
          <cell r="AL147">
            <v>2.69</v>
          </cell>
          <cell r="AM147">
            <v>0</v>
          </cell>
          <cell r="AN147">
            <v>5.3</v>
          </cell>
          <cell r="AO147">
            <v>17.399999999999999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4.03</v>
          </cell>
          <cell r="AV147">
            <v>0.86199999999999999</v>
          </cell>
          <cell r="AW147">
            <v>0</v>
          </cell>
          <cell r="AX147">
            <v>1</v>
          </cell>
          <cell r="AY147" t="str">
            <v>WT230X88.5</v>
          </cell>
          <cell r="AZ147" t="str">
            <v>WT230X88.5</v>
          </cell>
          <cell r="BA147">
            <v>88.5</v>
          </cell>
          <cell r="BB147">
            <v>11300</v>
          </cell>
          <cell r="BC147">
            <v>241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51.6</v>
          </cell>
          <cell r="BR147">
            <v>0</v>
          </cell>
          <cell r="BS147">
            <v>0</v>
          </cell>
          <cell r="BT147">
            <v>19.8</v>
          </cell>
          <cell r="BU147">
            <v>88.5</v>
          </cell>
          <cell r="BV147">
            <v>0</v>
          </cell>
          <cell r="BW147">
            <v>0</v>
          </cell>
          <cell r="BX147">
            <v>12.2</v>
          </cell>
          <cell r="BY147">
            <v>14.5</v>
          </cell>
          <cell r="BZ147">
            <v>49.5</v>
          </cell>
          <cell r="CA147">
            <v>470</v>
          </cell>
          <cell r="CB147">
            <v>261</v>
          </cell>
          <cell r="CC147">
            <v>66</v>
          </cell>
          <cell r="CD147">
            <v>52.4</v>
          </cell>
          <cell r="CE147">
            <v>565</v>
          </cell>
          <cell r="CF147">
            <v>369</v>
          </cell>
          <cell r="CG147">
            <v>68.3</v>
          </cell>
          <cell r="CH147">
            <v>0</v>
          </cell>
          <cell r="CI147">
            <v>2210</v>
          </cell>
          <cell r="CJ147">
            <v>4.67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102</v>
          </cell>
          <cell r="CQ147">
            <v>0.86199999999999999</v>
          </cell>
          <cell r="CR147">
            <v>0</v>
          </cell>
          <cell r="CS147">
            <v>1</v>
          </cell>
        </row>
        <row r="148">
          <cell r="C148" t="str">
            <v>WT9X53</v>
          </cell>
          <cell r="D148" t="str">
            <v>F</v>
          </cell>
          <cell r="E148">
            <v>53</v>
          </cell>
          <cell r="F148">
            <v>15.6</v>
          </cell>
          <cell r="G148">
            <v>9.3699999999999992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0</v>
          </cell>
          <cell r="U148">
            <v>0</v>
          </cell>
          <cell r="V148">
            <v>1.97</v>
          </cell>
          <cell r="W148">
            <v>0</v>
          </cell>
          <cell r="X148">
            <v>0</v>
          </cell>
          <cell r="Y148">
            <v>0.69499999999999995</v>
          </cell>
          <cell r="Z148">
            <v>5.96</v>
          </cell>
          <cell r="AA148">
            <v>0</v>
          </cell>
          <cell r="AB148">
            <v>13.6</v>
          </cell>
          <cell r="AC148">
            <v>0</v>
          </cell>
          <cell r="AD148">
            <v>15.9</v>
          </cell>
          <cell r="AE148">
            <v>104</v>
          </cell>
          <cell r="AF148">
            <v>25.2</v>
          </cell>
          <cell r="AG148">
            <v>14.1</v>
          </cell>
          <cell r="AH148">
            <v>2.59</v>
          </cell>
          <cell r="AI148">
            <v>110</v>
          </cell>
          <cell r="AJ148">
            <v>30.2</v>
          </cell>
          <cell r="AK148">
            <v>19.7</v>
          </cell>
          <cell r="AL148">
            <v>2.66</v>
          </cell>
          <cell r="AM148">
            <v>0</v>
          </cell>
          <cell r="AN148">
            <v>3.73</v>
          </cell>
          <cell r="AO148">
            <v>12.1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4</v>
          </cell>
          <cell r="AV148">
            <v>0.86</v>
          </cell>
          <cell r="AW148">
            <v>0</v>
          </cell>
          <cell r="AX148">
            <v>1</v>
          </cell>
          <cell r="AY148" t="str">
            <v>WT230X79</v>
          </cell>
          <cell r="AZ148" t="str">
            <v>WT230X79</v>
          </cell>
          <cell r="BA148">
            <v>79</v>
          </cell>
          <cell r="BB148">
            <v>10100</v>
          </cell>
          <cell r="BC148">
            <v>238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50</v>
          </cell>
          <cell r="BR148">
            <v>0</v>
          </cell>
          <cell r="BS148">
            <v>0</v>
          </cell>
          <cell r="BT148">
            <v>17.7</v>
          </cell>
          <cell r="BU148">
            <v>79</v>
          </cell>
          <cell r="BV148">
            <v>0</v>
          </cell>
          <cell r="BW148">
            <v>0</v>
          </cell>
          <cell r="BX148">
            <v>13.6</v>
          </cell>
          <cell r="BY148">
            <v>15.9</v>
          </cell>
          <cell r="BZ148">
            <v>43.3</v>
          </cell>
          <cell r="CA148">
            <v>413</v>
          </cell>
          <cell r="CB148">
            <v>231</v>
          </cell>
          <cell r="CC148">
            <v>65.8</v>
          </cell>
          <cell r="CD148">
            <v>45.8</v>
          </cell>
          <cell r="CE148">
            <v>495</v>
          </cell>
          <cell r="CF148">
            <v>323</v>
          </cell>
          <cell r="CG148">
            <v>67.599999999999994</v>
          </cell>
          <cell r="CH148">
            <v>0</v>
          </cell>
          <cell r="CI148">
            <v>1550</v>
          </cell>
          <cell r="CJ148">
            <v>3.25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102</v>
          </cell>
          <cell r="CQ148">
            <v>0.86</v>
          </cell>
          <cell r="CR148">
            <v>0</v>
          </cell>
          <cell r="CS148">
            <v>1</v>
          </cell>
        </row>
        <row r="149">
          <cell r="C149" t="str">
            <v>WT9X48.5</v>
          </cell>
          <cell r="D149" t="str">
            <v>F</v>
          </cell>
          <cell r="E149">
            <v>48.5</v>
          </cell>
          <cell r="F149">
            <v>14.3</v>
          </cell>
          <cell r="G149">
            <v>9.3000000000000007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0</v>
          </cell>
          <cell r="U149">
            <v>0</v>
          </cell>
          <cell r="V149">
            <v>1.91</v>
          </cell>
          <cell r="W149">
            <v>0</v>
          </cell>
          <cell r="X149">
            <v>0</v>
          </cell>
          <cell r="Y149">
            <v>0.64</v>
          </cell>
          <cell r="Z149">
            <v>6.41</v>
          </cell>
          <cell r="AA149">
            <v>0</v>
          </cell>
          <cell r="AB149">
            <v>15</v>
          </cell>
          <cell r="AC149">
            <v>0</v>
          </cell>
          <cell r="AD149">
            <v>17.399999999999999</v>
          </cell>
          <cell r="AE149">
            <v>93.8</v>
          </cell>
          <cell r="AF149">
            <v>22.6</v>
          </cell>
          <cell r="AG149">
            <v>12.7</v>
          </cell>
          <cell r="AH149">
            <v>2.56</v>
          </cell>
          <cell r="AI149">
            <v>100</v>
          </cell>
          <cell r="AJ149">
            <v>27.6</v>
          </cell>
          <cell r="AK149">
            <v>18</v>
          </cell>
          <cell r="AL149">
            <v>2.65</v>
          </cell>
          <cell r="AM149">
            <v>0</v>
          </cell>
          <cell r="AN149">
            <v>2.92</v>
          </cell>
          <cell r="AO149">
            <v>9.2899999999999991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3.97</v>
          </cell>
          <cell r="AV149">
            <v>0.86299999999999999</v>
          </cell>
          <cell r="AW149">
            <v>0</v>
          </cell>
          <cell r="AX149">
            <v>1</v>
          </cell>
          <cell r="AY149" t="str">
            <v>WT230X72</v>
          </cell>
          <cell r="AZ149" t="str">
            <v>WT230X72</v>
          </cell>
          <cell r="BA149">
            <v>72</v>
          </cell>
          <cell r="BB149">
            <v>9230</v>
          </cell>
          <cell r="BC149">
            <v>236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48.5</v>
          </cell>
          <cell r="BR149">
            <v>0</v>
          </cell>
          <cell r="BS149">
            <v>0</v>
          </cell>
          <cell r="BT149">
            <v>16.3</v>
          </cell>
          <cell r="BU149">
            <v>72</v>
          </cell>
          <cell r="BV149">
            <v>0</v>
          </cell>
          <cell r="BW149">
            <v>0</v>
          </cell>
          <cell r="BX149">
            <v>15</v>
          </cell>
          <cell r="BY149">
            <v>17.399999999999999</v>
          </cell>
          <cell r="BZ149">
            <v>39</v>
          </cell>
          <cell r="CA149">
            <v>370</v>
          </cell>
          <cell r="CB149">
            <v>208</v>
          </cell>
          <cell r="CC149">
            <v>65</v>
          </cell>
          <cell r="CD149">
            <v>41.6</v>
          </cell>
          <cell r="CE149">
            <v>452</v>
          </cell>
          <cell r="CF149">
            <v>295</v>
          </cell>
          <cell r="CG149">
            <v>67.3</v>
          </cell>
          <cell r="CH149">
            <v>0</v>
          </cell>
          <cell r="CI149">
            <v>1220</v>
          </cell>
          <cell r="CJ149">
            <v>2.4900000000000002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101</v>
          </cell>
          <cell r="CQ149">
            <v>0.86299999999999999</v>
          </cell>
          <cell r="CR149">
            <v>0</v>
          </cell>
          <cell r="CS149">
            <v>1</v>
          </cell>
        </row>
        <row r="150">
          <cell r="C150" t="str">
            <v>WT9X43</v>
          </cell>
          <cell r="D150" t="str">
            <v>F</v>
          </cell>
          <cell r="E150">
            <v>43</v>
          </cell>
          <cell r="F150">
            <v>12.7</v>
          </cell>
          <cell r="G150">
            <v>9.1999999999999993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0</v>
          </cell>
          <cell r="U150">
            <v>0</v>
          </cell>
          <cell r="V150">
            <v>1.86</v>
          </cell>
          <cell r="W150">
            <v>0</v>
          </cell>
          <cell r="X150">
            <v>0</v>
          </cell>
          <cell r="Y150">
            <v>0.56999999999999995</v>
          </cell>
          <cell r="Z150">
            <v>7.2</v>
          </cell>
          <cell r="AA150">
            <v>0</v>
          </cell>
          <cell r="AB150">
            <v>16.7</v>
          </cell>
          <cell r="AC150">
            <v>0</v>
          </cell>
          <cell r="AD150">
            <v>19.2</v>
          </cell>
          <cell r="AE150">
            <v>82.4</v>
          </cell>
          <cell r="AF150">
            <v>19.899999999999999</v>
          </cell>
          <cell r="AG150">
            <v>11.2</v>
          </cell>
          <cell r="AH150">
            <v>2.5499999999999998</v>
          </cell>
          <cell r="AI150">
            <v>87.6</v>
          </cell>
          <cell r="AJ150">
            <v>24.2</v>
          </cell>
          <cell r="AK150">
            <v>15.8</v>
          </cell>
          <cell r="AL150">
            <v>2.63</v>
          </cell>
          <cell r="AM150">
            <v>0</v>
          </cell>
          <cell r="AN150">
            <v>2.04</v>
          </cell>
          <cell r="AO150">
            <v>6.42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3.95</v>
          </cell>
          <cell r="AV150">
            <v>0.86099999999999999</v>
          </cell>
          <cell r="AW150">
            <v>0</v>
          </cell>
          <cell r="AX150">
            <v>0.93899999999999995</v>
          </cell>
          <cell r="AY150" t="str">
            <v>WT230X64</v>
          </cell>
          <cell r="AZ150" t="str">
            <v>WT230X64</v>
          </cell>
          <cell r="BA150">
            <v>64</v>
          </cell>
          <cell r="BB150">
            <v>8190</v>
          </cell>
          <cell r="BC150">
            <v>234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47.2</v>
          </cell>
          <cell r="BR150">
            <v>0</v>
          </cell>
          <cell r="BS150">
            <v>0</v>
          </cell>
          <cell r="BT150">
            <v>14.5</v>
          </cell>
          <cell r="BU150">
            <v>64</v>
          </cell>
          <cell r="BV150">
            <v>0</v>
          </cell>
          <cell r="BW150">
            <v>0</v>
          </cell>
          <cell r="BX150">
            <v>16.7</v>
          </cell>
          <cell r="BY150">
            <v>19.2</v>
          </cell>
          <cell r="BZ150">
            <v>34.299999999999997</v>
          </cell>
          <cell r="CA150">
            <v>326</v>
          </cell>
          <cell r="CB150">
            <v>184</v>
          </cell>
          <cell r="CC150">
            <v>64.8</v>
          </cell>
          <cell r="CD150">
            <v>36.5</v>
          </cell>
          <cell r="CE150">
            <v>397</v>
          </cell>
          <cell r="CF150">
            <v>259</v>
          </cell>
          <cell r="CG150">
            <v>66.8</v>
          </cell>
          <cell r="CH150">
            <v>0</v>
          </cell>
          <cell r="CI150">
            <v>849</v>
          </cell>
          <cell r="CJ150">
            <v>1.72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100</v>
          </cell>
          <cell r="CQ150">
            <v>0.86099999999999999</v>
          </cell>
          <cell r="CR150">
            <v>0</v>
          </cell>
          <cell r="CS150">
            <v>0.93899999999999995</v>
          </cell>
        </row>
        <row r="151">
          <cell r="C151" t="str">
            <v>WT9X38</v>
          </cell>
          <cell r="D151" t="str">
            <v>F</v>
          </cell>
          <cell r="E151">
            <v>38</v>
          </cell>
          <cell r="F151">
            <v>11.2</v>
          </cell>
          <cell r="G151">
            <v>9.11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0</v>
          </cell>
          <cell r="U151">
            <v>0</v>
          </cell>
          <cell r="V151">
            <v>1.8</v>
          </cell>
          <cell r="W151">
            <v>0</v>
          </cell>
          <cell r="X151">
            <v>0</v>
          </cell>
          <cell r="Y151">
            <v>0.505</v>
          </cell>
          <cell r="Z151">
            <v>8.11</v>
          </cell>
          <cell r="AA151">
            <v>0</v>
          </cell>
          <cell r="AB151">
            <v>18.899999999999999</v>
          </cell>
          <cell r="AC151">
            <v>0</v>
          </cell>
          <cell r="AD151">
            <v>21.4</v>
          </cell>
          <cell r="AE151">
            <v>71.8</v>
          </cell>
          <cell r="AF151">
            <v>17.3</v>
          </cell>
          <cell r="AG151">
            <v>9.83</v>
          </cell>
          <cell r="AH151">
            <v>2.54</v>
          </cell>
          <cell r="AI151">
            <v>76.2</v>
          </cell>
          <cell r="AJ151">
            <v>21.1</v>
          </cell>
          <cell r="AK151">
            <v>13.8</v>
          </cell>
          <cell r="AL151">
            <v>2.61</v>
          </cell>
          <cell r="AM151">
            <v>0</v>
          </cell>
          <cell r="AN151">
            <v>1.41</v>
          </cell>
          <cell r="AO151">
            <v>4.37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3.93</v>
          </cell>
          <cell r="AV151">
            <v>0.86099999999999999</v>
          </cell>
          <cell r="AW151">
            <v>0</v>
          </cell>
          <cell r="AX151">
            <v>0.82499999999999996</v>
          </cell>
          <cell r="AY151" t="str">
            <v>WT230X56.5</v>
          </cell>
          <cell r="AZ151" t="str">
            <v>WT230X56.5</v>
          </cell>
          <cell r="BA151">
            <v>56.5</v>
          </cell>
          <cell r="BB151">
            <v>7230</v>
          </cell>
          <cell r="BC151">
            <v>231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45.7</v>
          </cell>
          <cell r="BR151">
            <v>0</v>
          </cell>
          <cell r="BS151">
            <v>0</v>
          </cell>
          <cell r="BT151">
            <v>12.8</v>
          </cell>
          <cell r="BU151">
            <v>56.5</v>
          </cell>
          <cell r="BV151">
            <v>0</v>
          </cell>
          <cell r="BW151">
            <v>0</v>
          </cell>
          <cell r="BX151">
            <v>18.899999999999999</v>
          </cell>
          <cell r="BY151">
            <v>21.4</v>
          </cell>
          <cell r="BZ151">
            <v>29.9</v>
          </cell>
          <cell r="CA151">
            <v>283</v>
          </cell>
          <cell r="CB151">
            <v>161</v>
          </cell>
          <cell r="CC151">
            <v>64.5</v>
          </cell>
          <cell r="CD151">
            <v>31.7</v>
          </cell>
          <cell r="CE151">
            <v>346</v>
          </cell>
          <cell r="CF151">
            <v>226</v>
          </cell>
          <cell r="CG151">
            <v>66.3</v>
          </cell>
          <cell r="CH151">
            <v>0</v>
          </cell>
          <cell r="CI151">
            <v>587</v>
          </cell>
          <cell r="CJ151">
            <v>1.17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100</v>
          </cell>
          <cell r="CQ151">
            <v>0.86099999999999999</v>
          </cell>
          <cell r="CR151">
            <v>0</v>
          </cell>
          <cell r="CS151">
            <v>0.82499999999999996</v>
          </cell>
        </row>
        <row r="152">
          <cell r="C152" t="str">
            <v>WT9X35.5</v>
          </cell>
          <cell r="D152" t="str">
            <v>F</v>
          </cell>
          <cell r="E152">
            <v>35.5</v>
          </cell>
          <cell r="F152">
            <v>10.4</v>
          </cell>
          <cell r="G152">
            <v>9.24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</v>
          </cell>
          <cell r="U152">
            <v>0</v>
          </cell>
          <cell r="V152">
            <v>2.2599999999999998</v>
          </cell>
          <cell r="W152">
            <v>0</v>
          </cell>
          <cell r="X152">
            <v>0</v>
          </cell>
          <cell r="Y152">
            <v>0.68300000000000005</v>
          </cell>
          <cell r="Z152">
            <v>4.71</v>
          </cell>
          <cell r="AA152">
            <v>0</v>
          </cell>
          <cell r="AB152">
            <v>16.2</v>
          </cell>
          <cell r="AC152">
            <v>0</v>
          </cell>
          <cell r="AD152">
            <v>18.7</v>
          </cell>
          <cell r="AE152">
            <v>78.2</v>
          </cell>
          <cell r="AF152">
            <v>20</v>
          </cell>
          <cell r="AG152">
            <v>11.2</v>
          </cell>
          <cell r="AH152">
            <v>2.74</v>
          </cell>
          <cell r="AI152">
            <v>30.1</v>
          </cell>
          <cell r="AJ152">
            <v>12.3</v>
          </cell>
          <cell r="AK152">
            <v>7.89</v>
          </cell>
          <cell r="AL152">
            <v>1.7</v>
          </cell>
          <cell r="AM152">
            <v>0</v>
          </cell>
          <cell r="AN152">
            <v>1.74</v>
          </cell>
          <cell r="AO152">
            <v>3.96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3.72</v>
          </cell>
          <cell r="AV152">
            <v>0.752</v>
          </cell>
          <cell r="AW152">
            <v>0</v>
          </cell>
          <cell r="AX152">
            <v>0.96499999999999997</v>
          </cell>
          <cell r="AY152" t="str">
            <v>WT230X53</v>
          </cell>
          <cell r="AZ152" t="str">
            <v>WT230X53</v>
          </cell>
          <cell r="BA152">
            <v>53</v>
          </cell>
          <cell r="BB152">
            <v>6710</v>
          </cell>
          <cell r="BC152">
            <v>235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57.4</v>
          </cell>
          <cell r="BR152">
            <v>0</v>
          </cell>
          <cell r="BS152">
            <v>0</v>
          </cell>
          <cell r="BT152">
            <v>17.3</v>
          </cell>
          <cell r="BU152">
            <v>53</v>
          </cell>
          <cell r="BV152">
            <v>0</v>
          </cell>
          <cell r="BW152">
            <v>0</v>
          </cell>
          <cell r="BX152">
            <v>16.2</v>
          </cell>
          <cell r="BY152">
            <v>18.7</v>
          </cell>
          <cell r="BZ152">
            <v>32.5</v>
          </cell>
          <cell r="CA152">
            <v>328</v>
          </cell>
          <cell r="CB152">
            <v>184</v>
          </cell>
          <cell r="CC152">
            <v>69.599999999999994</v>
          </cell>
          <cell r="CD152">
            <v>12.5</v>
          </cell>
          <cell r="CE152">
            <v>202</v>
          </cell>
          <cell r="CF152">
            <v>129</v>
          </cell>
          <cell r="CG152">
            <v>43.2</v>
          </cell>
          <cell r="CH152">
            <v>0</v>
          </cell>
          <cell r="CI152">
            <v>724</v>
          </cell>
          <cell r="CJ152">
            <v>1.06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94.5</v>
          </cell>
          <cell r="CQ152">
            <v>0.752</v>
          </cell>
          <cell r="CR152">
            <v>0</v>
          </cell>
          <cell r="CS152">
            <v>0.96499999999999997</v>
          </cell>
        </row>
        <row r="153">
          <cell r="C153" t="str">
            <v>WT9X32.5</v>
          </cell>
          <cell r="D153" t="str">
            <v>F</v>
          </cell>
          <cell r="E153">
            <v>32.5</v>
          </cell>
          <cell r="F153">
            <v>9.5500000000000007</v>
          </cell>
          <cell r="G153">
            <v>9.18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</v>
          </cell>
          <cell r="U153">
            <v>0</v>
          </cell>
          <cell r="V153">
            <v>2.2000000000000002</v>
          </cell>
          <cell r="W153">
            <v>0</v>
          </cell>
          <cell r="X153">
            <v>0</v>
          </cell>
          <cell r="Y153">
            <v>0.629</v>
          </cell>
          <cell r="Z153">
            <v>5.0599999999999996</v>
          </cell>
          <cell r="AA153">
            <v>0</v>
          </cell>
          <cell r="AB153">
            <v>17.8</v>
          </cell>
          <cell r="AC153">
            <v>0</v>
          </cell>
          <cell r="AD153">
            <v>20.399999999999999</v>
          </cell>
          <cell r="AE153">
            <v>70.7</v>
          </cell>
          <cell r="AF153">
            <v>18</v>
          </cell>
          <cell r="AG153">
            <v>10.1</v>
          </cell>
          <cell r="AH153">
            <v>2.72</v>
          </cell>
          <cell r="AI153">
            <v>27.4</v>
          </cell>
          <cell r="AJ153">
            <v>11.2</v>
          </cell>
          <cell r="AK153">
            <v>7.22</v>
          </cell>
          <cell r="AL153">
            <v>1.69</v>
          </cell>
          <cell r="AM153">
            <v>0</v>
          </cell>
          <cell r="AN153">
            <v>1.36</v>
          </cell>
          <cell r="AO153">
            <v>3.01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3.69</v>
          </cell>
          <cell r="AV153">
            <v>0.755</v>
          </cell>
          <cell r="AW153">
            <v>0</v>
          </cell>
          <cell r="AX153">
            <v>0.877</v>
          </cell>
          <cell r="AY153" t="str">
            <v>WT230X48.5</v>
          </cell>
          <cell r="AZ153" t="str">
            <v>WT230X48.5</v>
          </cell>
          <cell r="BA153">
            <v>48.5</v>
          </cell>
          <cell r="BB153">
            <v>6160</v>
          </cell>
          <cell r="BC153">
            <v>233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55.9</v>
          </cell>
          <cell r="BR153">
            <v>0</v>
          </cell>
          <cell r="BS153">
            <v>0</v>
          </cell>
          <cell r="BT153">
            <v>16</v>
          </cell>
          <cell r="BU153">
            <v>48.5</v>
          </cell>
          <cell r="BV153">
            <v>0</v>
          </cell>
          <cell r="BW153">
            <v>0</v>
          </cell>
          <cell r="BX153">
            <v>17.8</v>
          </cell>
          <cell r="BY153">
            <v>20.399999999999999</v>
          </cell>
          <cell r="BZ153">
            <v>29.4</v>
          </cell>
          <cell r="CA153">
            <v>295</v>
          </cell>
          <cell r="CB153">
            <v>166</v>
          </cell>
          <cell r="CC153">
            <v>69.099999999999994</v>
          </cell>
          <cell r="CD153">
            <v>11.4</v>
          </cell>
          <cell r="CE153">
            <v>184</v>
          </cell>
          <cell r="CF153">
            <v>118</v>
          </cell>
          <cell r="CG153">
            <v>42.9</v>
          </cell>
          <cell r="CH153">
            <v>0</v>
          </cell>
          <cell r="CI153">
            <v>566</v>
          </cell>
          <cell r="CJ153">
            <v>0.80800000000000005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93.7</v>
          </cell>
          <cell r="CQ153">
            <v>0.755</v>
          </cell>
          <cell r="CR153">
            <v>0</v>
          </cell>
          <cell r="CS153">
            <v>0.877</v>
          </cell>
        </row>
        <row r="154">
          <cell r="C154" t="str">
            <v>WT9X30</v>
          </cell>
          <cell r="D154" t="str">
            <v>F</v>
          </cell>
          <cell r="E154">
            <v>30</v>
          </cell>
          <cell r="F154">
            <v>8.82</v>
          </cell>
          <cell r="G154">
            <v>9.1199999999999992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</v>
          </cell>
          <cell r="U154">
            <v>0</v>
          </cell>
          <cell r="V154">
            <v>2.16</v>
          </cell>
          <cell r="W154">
            <v>0</v>
          </cell>
          <cell r="X154">
            <v>0</v>
          </cell>
          <cell r="Y154">
            <v>0.58299999999999996</v>
          </cell>
          <cell r="Z154">
            <v>5.44</v>
          </cell>
          <cell r="AA154">
            <v>0</v>
          </cell>
          <cell r="AB154">
            <v>19.3</v>
          </cell>
          <cell r="AC154">
            <v>0</v>
          </cell>
          <cell r="AD154">
            <v>22</v>
          </cell>
          <cell r="AE154">
            <v>64.7</v>
          </cell>
          <cell r="AF154">
            <v>16.5</v>
          </cell>
          <cell r="AG154">
            <v>9.2899999999999991</v>
          </cell>
          <cell r="AH154">
            <v>2.71</v>
          </cell>
          <cell r="AI154">
            <v>25</v>
          </cell>
          <cell r="AJ154">
            <v>10.3</v>
          </cell>
          <cell r="AK154">
            <v>6.63</v>
          </cell>
          <cell r="AL154">
            <v>1.68</v>
          </cell>
          <cell r="AM154">
            <v>0</v>
          </cell>
          <cell r="AN154">
            <v>1.08</v>
          </cell>
          <cell r="AO154">
            <v>2.35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3.67</v>
          </cell>
          <cell r="AV154">
            <v>0.75600000000000001</v>
          </cell>
          <cell r="AW154">
            <v>0</v>
          </cell>
          <cell r="AX154">
            <v>0.79700000000000004</v>
          </cell>
          <cell r="AY154" t="str">
            <v>WT230X44.5</v>
          </cell>
          <cell r="AZ154" t="str">
            <v>WT230X44.5</v>
          </cell>
          <cell r="BA154">
            <v>44.5</v>
          </cell>
          <cell r="BB154">
            <v>5690</v>
          </cell>
          <cell r="BC154">
            <v>232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54.9</v>
          </cell>
          <cell r="BR154">
            <v>0</v>
          </cell>
          <cell r="BS154">
            <v>0</v>
          </cell>
          <cell r="BT154">
            <v>14.8</v>
          </cell>
          <cell r="BU154">
            <v>44.5</v>
          </cell>
          <cell r="BV154">
            <v>0</v>
          </cell>
          <cell r="BW154">
            <v>0</v>
          </cell>
          <cell r="BX154">
            <v>19.3</v>
          </cell>
          <cell r="BY154">
            <v>22</v>
          </cell>
          <cell r="BZ154">
            <v>26.9</v>
          </cell>
          <cell r="CA154">
            <v>270</v>
          </cell>
          <cell r="CB154">
            <v>152</v>
          </cell>
          <cell r="CC154">
            <v>68.8</v>
          </cell>
          <cell r="CD154">
            <v>10.4</v>
          </cell>
          <cell r="CE154">
            <v>169</v>
          </cell>
          <cell r="CF154">
            <v>109</v>
          </cell>
          <cell r="CG154">
            <v>42.7</v>
          </cell>
          <cell r="CH154">
            <v>0</v>
          </cell>
          <cell r="CI154">
            <v>450</v>
          </cell>
          <cell r="CJ154">
            <v>0.63100000000000001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93.2</v>
          </cell>
          <cell r="CQ154">
            <v>0.75600000000000001</v>
          </cell>
          <cell r="CR154">
            <v>0</v>
          </cell>
          <cell r="CS154">
            <v>0.79700000000000004</v>
          </cell>
        </row>
        <row r="155">
          <cell r="C155" t="str">
            <v>WT9X27.5</v>
          </cell>
          <cell r="D155" t="str">
            <v>F</v>
          </cell>
          <cell r="E155">
            <v>27.5</v>
          </cell>
          <cell r="F155">
            <v>8.1</v>
          </cell>
          <cell r="G155">
            <v>9.06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</v>
          </cell>
          <cell r="U155">
            <v>0</v>
          </cell>
          <cell r="V155">
            <v>2.16</v>
          </cell>
          <cell r="W155">
            <v>0</v>
          </cell>
          <cell r="X155">
            <v>0</v>
          </cell>
          <cell r="Y155">
            <v>0.53800000000000003</v>
          </cell>
          <cell r="Z155">
            <v>5.98</v>
          </cell>
          <cell r="AA155">
            <v>0</v>
          </cell>
          <cell r="AB155">
            <v>20.6</v>
          </cell>
          <cell r="AC155">
            <v>0</v>
          </cell>
          <cell r="AD155">
            <v>23.2</v>
          </cell>
          <cell r="AE155">
            <v>59.5</v>
          </cell>
          <cell r="AF155">
            <v>15.3</v>
          </cell>
          <cell r="AG155">
            <v>8.6300000000000008</v>
          </cell>
          <cell r="AH155">
            <v>2.71</v>
          </cell>
          <cell r="AI155">
            <v>22.5</v>
          </cell>
          <cell r="AJ155">
            <v>9.26</v>
          </cell>
          <cell r="AK155">
            <v>5.97</v>
          </cell>
          <cell r="AL155">
            <v>1.67</v>
          </cell>
          <cell r="AM155">
            <v>0</v>
          </cell>
          <cell r="AN155">
            <v>0.83</v>
          </cell>
          <cell r="AO155">
            <v>1.84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3.68</v>
          </cell>
          <cell r="AV155">
            <v>0.749</v>
          </cell>
          <cell r="AW155">
            <v>0</v>
          </cell>
          <cell r="AX155">
            <v>0.73399999999999999</v>
          </cell>
          <cell r="AY155" t="str">
            <v>WT230X41</v>
          </cell>
          <cell r="AZ155" t="str">
            <v>WT230X41</v>
          </cell>
          <cell r="BA155">
            <v>41</v>
          </cell>
          <cell r="BB155">
            <v>5230</v>
          </cell>
          <cell r="BC155">
            <v>230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54.9</v>
          </cell>
          <cell r="BR155">
            <v>0</v>
          </cell>
          <cell r="BS155">
            <v>0</v>
          </cell>
          <cell r="BT155">
            <v>13.7</v>
          </cell>
          <cell r="BU155">
            <v>41</v>
          </cell>
          <cell r="BV155">
            <v>0</v>
          </cell>
          <cell r="BW155">
            <v>0</v>
          </cell>
          <cell r="BX155">
            <v>20.6</v>
          </cell>
          <cell r="BY155">
            <v>23.2</v>
          </cell>
          <cell r="BZ155">
            <v>24.8</v>
          </cell>
          <cell r="CA155">
            <v>251</v>
          </cell>
          <cell r="CB155">
            <v>141</v>
          </cell>
          <cell r="CC155">
            <v>68.8</v>
          </cell>
          <cell r="CD155">
            <v>9.3699999999999992</v>
          </cell>
          <cell r="CE155">
            <v>152</v>
          </cell>
          <cell r="CF155">
            <v>97.8</v>
          </cell>
          <cell r="CG155">
            <v>42.4</v>
          </cell>
          <cell r="CH155">
            <v>0</v>
          </cell>
          <cell r="CI155">
            <v>345</v>
          </cell>
          <cell r="CJ155">
            <v>0.49399999999999999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93.5</v>
          </cell>
          <cell r="CQ155">
            <v>0.749</v>
          </cell>
          <cell r="CR155">
            <v>0</v>
          </cell>
          <cell r="CS155">
            <v>0.73399999999999999</v>
          </cell>
        </row>
        <row r="156">
          <cell r="C156" t="str">
            <v>WT9X25</v>
          </cell>
          <cell r="D156" t="str">
            <v>F</v>
          </cell>
          <cell r="E156">
            <v>25</v>
          </cell>
          <cell r="F156">
            <v>7.33</v>
          </cell>
          <cell r="G156">
            <v>9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</v>
          </cell>
          <cell r="U156">
            <v>0</v>
          </cell>
          <cell r="V156">
            <v>2.12</v>
          </cell>
          <cell r="W156">
            <v>0</v>
          </cell>
          <cell r="X156">
            <v>0</v>
          </cell>
          <cell r="Y156">
            <v>0.48899999999999999</v>
          </cell>
          <cell r="Z156">
            <v>6.57</v>
          </cell>
          <cell r="AA156">
            <v>0</v>
          </cell>
          <cell r="AB156">
            <v>22.6</v>
          </cell>
          <cell r="AC156">
            <v>0</v>
          </cell>
          <cell r="AD156">
            <v>25.3</v>
          </cell>
          <cell r="AE156">
            <v>53.5</v>
          </cell>
          <cell r="AF156">
            <v>13.8</v>
          </cell>
          <cell r="AG156">
            <v>7.79</v>
          </cell>
          <cell r="AH156">
            <v>2.7</v>
          </cell>
          <cell r="AI156">
            <v>20</v>
          </cell>
          <cell r="AJ156">
            <v>8.2799999999999994</v>
          </cell>
          <cell r="AK156">
            <v>5.35</v>
          </cell>
          <cell r="AL156">
            <v>1.65</v>
          </cell>
          <cell r="AM156">
            <v>0</v>
          </cell>
          <cell r="AN156">
            <v>0.61899999999999999</v>
          </cell>
          <cell r="AO156">
            <v>1.36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3.66</v>
          </cell>
          <cell r="AV156">
            <v>0.748</v>
          </cell>
          <cell r="AW156">
            <v>0</v>
          </cell>
          <cell r="AX156">
            <v>0.623</v>
          </cell>
          <cell r="AY156" t="str">
            <v>WT230X37</v>
          </cell>
          <cell r="AZ156" t="str">
            <v>WT230X37</v>
          </cell>
          <cell r="BA156">
            <v>37</v>
          </cell>
          <cell r="BB156">
            <v>4730</v>
          </cell>
          <cell r="BC156">
            <v>229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53.8</v>
          </cell>
          <cell r="BR156">
            <v>0</v>
          </cell>
          <cell r="BS156">
            <v>0</v>
          </cell>
          <cell r="BT156">
            <v>12.4</v>
          </cell>
          <cell r="BU156">
            <v>37</v>
          </cell>
          <cell r="BV156">
            <v>0</v>
          </cell>
          <cell r="BW156">
            <v>0</v>
          </cell>
          <cell r="BX156">
            <v>22.6</v>
          </cell>
          <cell r="BY156">
            <v>25.3</v>
          </cell>
          <cell r="BZ156">
            <v>22.3</v>
          </cell>
          <cell r="CA156">
            <v>226</v>
          </cell>
          <cell r="CB156">
            <v>128</v>
          </cell>
          <cell r="CC156">
            <v>68.599999999999994</v>
          </cell>
          <cell r="CD156">
            <v>8.32</v>
          </cell>
          <cell r="CE156">
            <v>136</v>
          </cell>
          <cell r="CF156">
            <v>87.7</v>
          </cell>
          <cell r="CG156">
            <v>41.9</v>
          </cell>
          <cell r="CH156">
            <v>0</v>
          </cell>
          <cell r="CI156">
            <v>258</v>
          </cell>
          <cell r="CJ156">
            <v>0.36499999999999999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93</v>
          </cell>
          <cell r="CQ156">
            <v>0.748</v>
          </cell>
          <cell r="CR156">
            <v>0</v>
          </cell>
          <cell r="CS156">
            <v>0.623</v>
          </cell>
        </row>
        <row r="157">
          <cell r="C157" t="str">
            <v>WT9X23</v>
          </cell>
          <cell r="D157" t="str">
            <v>F</v>
          </cell>
          <cell r="E157">
            <v>23</v>
          </cell>
          <cell r="F157">
            <v>6.77</v>
          </cell>
          <cell r="G157">
            <v>9.0299999999999994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</v>
          </cell>
          <cell r="U157">
            <v>0</v>
          </cell>
          <cell r="V157">
            <v>2.33</v>
          </cell>
          <cell r="W157">
            <v>0</v>
          </cell>
          <cell r="X157">
            <v>0</v>
          </cell>
          <cell r="Y157">
            <v>0.55800000000000005</v>
          </cell>
          <cell r="Z157">
            <v>5.01</v>
          </cell>
          <cell r="AA157">
            <v>0</v>
          </cell>
          <cell r="AB157">
            <v>22.3</v>
          </cell>
          <cell r="AC157">
            <v>0</v>
          </cell>
          <cell r="AD157">
            <v>25.1</v>
          </cell>
          <cell r="AE157">
            <v>52.1</v>
          </cell>
          <cell r="AF157">
            <v>13.9</v>
          </cell>
          <cell r="AG157">
            <v>7.77</v>
          </cell>
          <cell r="AH157">
            <v>2.77</v>
          </cell>
          <cell r="AI157">
            <v>11.3</v>
          </cell>
          <cell r="AJ157">
            <v>5.84</v>
          </cell>
          <cell r="AK157">
            <v>3.71</v>
          </cell>
          <cell r="AL157">
            <v>1.29</v>
          </cell>
          <cell r="AM157">
            <v>0</v>
          </cell>
          <cell r="AN157">
            <v>0.60899999999999999</v>
          </cell>
          <cell r="AO157">
            <v>1.2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3.67</v>
          </cell>
          <cell r="AV157">
            <v>0.69499999999999995</v>
          </cell>
          <cell r="AW157">
            <v>0</v>
          </cell>
          <cell r="AX157">
            <v>0.63600000000000001</v>
          </cell>
          <cell r="AY157" t="str">
            <v>WT230X34</v>
          </cell>
          <cell r="AZ157" t="str">
            <v>WT230X34</v>
          </cell>
          <cell r="BA157">
            <v>34</v>
          </cell>
          <cell r="BB157">
            <v>4370</v>
          </cell>
          <cell r="BC157">
            <v>229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59.2</v>
          </cell>
          <cell r="BR157">
            <v>0</v>
          </cell>
          <cell r="BS157">
            <v>0</v>
          </cell>
          <cell r="BT157">
            <v>14.2</v>
          </cell>
          <cell r="BU157">
            <v>34</v>
          </cell>
          <cell r="BV157">
            <v>0</v>
          </cell>
          <cell r="BW157">
            <v>0</v>
          </cell>
          <cell r="BX157">
            <v>22.3</v>
          </cell>
          <cell r="BY157">
            <v>25.1</v>
          </cell>
          <cell r="BZ157">
            <v>21.7</v>
          </cell>
          <cell r="CA157">
            <v>228</v>
          </cell>
          <cell r="CB157">
            <v>127</v>
          </cell>
          <cell r="CC157">
            <v>70.400000000000006</v>
          </cell>
          <cell r="CD157">
            <v>4.7</v>
          </cell>
          <cell r="CE157">
            <v>95.7</v>
          </cell>
          <cell r="CF157">
            <v>60.8</v>
          </cell>
          <cell r="CG157">
            <v>32.799999999999997</v>
          </cell>
          <cell r="CH157">
            <v>0</v>
          </cell>
          <cell r="CI157">
            <v>253</v>
          </cell>
          <cell r="CJ157">
            <v>0.32200000000000001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93.2</v>
          </cell>
          <cell r="CQ157">
            <v>0.69499999999999995</v>
          </cell>
          <cell r="CR157">
            <v>0</v>
          </cell>
          <cell r="CS157">
            <v>0.63600000000000001</v>
          </cell>
        </row>
        <row r="158">
          <cell r="C158" t="str">
            <v>WT9X20</v>
          </cell>
          <cell r="D158" t="str">
            <v>F</v>
          </cell>
          <cell r="E158">
            <v>20</v>
          </cell>
          <cell r="F158">
            <v>5.88</v>
          </cell>
          <cell r="G158">
            <v>8.9499999999999993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</v>
          </cell>
          <cell r="U158">
            <v>0</v>
          </cell>
          <cell r="V158">
            <v>2.29</v>
          </cell>
          <cell r="W158">
            <v>0</v>
          </cell>
          <cell r="X158">
            <v>0</v>
          </cell>
          <cell r="Y158">
            <v>0.48899999999999999</v>
          </cell>
          <cell r="Z158">
            <v>5.73</v>
          </cell>
          <cell r="AA158">
            <v>0</v>
          </cell>
          <cell r="AB158">
            <v>25.5</v>
          </cell>
          <cell r="AC158">
            <v>0</v>
          </cell>
          <cell r="AD158">
            <v>28.4</v>
          </cell>
          <cell r="AE158">
            <v>44.8</v>
          </cell>
          <cell r="AF158">
            <v>12</v>
          </cell>
          <cell r="AG158">
            <v>6.73</v>
          </cell>
          <cell r="AH158">
            <v>2.76</v>
          </cell>
          <cell r="AI158">
            <v>9.5500000000000007</v>
          </cell>
          <cell r="AJ158">
            <v>4.97</v>
          </cell>
          <cell r="AK158">
            <v>3.17</v>
          </cell>
          <cell r="AL158">
            <v>1.27</v>
          </cell>
          <cell r="AM158">
            <v>0</v>
          </cell>
          <cell r="AN158">
            <v>0.40400000000000003</v>
          </cell>
          <cell r="AO158">
            <v>0.78800000000000003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3.65</v>
          </cell>
          <cell r="AV158">
            <v>0.69299999999999995</v>
          </cell>
          <cell r="AW158">
            <v>0</v>
          </cell>
          <cell r="AX158">
            <v>0.495</v>
          </cell>
          <cell r="AY158" t="str">
            <v>WT230X30</v>
          </cell>
          <cell r="AZ158" t="str">
            <v>WT230X30</v>
          </cell>
          <cell r="BA158">
            <v>30</v>
          </cell>
          <cell r="BB158">
            <v>3790</v>
          </cell>
          <cell r="BC158">
            <v>227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58.2</v>
          </cell>
          <cell r="BR158">
            <v>0</v>
          </cell>
          <cell r="BS158">
            <v>0</v>
          </cell>
          <cell r="BT158">
            <v>12.4</v>
          </cell>
          <cell r="BU158">
            <v>30</v>
          </cell>
          <cell r="BV158">
            <v>0</v>
          </cell>
          <cell r="BW158">
            <v>0</v>
          </cell>
          <cell r="BX158">
            <v>25.5</v>
          </cell>
          <cell r="BY158">
            <v>28.4</v>
          </cell>
          <cell r="BZ158">
            <v>18.600000000000001</v>
          </cell>
          <cell r="CA158">
            <v>197</v>
          </cell>
          <cell r="CB158">
            <v>110</v>
          </cell>
          <cell r="CC158">
            <v>70.099999999999994</v>
          </cell>
          <cell r="CD158">
            <v>3.98</v>
          </cell>
          <cell r="CE158">
            <v>81.400000000000006</v>
          </cell>
          <cell r="CF158">
            <v>51.9</v>
          </cell>
          <cell r="CG158">
            <v>32.299999999999997</v>
          </cell>
          <cell r="CH158">
            <v>0</v>
          </cell>
          <cell r="CI158">
            <v>168</v>
          </cell>
          <cell r="CJ158">
            <v>0.21199999999999999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92.7</v>
          </cell>
          <cell r="CQ158">
            <v>0.69299999999999995</v>
          </cell>
          <cell r="CR158">
            <v>0</v>
          </cell>
          <cell r="CS158">
            <v>0.495</v>
          </cell>
        </row>
        <row r="159">
          <cell r="C159" t="str">
            <v>WT9X17.5</v>
          </cell>
          <cell r="D159" t="str">
            <v>F</v>
          </cell>
          <cell r="E159">
            <v>17.5</v>
          </cell>
          <cell r="F159">
            <v>5.15</v>
          </cell>
          <cell r="G159">
            <v>8.85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</v>
          </cell>
          <cell r="U159">
            <v>0</v>
          </cell>
          <cell r="V159">
            <v>2.39</v>
          </cell>
          <cell r="W159">
            <v>0</v>
          </cell>
          <cell r="X159">
            <v>0</v>
          </cell>
          <cell r="Y159">
            <v>0.45</v>
          </cell>
          <cell r="Z159">
            <v>7.06</v>
          </cell>
          <cell r="AA159">
            <v>0</v>
          </cell>
          <cell r="AB159">
            <v>26.7</v>
          </cell>
          <cell r="AC159">
            <v>0</v>
          </cell>
          <cell r="AD159">
            <v>29.5</v>
          </cell>
          <cell r="AE159">
            <v>40.1</v>
          </cell>
          <cell r="AF159">
            <v>11.2</v>
          </cell>
          <cell r="AG159">
            <v>6.21</v>
          </cell>
          <cell r="AH159">
            <v>2.79</v>
          </cell>
          <cell r="AI159">
            <v>7.67</v>
          </cell>
          <cell r="AJ159">
            <v>4.0199999999999996</v>
          </cell>
          <cell r="AK159">
            <v>2.56</v>
          </cell>
          <cell r="AL159">
            <v>1.22</v>
          </cell>
          <cell r="AM159">
            <v>0</v>
          </cell>
          <cell r="AN159">
            <v>0.252</v>
          </cell>
          <cell r="AO159">
            <v>0.59799999999999998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3.74</v>
          </cell>
          <cell r="AV159">
            <v>0.66200000000000003</v>
          </cell>
          <cell r="AW159">
            <v>0</v>
          </cell>
          <cell r="AX159">
            <v>0.46</v>
          </cell>
          <cell r="AY159" t="str">
            <v>WT230X26</v>
          </cell>
          <cell r="AZ159" t="str">
            <v>WT230X26</v>
          </cell>
          <cell r="BA159">
            <v>2</v>
          </cell>
          <cell r="BB159">
            <v>3320</v>
          </cell>
          <cell r="BC159">
            <v>225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60.7</v>
          </cell>
          <cell r="BR159">
            <v>0</v>
          </cell>
          <cell r="BS159">
            <v>0</v>
          </cell>
          <cell r="BT159">
            <v>11.4</v>
          </cell>
          <cell r="BU159">
            <v>2</v>
          </cell>
          <cell r="BV159">
            <v>0</v>
          </cell>
          <cell r="BW159">
            <v>0</v>
          </cell>
          <cell r="BX159">
            <v>26.7</v>
          </cell>
          <cell r="BY159">
            <v>29.5</v>
          </cell>
          <cell r="BZ159">
            <v>16.7</v>
          </cell>
          <cell r="CA159">
            <v>184</v>
          </cell>
          <cell r="CB159">
            <v>102</v>
          </cell>
          <cell r="CC159">
            <v>70.900000000000006</v>
          </cell>
          <cell r="CD159">
            <v>3.19</v>
          </cell>
          <cell r="CE159">
            <v>65.900000000000006</v>
          </cell>
          <cell r="CF159">
            <v>42</v>
          </cell>
          <cell r="CG159">
            <v>31</v>
          </cell>
          <cell r="CH159">
            <v>0</v>
          </cell>
          <cell r="CI159">
            <v>105</v>
          </cell>
          <cell r="CJ159">
            <v>0.161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95</v>
          </cell>
          <cell r="CQ159">
            <v>0.66200000000000003</v>
          </cell>
          <cell r="CR159">
            <v>0</v>
          </cell>
          <cell r="CS159">
            <v>0.46</v>
          </cell>
        </row>
        <row r="160">
          <cell r="C160" t="str">
            <v>WT8X50</v>
          </cell>
          <cell r="D160" t="str">
            <v>F</v>
          </cell>
          <cell r="E160">
            <v>50</v>
          </cell>
          <cell r="F160">
            <v>14.7</v>
          </cell>
          <cell r="G160">
            <v>8.49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0</v>
          </cell>
          <cell r="U160">
            <v>0</v>
          </cell>
          <cell r="V160">
            <v>1.76</v>
          </cell>
          <cell r="W160">
            <v>0</v>
          </cell>
          <cell r="X160">
            <v>0</v>
          </cell>
          <cell r="Y160">
            <v>0.70599999999999996</v>
          </cell>
          <cell r="Z160">
            <v>5.29</v>
          </cell>
          <cell r="AA160">
            <v>0</v>
          </cell>
          <cell r="AB160">
            <v>11.6</v>
          </cell>
          <cell r="AC160">
            <v>0</v>
          </cell>
          <cell r="AD160">
            <v>14.5</v>
          </cell>
          <cell r="AE160">
            <v>76.8</v>
          </cell>
          <cell r="AF160">
            <v>20.7</v>
          </cell>
          <cell r="AG160">
            <v>11.4</v>
          </cell>
          <cell r="AH160">
            <v>2.2799999999999998</v>
          </cell>
          <cell r="AI160">
            <v>93.1</v>
          </cell>
          <cell r="AJ160">
            <v>27.4</v>
          </cell>
          <cell r="AK160">
            <v>17.899999999999999</v>
          </cell>
          <cell r="AL160">
            <v>2.5099999999999998</v>
          </cell>
          <cell r="AM160">
            <v>0</v>
          </cell>
          <cell r="AN160">
            <v>3.85</v>
          </cell>
          <cell r="AO160">
            <v>10.4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3.63</v>
          </cell>
          <cell r="AV160">
            <v>0.878</v>
          </cell>
          <cell r="AW160">
            <v>0</v>
          </cell>
          <cell r="AX160">
            <v>1</v>
          </cell>
          <cell r="AY160" t="str">
            <v>WT205X74.5</v>
          </cell>
          <cell r="AZ160" t="str">
            <v>WT205X74.5</v>
          </cell>
          <cell r="BA160">
            <v>74.5</v>
          </cell>
          <cell r="BB160">
            <v>9480</v>
          </cell>
          <cell r="BC160">
            <v>216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44.7</v>
          </cell>
          <cell r="BR160">
            <v>0</v>
          </cell>
          <cell r="BS160">
            <v>0</v>
          </cell>
          <cell r="BT160">
            <v>17.899999999999999</v>
          </cell>
          <cell r="BU160">
            <v>74.5</v>
          </cell>
          <cell r="BV160">
            <v>0</v>
          </cell>
          <cell r="BW160">
            <v>0</v>
          </cell>
          <cell r="BX160">
            <v>11.6</v>
          </cell>
          <cell r="BY160">
            <v>14.5</v>
          </cell>
          <cell r="BZ160">
            <v>32</v>
          </cell>
          <cell r="CA160">
            <v>339</v>
          </cell>
          <cell r="CB160">
            <v>187</v>
          </cell>
          <cell r="CC160">
            <v>57.9</v>
          </cell>
          <cell r="CD160">
            <v>38.799999999999997</v>
          </cell>
          <cell r="CE160">
            <v>449</v>
          </cell>
          <cell r="CF160">
            <v>293</v>
          </cell>
          <cell r="CG160">
            <v>63.8</v>
          </cell>
          <cell r="CH160">
            <v>0</v>
          </cell>
          <cell r="CI160">
            <v>1600</v>
          </cell>
          <cell r="CJ160">
            <v>2.79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92.2</v>
          </cell>
          <cell r="CQ160">
            <v>0.878</v>
          </cell>
          <cell r="CR160">
            <v>0</v>
          </cell>
          <cell r="CS160">
            <v>1</v>
          </cell>
        </row>
        <row r="161">
          <cell r="C161" t="str">
            <v>WT8X44.5</v>
          </cell>
          <cell r="D161" t="str">
            <v>F</v>
          </cell>
          <cell r="E161">
            <v>44.5</v>
          </cell>
          <cell r="F161">
            <v>13.1</v>
          </cell>
          <cell r="G161">
            <v>8.3800000000000008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1.58</v>
          </cell>
          <cell r="S161">
            <v>1.75</v>
          </cell>
          <cell r="T161">
            <v>0</v>
          </cell>
          <cell r="U161">
            <v>0</v>
          </cell>
          <cell r="V161">
            <v>1.7</v>
          </cell>
          <cell r="W161">
            <v>0</v>
          </cell>
          <cell r="X161">
            <v>0</v>
          </cell>
          <cell r="Y161">
            <v>0.63100000000000001</v>
          </cell>
          <cell r="Z161">
            <v>5.92</v>
          </cell>
          <cell r="AA161">
            <v>0</v>
          </cell>
          <cell r="AB161">
            <v>12.9</v>
          </cell>
          <cell r="AC161">
            <v>0</v>
          </cell>
          <cell r="AD161">
            <v>16</v>
          </cell>
          <cell r="AE161">
            <v>67.2</v>
          </cell>
          <cell r="AF161">
            <v>18.100000000000001</v>
          </cell>
          <cell r="AG161">
            <v>10.1</v>
          </cell>
          <cell r="AH161">
            <v>2.27</v>
          </cell>
          <cell r="AI161">
            <v>81.3</v>
          </cell>
          <cell r="AJ161">
            <v>24</v>
          </cell>
          <cell r="AK161">
            <v>15.7</v>
          </cell>
          <cell r="AL161">
            <v>2.4900000000000002</v>
          </cell>
          <cell r="AM161">
            <v>0</v>
          </cell>
          <cell r="AN161">
            <v>2.72</v>
          </cell>
          <cell r="AO161">
            <v>7.19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3.6</v>
          </cell>
          <cell r="AV161">
            <v>0.877</v>
          </cell>
          <cell r="AW161">
            <v>0</v>
          </cell>
          <cell r="AX161">
            <v>1</v>
          </cell>
          <cell r="AY161" t="str">
            <v>WT205X66</v>
          </cell>
          <cell r="AZ161" t="str">
            <v>WT205X66</v>
          </cell>
          <cell r="BA161">
            <v>66</v>
          </cell>
          <cell r="BB161">
            <v>8450</v>
          </cell>
          <cell r="BC161">
            <v>213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40.1</v>
          </cell>
          <cell r="BO161">
            <v>44.5</v>
          </cell>
          <cell r="BP161">
            <v>0</v>
          </cell>
          <cell r="BQ161">
            <v>43.2</v>
          </cell>
          <cell r="BR161">
            <v>0</v>
          </cell>
          <cell r="BS161">
            <v>0</v>
          </cell>
          <cell r="BT161">
            <v>16</v>
          </cell>
          <cell r="BU161">
            <v>66</v>
          </cell>
          <cell r="BV161">
            <v>0</v>
          </cell>
          <cell r="BW161">
            <v>0</v>
          </cell>
          <cell r="BX161">
            <v>12.9</v>
          </cell>
          <cell r="BY161">
            <v>16</v>
          </cell>
          <cell r="BZ161">
            <v>28</v>
          </cell>
          <cell r="CA161">
            <v>297</v>
          </cell>
          <cell r="CB161">
            <v>166</v>
          </cell>
          <cell r="CC161">
            <v>57.7</v>
          </cell>
          <cell r="CD161">
            <v>33.799999999999997</v>
          </cell>
          <cell r="CE161">
            <v>393</v>
          </cell>
          <cell r="CF161">
            <v>257</v>
          </cell>
          <cell r="CG161">
            <v>63.2</v>
          </cell>
          <cell r="CH161">
            <v>0</v>
          </cell>
          <cell r="CI161">
            <v>1130</v>
          </cell>
          <cell r="CJ161">
            <v>1.93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91.4</v>
          </cell>
          <cell r="CQ161">
            <v>0.877</v>
          </cell>
          <cell r="CR161">
            <v>0</v>
          </cell>
          <cell r="CS161">
            <v>1</v>
          </cell>
        </row>
        <row r="162">
          <cell r="C162" t="str">
            <v>WT8X38.5</v>
          </cell>
          <cell r="D162" t="str">
            <v>F</v>
          </cell>
          <cell r="E162">
            <v>38.5</v>
          </cell>
          <cell r="F162">
            <v>11.3</v>
          </cell>
          <cell r="G162">
            <v>8.26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1.47</v>
          </cell>
          <cell r="S162">
            <v>1.625</v>
          </cell>
          <cell r="T162">
            <v>0</v>
          </cell>
          <cell r="U162">
            <v>0</v>
          </cell>
          <cell r="V162">
            <v>1.63</v>
          </cell>
          <cell r="W162">
            <v>0</v>
          </cell>
          <cell r="X162">
            <v>0</v>
          </cell>
          <cell r="Y162">
            <v>0.54900000000000004</v>
          </cell>
          <cell r="Z162">
            <v>6.77</v>
          </cell>
          <cell r="AA162">
            <v>0</v>
          </cell>
          <cell r="AB162">
            <v>14.9</v>
          </cell>
          <cell r="AC162">
            <v>0</v>
          </cell>
          <cell r="AD162">
            <v>18.2</v>
          </cell>
          <cell r="AE162">
            <v>56.9</v>
          </cell>
          <cell r="AF162">
            <v>15.3</v>
          </cell>
          <cell r="AG162">
            <v>8.59</v>
          </cell>
          <cell r="AH162">
            <v>2.2400000000000002</v>
          </cell>
          <cell r="AI162">
            <v>69.2</v>
          </cell>
          <cell r="AJ162">
            <v>20.5</v>
          </cell>
          <cell r="AK162">
            <v>13.4</v>
          </cell>
          <cell r="AL162">
            <v>2.4700000000000002</v>
          </cell>
          <cell r="AM162">
            <v>0</v>
          </cell>
          <cell r="AN162">
            <v>1.78</v>
          </cell>
          <cell r="AO162">
            <v>4.6100000000000003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3.57</v>
          </cell>
          <cell r="AV162">
            <v>0.877</v>
          </cell>
          <cell r="AW162">
            <v>0</v>
          </cell>
          <cell r="AX162">
            <v>0.99</v>
          </cell>
          <cell r="AY162" t="str">
            <v>WT205X57</v>
          </cell>
          <cell r="AZ162" t="str">
            <v>WT205X57</v>
          </cell>
          <cell r="BA162">
            <v>57</v>
          </cell>
          <cell r="BB162">
            <v>7290</v>
          </cell>
          <cell r="BC162">
            <v>210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37.299999999999997</v>
          </cell>
          <cell r="BO162">
            <v>41.3</v>
          </cell>
          <cell r="BP162">
            <v>0</v>
          </cell>
          <cell r="BQ162">
            <v>41.4</v>
          </cell>
          <cell r="BR162">
            <v>0</v>
          </cell>
          <cell r="BS162">
            <v>0</v>
          </cell>
          <cell r="BT162">
            <v>13.9</v>
          </cell>
          <cell r="BU162">
            <v>57</v>
          </cell>
          <cell r="BV162">
            <v>0</v>
          </cell>
          <cell r="BW162">
            <v>0</v>
          </cell>
          <cell r="BX162">
            <v>14.9</v>
          </cell>
          <cell r="BY162">
            <v>18.2</v>
          </cell>
          <cell r="BZ162">
            <v>23.7</v>
          </cell>
          <cell r="CA162">
            <v>251</v>
          </cell>
          <cell r="CB162">
            <v>141</v>
          </cell>
          <cell r="CC162">
            <v>56.9</v>
          </cell>
          <cell r="CD162">
            <v>28.8</v>
          </cell>
          <cell r="CE162">
            <v>336</v>
          </cell>
          <cell r="CF162">
            <v>220</v>
          </cell>
          <cell r="CG162">
            <v>62.7</v>
          </cell>
          <cell r="CH162">
            <v>0</v>
          </cell>
          <cell r="CI162">
            <v>741</v>
          </cell>
          <cell r="CJ162">
            <v>1.24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90.7</v>
          </cell>
          <cell r="CQ162">
            <v>0.877</v>
          </cell>
          <cell r="CR162">
            <v>0</v>
          </cell>
          <cell r="CS162">
            <v>0.99</v>
          </cell>
        </row>
        <row r="163">
          <cell r="C163" t="str">
            <v>WT8X33.5</v>
          </cell>
          <cell r="D163" t="str">
            <v>F</v>
          </cell>
          <cell r="E163">
            <v>33.5</v>
          </cell>
          <cell r="F163">
            <v>9.84</v>
          </cell>
          <cell r="G163">
            <v>8.17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1.37</v>
          </cell>
          <cell r="S163">
            <v>1.5625</v>
          </cell>
          <cell r="T163">
            <v>0</v>
          </cell>
          <cell r="U163">
            <v>0</v>
          </cell>
          <cell r="V163">
            <v>1.56</v>
          </cell>
          <cell r="W163">
            <v>0</v>
          </cell>
          <cell r="X163">
            <v>0</v>
          </cell>
          <cell r="Y163">
            <v>0.48099999999999998</v>
          </cell>
          <cell r="Z163">
            <v>7.7</v>
          </cell>
          <cell r="AA163">
            <v>0</v>
          </cell>
          <cell r="AB163">
            <v>17.2</v>
          </cell>
          <cell r="AC163">
            <v>0</v>
          </cell>
          <cell r="AD163">
            <v>20.7</v>
          </cell>
          <cell r="AE163">
            <v>48.6</v>
          </cell>
          <cell r="AF163">
            <v>13</v>
          </cell>
          <cell r="AG163">
            <v>7.36</v>
          </cell>
          <cell r="AH163">
            <v>2.2200000000000002</v>
          </cell>
          <cell r="AI163">
            <v>59.5</v>
          </cell>
          <cell r="AJ163">
            <v>17.7</v>
          </cell>
          <cell r="AK163">
            <v>11.6</v>
          </cell>
          <cell r="AL163">
            <v>2.46</v>
          </cell>
          <cell r="AM163">
            <v>0</v>
          </cell>
          <cell r="AN163">
            <v>1.19</v>
          </cell>
          <cell r="AO163">
            <v>3.01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3.54</v>
          </cell>
          <cell r="AV163">
            <v>0.879</v>
          </cell>
          <cell r="AW163">
            <v>0</v>
          </cell>
          <cell r="AX163">
            <v>0.86299999999999999</v>
          </cell>
          <cell r="AY163" t="str">
            <v>WT205X50</v>
          </cell>
          <cell r="AZ163" t="str">
            <v>WT205X50</v>
          </cell>
          <cell r="BA163">
            <v>50</v>
          </cell>
          <cell r="BB163">
            <v>6350</v>
          </cell>
          <cell r="BC163">
            <v>208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34.799999999999997</v>
          </cell>
          <cell r="BO163">
            <v>39.700000000000003</v>
          </cell>
          <cell r="BP163">
            <v>0</v>
          </cell>
          <cell r="BQ163">
            <v>39.6</v>
          </cell>
          <cell r="BR163">
            <v>0</v>
          </cell>
          <cell r="BS163">
            <v>0</v>
          </cell>
          <cell r="BT163">
            <v>12.2</v>
          </cell>
          <cell r="BU163">
            <v>50</v>
          </cell>
          <cell r="BV163">
            <v>0</v>
          </cell>
          <cell r="BW163">
            <v>0</v>
          </cell>
          <cell r="BX163">
            <v>17.2</v>
          </cell>
          <cell r="BY163">
            <v>20.7</v>
          </cell>
          <cell r="BZ163">
            <v>20.2</v>
          </cell>
          <cell r="CA163">
            <v>213</v>
          </cell>
          <cell r="CB163">
            <v>121</v>
          </cell>
          <cell r="CC163">
            <v>56.4</v>
          </cell>
          <cell r="CD163">
            <v>24.8</v>
          </cell>
          <cell r="CE163">
            <v>290</v>
          </cell>
          <cell r="CF163">
            <v>190</v>
          </cell>
          <cell r="CG163">
            <v>62.5</v>
          </cell>
          <cell r="CH163">
            <v>0</v>
          </cell>
          <cell r="CI163">
            <v>495</v>
          </cell>
          <cell r="CJ163">
            <v>0.80800000000000005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89.9</v>
          </cell>
          <cell r="CQ163">
            <v>0.879</v>
          </cell>
          <cell r="CR163">
            <v>0</v>
          </cell>
          <cell r="CS163">
            <v>0.86299999999999999</v>
          </cell>
        </row>
        <row r="164">
          <cell r="C164" t="str">
            <v>WT8X28.5</v>
          </cell>
          <cell r="D164" t="str">
            <v>F</v>
          </cell>
          <cell r="E164">
            <v>28.5</v>
          </cell>
          <cell r="F164">
            <v>8.39</v>
          </cell>
          <cell r="G164">
            <v>8.2200000000000006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0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</v>
          </cell>
          <cell r="U164">
            <v>0</v>
          </cell>
          <cell r="V164">
            <v>1.94</v>
          </cell>
          <cell r="W164">
            <v>0</v>
          </cell>
          <cell r="X164">
            <v>0</v>
          </cell>
          <cell r="Y164">
            <v>0.58899999999999997</v>
          </cell>
          <cell r="Z164">
            <v>4.9800000000000004</v>
          </cell>
          <cell r="AA164">
            <v>0</v>
          </cell>
          <cell r="AB164">
            <v>16.5</v>
          </cell>
          <cell r="AC164">
            <v>0</v>
          </cell>
          <cell r="AD164">
            <v>19.100000000000001</v>
          </cell>
          <cell r="AE164">
            <v>48.7</v>
          </cell>
          <cell r="AF164">
            <v>13.8</v>
          </cell>
          <cell r="AG164">
            <v>7.77</v>
          </cell>
          <cell r="AH164">
            <v>2.41</v>
          </cell>
          <cell r="AI164">
            <v>21.6</v>
          </cell>
          <cell r="AJ164">
            <v>9.42</v>
          </cell>
          <cell r="AK164">
            <v>6.06</v>
          </cell>
          <cell r="AL164">
            <v>1.6</v>
          </cell>
          <cell r="AM164">
            <v>0</v>
          </cell>
          <cell r="AN164">
            <v>1.1000000000000001</v>
          </cell>
          <cell r="AO164">
            <v>1.99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3.3</v>
          </cell>
          <cell r="AV164">
            <v>0.77</v>
          </cell>
          <cell r="AW164">
            <v>0</v>
          </cell>
          <cell r="AX164">
            <v>0.94199999999999995</v>
          </cell>
          <cell r="AY164" t="str">
            <v>WT205X42.5</v>
          </cell>
          <cell r="AZ164" t="str">
            <v>WT205X42.5</v>
          </cell>
          <cell r="BA164">
            <v>42.5</v>
          </cell>
          <cell r="BB164">
            <v>5410</v>
          </cell>
          <cell r="BC164">
            <v>209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49.3</v>
          </cell>
          <cell r="BR164">
            <v>0</v>
          </cell>
          <cell r="BS164">
            <v>0</v>
          </cell>
          <cell r="BT164">
            <v>15</v>
          </cell>
          <cell r="BU164">
            <v>42.5</v>
          </cell>
          <cell r="BV164">
            <v>0</v>
          </cell>
          <cell r="BW164">
            <v>0</v>
          </cell>
          <cell r="BX164">
            <v>16.5</v>
          </cell>
          <cell r="BY164">
            <v>19.100000000000001</v>
          </cell>
          <cell r="BZ164">
            <v>20.3</v>
          </cell>
          <cell r="CA164">
            <v>226</v>
          </cell>
          <cell r="CB164">
            <v>127</v>
          </cell>
          <cell r="CC164">
            <v>61.2</v>
          </cell>
          <cell r="CD164">
            <v>8.99</v>
          </cell>
          <cell r="CE164">
            <v>154</v>
          </cell>
          <cell r="CF164">
            <v>99.3</v>
          </cell>
          <cell r="CG164">
            <v>40.6</v>
          </cell>
          <cell r="CH164">
            <v>0</v>
          </cell>
          <cell r="CI164">
            <v>458</v>
          </cell>
          <cell r="CJ164">
            <v>0.53400000000000003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83.8</v>
          </cell>
          <cell r="CQ164">
            <v>0.77</v>
          </cell>
          <cell r="CR164">
            <v>0</v>
          </cell>
          <cell r="CS164">
            <v>0.94199999999999995</v>
          </cell>
        </row>
        <row r="165">
          <cell r="C165" t="str">
            <v>WT8X25</v>
          </cell>
          <cell r="D165" t="str">
            <v>F</v>
          </cell>
          <cell r="E165">
            <v>25</v>
          </cell>
          <cell r="F165">
            <v>7.37</v>
          </cell>
          <cell r="G165">
            <v>8.1300000000000008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0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</v>
          </cell>
          <cell r="U165">
            <v>0</v>
          </cell>
          <cell r="V165">
            <v>1.89</v>
          </cell>
          <cell r="W165">
            <v>0</v>
          </cell>
          <cell r="X165">
            <v>0</v>
          </cell>
          <cell r="Y165">
            <v>0.52100000000000002</v>
          </cell>
          <cell r="Z165">
            <v>5.61</v>
          </cell>
          <cell r="AA165">
            <v>0</v>
          </cell>
          <cell r="AB165">
            <v>18.7</v>
          </cell>
          <cell r="AC165">
            <v>0</v>
          </cell>
          <cell r="AD165">
            <v>21.4</v>
          </cell>
          <cell r="AE165">
            <v>42.3</v>
          </cell>
          <cell r="AF165">
            <v>12</v>
          </cell>
          <cell r="AG165">
            <v>6.78</v>
          </cell>
          <cell r="AH165">
            <v>2.4</v>
          </cell>
          <cell r="AI165">
            <v>18.600000000000001</v>
          </cell>
          <cell r="AJ165">
            <v>8.15</v>
          </cell>
          <cell r="AK165">
            <v>5.26</v>
          </cell>
          <cell r="AL165">
            <v>1.59</v>
          </cell>
          <cell r="AM165">
            <v>0</v>
          </cell>
          <cell r="AN165">
            <v>0.76</v>
          </cell>
          <cell r="AO165">
            <v>1.34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3.28</v>
          </cell>
          <cell r="AV165">
            <v>0.76900000000000002</v>
          </cell>
          <cell r="AW165">
            <v>0</v>
          </cell>
          <cell r="AX165">
            <v>0.82599999999999996</v>
          </cell>
          <cell r="AY165" t="str">
            <v>WT205X37.5</v>
          </cell>
          <cell r="AZ165" t="str">
            <v>WT205X37.5</v>
          </cell>
          <cell r="BA165">
            <v>37.5</v>
          </cell>
          <cell r="BB165">
            <v>4750</v>
          </cell>
          <cell r="BC165">
            <v>207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48</v>
          </cell>
          <cell r="BR165">
            <v>0</v>
          </cell>
          <cell r="BS165">
            <v>0</v>
          </cell>
          <cell r="BT165">
            <v>13.2</v>
          </cell>
          <cell r="BU165">
            <v>37.5</v>
          </cell>
          <cell r="BV165">
            <v>0</v>
          </cell>
          <cell r="BW165">
            <v>0</v>
          </cell>
          <cell r="BX165">
            <v>18.7</v>
          </cell>
          <cell r="BY165">
            <v>21.4</v>
          </cell>
          <cell r="BZ165">
            <v>17.600000000000001</v>
          </cell>
          <cell r="CA165">
            <v>197</v>
          </cell>
          <cell r="CB165">
            <v>111</v>
          </cell>
          <cell r="CC165">
            <v>61</v>
          </cell>
          <cell r="CD165">
            <v>7.74</v>
          </cell>
          <cell r="CE165">
            <v>134</v>
          </cell>
          <cell r="CF165">
            <v>86.2</v>
          </cell>
          <cell r="CG165">
            <v>40.4</v>
          </cell>
          <cell r="CH165">
            <v>0</v>
          </cell>
          <cell r="CI165">
            <v>316</v>
          </cell>
          <cell r="CJ165">
            <v>0.36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83.3</v>
          </cell>
          <cell r="CQ165">
            <v>0.76900000000000002</v>
          </cell>
          <cell r="CR165">
            <v>0</v>
          </cell>
          <cell r="CS165">
            <v>0.82599999999999996</v>
          </cell>
        </row>
        <row r="166">
          <cell r="C166" t="str">
            <v>WT8X22.5</v>
          </cell>
          <cell r="D166" t="str">
            <v>F</v>
          </cell>
          <cell r="E166">
            <v>22.5</v>
          </cell>
          <cell r="F166">
            <v>6.63</v>
          </cell>
          <cell r="G166">
            <v>8.07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0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</v>
          </cell>
          <cell r="U166">
            <v>0</v>
          </cell>
          <cell r="V166">
            <v>1.86</v>
          </cell>
          <cell r="W166">
            <v>0</v>
          </cell>
          <cell r="X166">
            <v>0</v>
          </cell>
          <cell r="Y166">
            <v>0.47099999999999997</v>
          </cell>
          <cell r="Z166">
            <v>6.23</v>
          </cell>
          <cell r="AA166">
            <v>0</v>
          </cell>
          <cell r="AB166">
            <v>20.6</v>
          </cell>
          <cell r="AC166">
            <v>0</v>
          </cell>
          <cell r="AD166">
            <v>23.4</v>
          </cell>
          <cell r="AE166">
            <v>37.799999999999997</v>
          </cell>
          <cell r="AF166">
            <v>10.8</v>
          </cell>
          <cell r="AG166">
            <v>6.1</v>
          </cell>
          <cell r="AH166">
            <v>2.39</v>
          </cell>
          <cell r="AI166">
            <v>16.399999999999999</v>
          </cell>
          <cell r="AJ166">
            <v>7.22</v>
          </cell>
          <cell r="AK166">
            <v>4.67</v>
          </cell>
          <cell r="AL166">
            <v>1.57</v>
          </cell>
          <cell r="AM166">
            <v>0</v>
          </cell>
          <cell r="AN166">
            <v>0.55500000000000005</v>
          </cell>
          <cell r="AO166">
            <v>0.97399999999999998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3.27</v>
          </cell>
          <cell r="AV166">
            <v>0.76700000000000002</v>
          </cell>
          <cell r="AW166">
            <v>0</v>
          </cell>
          <cell r="AX166">
            <v>0.72599999999999998</v>
          </cell>
          <cell r="AY166" t="str">
            <v>WT205X33.5</v>
          </cell>
          <cell r="AZ166" t="str">
            <v>WT205X33.5</v>
          </cell>
          <cell r="BA166">
            <v>33.5</v>
          </cell>
          <cell r="BB166">
            <v>4280</v>
          </cell>
          <cell r="BC166">
            <v>205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47.2</v>
          </cell>
          <cell r="BR166">
            <v>0</v>
          </cell>
          <cell r="BS166">
            <v>0</v>
          </cell>
          <cell r="BT166">
            <v>12</v>
          </cell>
          <cell r="BU166">
            <v>33.5</v>
          </cell>
          <cell r="BV166">
            <v>0</v>
          </cell>
          <cell r="BW166">
            <v>0</v>
          </cell>
          <cell r="BX166">
            <v>20.6</v>
          </cell>
          <cell r="BY166">
            <v>23.4</v>
          </cell>
          <cell r="BZ166">
            <v>15.7</v>
          </cell>
          <cell r="CA166">
            <v>177</v>
          </cell>
          <cell r="CB166">
            <v>100</v>
          </cell>
          <cell r="CC166">
            <v>60.7</v>
          </cell>
          <cell r="CD166">
            <v>6.83</v>
          </cell>
          <cell r="CE166">
            <v>118</v>
          </cell>
          <cell r="CF166">
            <v>76.5</v>
          </cell>
          <cell r="CG166">
            <v>39.9</v>
          </cell>
          <cell r="CH166">
            <v>0</v>
          </cell>
          <cell r="CI166">
            <v>231</v>
          </cell>
          <cell r="CJ166">
            <v>0.26200000000000001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83.1</v>
          </cell>
          <cell r="CQ166">
            <v>0.76700000000000002</v>
          </cell>
          <cell r="CR166">
            <v>0</v>
          </cell>
          <cell r="CS166">
            <v>0.72599999999999998</v>
          </cell>
        </row>
        <row r="167">
          <cell r="C167" t="str">
            <v>WT8X20</v>
          </cell>
          <cell r="D167" t="str">
            <v>F</v>
          </cell>
          <cell r="E167">
            <v>20</v>
          </cell>
          <cell r="F167">
            <v>5.89</v>
          </cell>
          <cell r="G167">
            <v>8.01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0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</v>
          </cell>
          <cell r="U167">
            <v>0</v>
          </cell>
          <cell r="V167">
            <v>1.81</v>
          </cell>
          <cell r="W167">
            <v>0</v>
          </cell>
          <cell r="X167">
            <v>0</v>
          </cell>
          <cell r="Y167">
            <v>0.42099999999999999</v>
          </cell>
          <cell r="Z167">
            <v>6.93</v>
          </cell>
          <cell r="AA167">
            <v>0</v>
          </cell>
          <cell r="AB167">
            <v>23.3</v>
          </cell>
          <cell r="AC167">
            <v>0</v>
          </cell>
          <cell r="AD167">
            <v>26.2</v>
          </cell>
          <cell r="AE167">
            <v>33.1</v>
          </cell>
          <cell r="AF167">
            <v>9.43</v>
          </cell>
          <cell r="AG167">
            <v>5.35</v>
          </cell>
          <cell r="AH167">
            <v>2.37</v>
          </cell>
          <cell r="AI167">
            <v>14.4</v>
          </cell>
          <cell r="AJ167">
            <v>6.36</v>
          </cell>
          <cell r="AK167">
            <v>4.12</v>
          </cell>
          <cell r="AL167">
            <v>1.56</v>
          </cell>
          <cell r="AM167">
            <v>0</v>
          </cell>
          <cell r="AN167">
            <v>0.39600000000000002</v>
          </cell>
          <cell r="AO167">
            <v>0.67300000000000004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3.24</v>
          </cell>
          <cell r="AV167">
            <v>0.76900000000000002</v>
          </cell>
          <cell r="AW167">
            <v>0</v>
          </cell>
          <cell r="AX167">
            <v>0.58099999999999996</v>
          </cell>
          <cell r="AY167" t="str">
            <v>WT205X30</v>
          </cell>
          <cell r="AZ167" t="str">
            <v>WT205X30</v>
          </cell>
          <cell r="BA167">
            <v>30</v>
          </cell>
          <cell r="BB167">
            <v>3800</v>
          </cell>
          <cell r="BC167">
            <v>203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46</v>
          </cell>
          <cell r="BR167">
            <v>0</v>
          </cell>
          <cell r="BS167">
            <v>0</v>
          </cell>
          <cell r="BT167">
            <v>10.7</v>
          </cell>
          <cell r="BU167">
            <v>30</v>
          </cell>
          <cell r="BV167">
            <v>0</v>
          </cell>
          <cell r="BW167">
            <v>0</v>
          </cell>
          <cell r="BX167">
            <v>23.3</v>
          </cell>
          <cell r="BY167">
            <v>26.2</v>
          </cell>
          <cell r="BZ167">
            <v>13.8</v>
          </cell>
          <cell r="CA167">
            <v>155</v>
          </cell>
          <cell r="CB167">
            <v>87.7</v>
          </cell>
          <cell r="CC167">
            <v>60.2</v>
          </cell>
          <cell r="CD167">
            <v>5.99</v>
          </cell>
          <cell r="CE167">
            <v>104</v>
          </cell>
          <cell r="CF167">
            <v>67.5</v>
          </cell>
          <cell r="CG167">
            <v>39.6</v>
          </cell>
          <cell r="CH167">
            <v>0</v>
          </cell>
          <cell r="CI167">
            <v>165</v>
          </cell>
          <cell r="CJ167">
            <v>0.18099999999999999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82.3</v>
          </cell>
          <cell r="CQ167">
            <v>0.76900000000000002</v>
          </cell>
          <cell r="CR167">
            <v>0</v>
          </cell>
          <cell r="CS167">
            <v>0.58099999999999996</v>
          </cell>
        </row>
        <row r="168">
          <cell r="C168" t="str">
            <v>WT8X18</v>
          </cell>
          <cell r="D168" t="str">
            <v>F</v>
          </cell>
          <cell r="E168">
            <v>18</v>
          </cell>
          <cell r="F168">
            <v>5.29</v>
          </cell>
          <cell r="G168">
            <v>7.93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0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</v>
          </cell>
          <cell r="U168">
            <v>0</v>
          </cell>
          <cell r="V168">
            <v>1.88</v>
          </cell>
          <cell r="W168">
            <v>0</v>
          </cell>
          <cell r="X168">
            <v>0</v>
          </cell>
          <cell r="Y168">
            <v>0.378</v>
          </cell>
          <cell r="Z168">
            <v>8.1199999999999992</v>
          </cell>
          <cell r="AA168">
            <v>0</v>
          </cell>
          <cell r="AB168">
            <v>24.1</v>
          </cell>
          <cell r="AC168">
            <v>0</v>
          </cell>
          <cell r="AD168">
            <v>26.9</v>
          </cell>
          <cell r="AE168">
            <v>30.6</v>
          </cell>
          <cell r="AF168">
            <v>8.93</v>
          </cell>
          <cell r="AG168">
            <v>5.05</v>
          </cell>
          <cell r="AH168">
            <v>2.41</v>
          </cell>
          <cell r="AI168">
            <v>12.2</v>
          </cell>
          <cell r="AJ168">
            <v>5.42</v>
          </cell>
          <cell r="AK168">
            <v>3.5</v>
          </cell>
          <cell r="AL168">
            <v>1.52</v>
          </cell>
          <cell r="AM168">
            <v>0</v>
          </cell>
          <cell r="AN168">
            <v>0.27200000000000002</v>
          </cell>
          <cell r="AO168">
            <v>0.51600000000000001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3.3</v>
          </cell>
          <cell r="AV168">
            <v>0.745</v>
          </cell>
          <cell r="AW168">
            <v>0</v>
          </cell>
          <cell r="AX168">
            <v>0.55400000000000005</v>
          </cell>
          <cell r="AY168" t="str">
            <v>WT205X26.5</v>
          </cell>
          <cell r="AZ168" t="str">
            <v>WT205X26.5</v>
          </cell>
          <cell r="BA168">
            <v>26.5</v>
          </cell>
          <cell r="BB168">
            <v>3410</v>
          </cell>
          <cell r="BC168">
            <v>201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47.8</v>
          </cell>
          <cell r="BR168">
            <v>0</v>
          </cell>
          <cell r="BS168">
            <v>0</v>
          </cell>
          <cell r="BT168">
            <v>9.6</v>
          </cell>
          <cell r="BU168">
            <v>26.5</v>
          </cell>
          <cell r="BV168">
            <v>0</v>
          </cell>
          <cell r="BW168">
            <v>0</v>
          </cell>
          <cell r="BX168">
            <v>24.1</v>
          </cell>
          <cell r="BY168">
            <v>26.9</v>
          </cell>
          <cell r="BZ168">
            <v>12.7</v>
          </cell>
          <cell r="CA168">
            <v>146</v>
          </cell>
          <cell r="CB168">
            <v>82.8</v>
          </cell>
          <cell r="CC168">
            <v>61.2</v>
          </cell>
          <cell r="CD168">
            <v>5.08</v>
          </cell>
          <cell r="CE168">
            <v>88.8</v>
          </cell>
          <cell r="CF168">
            <v>57.4</v>
          </cell>
          <cell r="CG168">
            <v>38.6</v>
          </cell>
          <cell r="CH168">
            <v>0</v>
          </cell>
          <cell r="CI168">
            <v>113</v>
          </cell>
          <cell r="CJ168">
            <v>0.13900000000000001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83.8</v>
          </cell>
          <cell r="CQ168">
            <v>0.745</v>
          </cell>
          <cell r="CR168">
            <v>0</v>
          </cell>
          <cell r="CS168">
            <v>0.55400000000000005</v>
          </cell>
        </row>
        <row r="169">
          <cell r="C169" t="str">
            <v>WT8X15.5</v>
          </cell>
          <cell r="D169" t="str">
            <v>F</v>
          </cell>
          <cell r="E169">
            <v>15.5</v>
          </cell>
          <cell r="F169">
            <v>4.5599999999999996</v>
          </cell>
          <cell r="G169">
            <v>7.94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0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</v>
          </cell>
          <cell r="U169">
            <v>0</v>
          </cell>
          <cell r="V169">
            <v>2.02</v>
          </cell>
          <cell r="W169">
            <v>0</v>
          </cell>
          <cell r="X169">
            <v>0</v>
          </cell>
          <cell r="Y169">
            <v>0.41299999999999998</v>
          </cell>
          <cell r="Z169">
            <v>6.28</v>
          </cell>
          <cell r="AA169">
            <v>0</v>
          </cell>
          <cell r="AB169">
            <v>25.8</v>
          </cell>
          <cell r="AC169">
            <v>0</v>
          </cell>
          <cell r="AD169">
            <v>28.9</v>
          </cell>
          <cell r="AE169">
            <v>27.5</v>
          </cell>
          <cell r="AF169">
            <v>8.27</v>
          </cell>
          <cell r="AG169">
            <v>4.6399999999999997</v>
          </cell>
          <cell r="AH169">
            <v>2.4500000000000002</v>
          </cell>
          <cell r="AI169">
            <v>6.2</v>
          </cell>
          <cell r="AJ169">
            <v>3.51</v>
          </cell>
          <cell r="AK169">
            <v>2.2400000000000002</v>
          </cell>
          <cell r="AL169">
            <v>1.17</v>
          </cell>
          <cell r="AM169">
            <v>0</v>
          </cell>
          <cell r="AN169">
            <v>0.23</v>
          </cell>
          <cell r="AO169">
            <v>0.36599999999999999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3.26</v>
          </cell>
          <cell r="AV169">
            <v>0.69499999999999995</v>
          </cell>
          <cell r="AW169">
            <v>0</v>
          </cell>
          <cell r="AX169">
            <v>0.48</v>
          </cell>
          <cell r="AY169" t="str">
            <v>WT205X23.05</v>
          </cell>
          <cell r="AZ169" t="str">
            <v>WT205X23.05</v>
          </cell>
          <cell r="BA169">
            <v>23.1</v>
          </cell>
          <cell r="BB169">
            <v>2940</v>
          </cell>
          <cell r="BC169">
            <v>202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51.3</v>
          </cell>
          <cell r="BR169">
            <v>0</v>
          </cell>
          <cell r="BS169">
            <v>0</v>
          </cell>
          <cell r="BT169">
            <v>10.5</v>
          </cell>
          <cell r="BU169">
            <v>23.1</v>
          </cell>
          <cell r="BV169">
            <v>0</v>
          </cell>
          <cell r="BW169">
            <v>0</v>
          </cell>
          <cell r="BX169">
            <v>25.8</v>
          </cell>
          <cell r="BY169">
            <v>28.9</v>
          </cell>
          <cell r="BZ169">
            <v>11.4</v>
          </cell>
          <cell r="CA169">
            <v>136</v>
          </cell>
          <cell r="CB169">
            <v>76</v>
          </cell>
          <cell r="CC169">
            <v>62.2</v>
          </cell>
          <cell r="CD169">
            <v>2.58</v>
          </cell>
          <cell r="CE169">
            <v>57.5</v>
          </cell>
          <cell r="CF169">
            <v>36.700000000000003</v>
          </cell>
          <cell r="CG169">
            <v>29.7</v>
          </cell>
          <cell r="CH169">
            <v>0</v>
          </cell>
          <cell r="CI169">
            <v>95.7</v>
          </cell>
          <cell r="CJ169">
            <v>9.8299999999999998E-2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82.8</v>
          </cell>
          <cell r="CQ169">
            <v>0.69499999999999995</v>
          </cell>
          <cell r="CR169">
            <v>0</v>
          </cell>
          <cell r="CS169">
            <v>0.48</v>
          </cell>
        </row>
        <row r="170">
          <cell r="C170" t="str">
            <v>WT8X13</v>
          </cell>
          <cell r="D170" t="str">
            <v>F</v>
          </cell>
          <cell r="E170">
            <v>13</v>
          </cell>
          <cell r="F170">
            <v>3.84</v>
          </cell>
          <cell r="G170">
            <v>7.85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0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</v>
          </cell>
          <cell r="U170">
            <v>0</v>
          </cell>
          <cell r="V170">
            <v>2.09</v>
          </cell>
          <cell r="W170">
            <v>0</v>
          </cell>
          <cell r="X170">
            <v>0</v>
          </cell>
          <cell r="Y170">
            <v>0.372</v>
          </cell>
          <cell r="Z170">
            <v>7.97</v>
          </cell>
          <cell r="AA170">
            <v>0</v>
          </cell>
          <cell r="AB170">
            <v>28.4</v>
          </cell>
          <cell r="AC170">
            <v>0</v>
          </cell>
          <cell r="AD170">
            <v>31.4</v>
          </cell>
          <cell r="AE170">
            <v>23.5</v>
          </cell>
          <cell r="AF170">
            <v>7.36</v>
          </cell>
          <cell r="AG170">
            <v>4.09</v>
          </cell>
          <cell r="AH170">
            <v>2.4700000000000002</v>
          </cell>
          <cell r="AI170">
            <v>4.79</v>
          </cell>
          <cell r="AJ170">
            <v>2.73</v>
          </cell>
          <cell r="AK170">
            <v>1.74</v>
          </cell>
          <cell r="AL170">
            <v>1.1200000000000001</v>
          </cell>
          <cell r="AM170">
            <v>0</v>
          </cell>
          <cell r="AN170">
            <v>0.13</v>
          </cell>
          <cell r="AO170">
            <v>0.24299999999999999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3.32</v>
          </cell>
          <cell r="AV170">
            <v>0.66700000000000004</v>
          </cell>
          <cell r="AW170">
            <v>0</v>
          </cell>
          <cell r="AX170">
            <v>0.40600000000000003</v>
          </cell>
          <cell r="AY170" t="str">
            <v>WT205X19.4</v>
          </cell>
          <cell r="AZ170" t="str">
            <v>WT205X19.4</v>
          </cell>
          <cell r="BA170">
            <v>19.399999999999999</v>
          </cell>
          <cell r="BB170">
            <v>2480</v>
          </cell>
          <cell r="BC170">
            <v>199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53.1</v>
          </cell>
          <cell r="BR170">
            <v>0</v>
          </cell>
          <cell r="BS170">
            <v>0</v>
          </cell>
          <cell r="BT170">
            <v>9.4499999999999993</v>
          </cell>
          <cell r="BU170">
            <v>19.399999999999999</v>
          </cell>
          <cell r="BV170">
            <v>0</v>
          </cell>
          <cell r="BW170">
            <v>0</v>
          </cell>
          <cell r="BX170">
            <v>28.4</v>
          </cell>
          <cell r="BY170">
            <v>31.4</v>
          </cell>
          <cell r="BZ170">
            <v>9.7799999999999994</v>
          </cell>
          <cell r="CA170">
            <v>121</v>
          </cell>
          <cell r="CB170">
            <v>67</v>
          </cell>
          <cell r="CC170">
            <v>62.7</v>
          </cell>
          <cell r="CD170">
            <v>1.99</v>
          </cell>
          <cell r="CE170">
            <v>44.7</v>
          </cell>
          <cell r="CF170">
            <v>28.5</v>
          </cell>
          <cell r="CG170">
            <v>28.4</v>
          </cell>
          <cell r="CH170">
            <v>0</v>
          </cell>
          <cell r="CI170">
            <v>54.1</v>
          </cell>
          <cell r="CJ170">
            <v>6.5299999999999997E-2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84.3</v>
          </cell>
          <cell r="CQ170">
            <v>0.66700000000000004</v>
          </cell>
          <cell r="CR170">
            <v>0</v>
          </cell>
          <cell r="CS170">
            <v>0.40600000000000003</v>
          </cell>
        </row>
        <row r="171">
          <cell r="C171" t="str">
            <v>WT7X365</v>
          </cell>
          <cell r="D171" t="str">
            <v>T</v>
          </cell>
          <cell r="E171">
            <v>365</v>
          </cell>
          <cell r="F171">
            <v>107</v>
          </cell>
          <cell r="G171">
            <v>11.2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0</v>
          </cell>
          <cell r="U171">
            <v>0</v>
          </cell>
          <cell r="V171">
            <v>3.47</v>
          </cell>
          <cell r="W171">
            <v>0</v>
          </cell>
          <cell r="X171">
            <v>0</v>
          </cell>
          <cell r="Y171">
            <v>3</v>
          </cell>
          <cell r="Z171">
            <v>1.82</v>
          </cell>
          <cell r="AA171">
            <v>0</v>
          </cell>
          <cell r="AB171">
            <v>1.86</v>
          </cell>
          <cell r="AC171">
            <v>0</v>
          </cell>
          <cell r="AD171">
            <v>3.65</v>
          </cell>
          <cell r="AE171">
            <v>739</v>
          </cell>
          <cell r="AF171">
            <v>211</v>
          </cell>
          <cell r="AG171">
            <v>95.4</v>
          </cell>
          <cell r="AH171">
            <v>2.62</v>
          </cell>
          <cell r="AI171">
            <v>2360</v>
          </cell>
          <cell r="AJ171">
            <v>408</v>
          </cell>
          <cell r="AK171">
            <v>264</v>
          </cell>
          <cell r="AL171">
            <v>4.6900000000000004</v>
          </cell>
          <cell r="AM171">
            <v>0</v>
          </cell>
          <cell r="AN171">
            <v>714</v>
          </cell>
          <cell r="AO171">
            <v>5250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5.47</v>
          </cell>
          <cell r="AV171">
            <v>0.96599999999999997</v>
          </cell>
          <cell r="AW171">
            <v>0</v>
          </cell>
          <cell r="AX171">
            <v>1</v>
          </cell>
          <cell r="AY171" t="str">
            <v>WT180X543</v>
          </cell>
          <cell r="AZ171" t="str">
            <v>WT180X543</v>
          </cell>
          <cell r="BA171">
            <v>543</v>
          </cell>
          <cell r="BB171">
            <v>69000</v>
          </cell>
          <cell r="BC171">
            <v>284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88.1</v>
          </cell>
          <cell r="BR171">
            <v>0</v>
          </cell>
          <cell r="BS171">
            <v>0</v>
          </cell>
          <cell r="BT171">
            <v>76.2</v>
          </cell>
          <cell r="BU171">
            <v>543</v>
          </cell>
          <cell r="BV171">
            <v>0</v>
          </cell>
          <cell r="BW171">
            <v>0</v>
          </cell>
          <cell r="BX171">
            <v>1.86</v>
          </cell>
          <cell r="BY171">
            <v>3.65</v>
          </cell>
          <cell r="BZ171">
            <v>308</v>
          </cell>
          <cell r="CA171">
            <v>3460</v>
          </cell>
          <cell r="CB171">
            <v>1560</v>
          </cell>
          <cell r="CC171">
            <v>66.5</v>
          </cell>
          <cell r="CD171">
            <v>982</v>
          </cell>
          <cell r="CE171">
            <v>6690</v>
          </cell>
          <cell r="CF171">
            <v>4330</v>
          </cell>
          <cell r="CG171">
            <v>119</v>
          </cell>
          <cell r="CH171">
            <v>0</v>
          </cell>
          <cell r="CI171">
            <v>297000</v>
          </cell>
          <cell r="CJ171">
            <v>1410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139</v>
          </cell>
          <cell r="CQ171">
            <v>0.96599999999999997</v>
          </cell>
          <cell r="CR171">
            <v>0</v>
          </cell>
          <cell r="CS171">
            <v>1</v>
          </cell>
        </row>
        <row r="172">
          <cell r="C172" t="str">
            <v>WT7X332.5</v>
          </cell>
          <cell r="D172" t="str">
            <v>T</v>
          </cell>
          <cell r="E172">
            <v>332</v>
          </cell>
          <cell r="F172">
            <v>97.8</v>
          </cell>
          <cell r="G172">
            <v>10.8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0</v>
          </cell>
          <cell r="U172">
            <v>0</v>
          </cell>
          <cell r="V172">
            <v>3.25</v>
          </cell>
          <cell r="W172">
            <v>0</v>
          </cell>
          <cell r="X172">
            <v>0</v>
          </cell>
          <cell r="Y172">
            <v>2.77</v>
          </cell>
          <cell r="Z172">
            <v>1.95</v>
          </cell>
          <cell r="AA172">
            <v>0</v>
          </cell>
          <cell r="AB172">
            <v>2.0099999999999998</v>
          </cell>
          <cell r="AC172">
            <v>0</v>
          </cell>
          <cell r="AD172">
            <v>3.82</v>
          </cell>
          <cell r="AE172">
            <v>622</v>
          </cell>
          <cell r="AF172">
            <v>182</v>
          </cell>
          <cell r="AG172">
            <v>82.1</v>
          </cell>
          <cell r="AH172">
            <v>2.52</v>
          </cell>
          <cell r="AI172">
            <v>2080</v>
          </cell>
          <cell r="AJ172">
            <v>365</v>
          </cell>
          <cell r="AK172">
            <v>236</v>
          </cell>
          <cell r="AL172">
            <v>4.62</v>
          </cell>
          <cell r="AM172">
            <v>0</v>
          </cell>
          <cell r="AN172">
            <v>555</v>
          </cell>
          <cell r="AO172">
            <v>3920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5.35</v>
          </cell>
          <cell r="AV172">
            <v>0.96599999999999997</v>
          </cell>
          <cell r="AW172">
            <v>0</v>
          </cell>
          <cell r="AX172">
            <v>1</v>
          </cell>
          <cell r="AY172" t="str">
            <v>WT180X495</v>
          </cell>
          <cell r="AZ172" t="str">
            <v>WT180X495</v>
          </cell>
          <cell r="BA172">
            <v>495</v>
          </cell>
          <cell r="BB172">
            <v>63100</v>
          </cell>
          <cell r="BC172">
            <v>274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82.6</v>
          </cell>
          <cell r="BR172">
            <v>0</v>
          </cell>
          <cell r="BS172">
            <v>0</v>
          </cell>
          <cell r="BT172">
            <v>70.400000000000006</v>
          </cell>
          <cell r="BU172">
            <v>495</v>
          </cell>
          <cell r="BV172">
            <v>0</v>
          </cell>
          <cell r="BW172">
            <v>0</v>
          </cell>
          <cell r="BX172">
            <v>2.0099999999999998</v>
          </cell>
          <cell r="BY172">
            <v>3.82</v>
          </cell>
          <cell r="BZ172">
            <v>259</v>
          </cell>
          <cell r="CA172">
            <v>2980</v>
          </cell>
          <cell r="CB172">
            <v>1350</v>
          </cell>
          <cell r="CC172">
            <v>64</v>
          </cell>
          <cell r="CD172">
            <v>866</v>
          </cell>
          <cell r="CE172">
            <v>5980</v>
          </cell>
          <cell r="CF172">
            <v>3870</v>
          </cell>
          <cell r="CG172">
            <v>117</v>
          </cell>
          <cell r="CH172">
            <v>0</v>
          </cell>
          <cell r="CI172">
            <v>231000</v>
          </cell>
          <cell r="CJ172">
            <v>1050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136</v>
          </cell>
          <cell r="CQ172">
            <v>0.96599999999999997</v>
          </cell>
          <cell r="CR172">
            <v>0</v>
          </cell>
          <cell r="CS172">
            <v>1</v>
          </cell>
        </row>
        <row r="173">
          <cell r="C173" t="str">
            <v>WT7X302.5</v>
          </cell>
          <cell r="D173" t="str">
            <v>T</v>
          </cell>
          <cell r="E173">
            <v>302</v>
          </cell>
          <cell r="F173">
            <v>88.9</v>
          </cell>
          <cell r="G173">
            <v>10.5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0</v>
          </cell>
          <cell r="U173">
            <v>0</v>
          </cell>
          <cell r="V173">
            <v>3.05</v>
          </cell>
          <cell r="W173">
            <v>0</v>
          </cell>
          <cell r="X173">
            <v>0</v>
          </cell>
          <cell r="Y173">
            <v>2.5499999999999998</v>
          </cell>
          <cell r="Z173">
            <v>2.09</v>
          </cell>
          <cell r="AA173">
            <v>0</v>
          </cell>
          <cell r="AB173">
            <v>2.2000000000000002</v>
          </cell>
          <cell r="AC173">
            <v>0</v>
          </cell>
          <cell r="AD173">
            <v>4.03</v>
          </cell>
          <cell r="AE173">
            <v>524</v>
          </cell>
          <cell r="AF173">
            <v>157</v>
          </cell>
          <cell r="AG173">
            <v>70.599999999999994</v>
          </cell>
          <cell r="AH173">
            <v>2.4300000000000002</v>
          </cell>
          <cell r="AI173">
            <v>1840</v>
          </cell>
          <cell r="AJ173">
            <v>326</v>
          </cell>
          <cell r="AK173">
            <v>211</v>
          </cell>
          <cell r="AL173">
            <v>4.55</v>
          </cell>
          <cell r="AM173">
            <v>0</v>
          </cell>
          <cell r="AN173">
            <v>430</v>
          </cell>
          <cell r="AO173">
            <v>2930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5.24</v>
          </cell>
          <cell r="AV173">
            <v>0.96599999999999997</v>
          </cell>
          <cell r="AW173">
            <v>0</v>
          </cell>
          <cell r="AX173">
            <v>1</v>
          </cell>
          <cell r="AY173" t="str">
            <v>WT180X450</v>
          </cell>
          <cell r="AZ173" t="str">
            <v>WT180X450</v>
          </cell>
          <cell r="BA173">
            <v>450</v>
          </cell>
          <cell r="BB173">
            <v>57400</v>
          </cell>
          <cell r="BC173">
            <v>267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77.5</v>
          </cell>
          <cell r="BR173">
            <v>0</v>
          </cell>
          <cell r="BS173">
            <v>0</v>
          </cell>
          <cell r="BT173">
            <v>64.8</v>
          </cell>
          <cell r="BU173">
            <v>450</v>
          </cell>
          <cell r="BV173">
            <v>0</v>
          </cell>
          <cell r="BW173">
            <v>0</v>
          </cell>
          <cell r="BX173">
            <v>2.2000000000000002</v>
          </cell>
          <cell r="BY173">
            <v>4.03</v>
          </cell>
          <cell r="BZ173">
            <v>218</v>
          </cell>
          <cell r="CA173">
            <v>2570</v>
          </cell>
          <cell r="CB173">
            <v>1160</v>
          </cell>
          <cell r="CC173">
            <v>61.7</v>
          </cell>
          <cell r="CD173">
            <v>766</v>
          </cell>
          <cell r="CE173">
            <v>5340</v>
          </cell>
          <cell r="CF173">
            <v>3460</v>
          </cell>
          <cell r="CG173">
            <v>116</v>
          </cell>
          <cell r="CH173">
            <v>0</v>
          </cell>
          <cell r="CI173">
            <v>179000</v>
          </cell>
          <cell r="CJ173">
            <v>787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133</v>
          </cell>
          <cell r="CQ173">
            <v>0.96599999999999997</v>
          </cell>
          <cell r="CR173">
            <v>0</v>
          </cell>
          <cell r="CS173">
            <v>1</v>
          </cell>
        </row>
        <row r="174">
          <cell r="C174" t="str">
            <v>WT7X275</v>
          </cell>
          <cell r="D174" t="str">
            <v>T</v>
          </cell>
          <cell r="E174">
            <v>275</v>
          </cell>
          <cell r="F174">
            <v>80.900000000000006</v>
          </cell>
          <cell r="G174">
            <v>10.1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0</v>
          </cell>
          <cell r="U174">
            <v>0</v>
          </cell>
          <cell r="V174">
            <v>2.85</v>
          </cell>
          <cell r="W174">
            <v>0</v>
          </cell>
          <cell r="X174">
            <v>0</v>
          </cell>
          <cell r="Y174">
            <v>2.35</v>
          </cell>
          <cell r="Z174">
            <v>2.25</v>
          </cell>
          <cell r="AA174">
            <v>0</v>
          </cell>
          <cell r="AB174">
            <v>2.4</v>
          </cell>
          <cell r="AC174">
            <v>0</v>
          </cell>
          <cell r="AD174">
            <v>4.25</v>
          </cell>
          <cell r="AE174">
            <v>442</v>
          </cell>
          <cell r="AF174">
            <v>136</v>
          </cell>
          <cell r="AG174">
            <v>60.9</v>
          </cell>
          <cell r="AH174">
            <v>2.34</v>
          </cell>
          <cell r="AI174">
            <v>1630</v>
          </cell>
          <cell r="AJ174">
            <v>292</v>
          </cell>
          <cell r="AK174">
            <v>189</v>
          </cell>
          <cell r="AL174">
            <v>4.49</v>
          </cell>
          <cell r="AM174">
            <v>0</v>
          </cell>
          <cell r="AN174">
            <v>331</v>
          </cell>
          <cell r="AO174">
            <v>2180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5.15</v>
          </cell>
          <cell r="AV174">
            <v>0.96599999999999997</v>
          </cell>
          <cell r="AW174">
            <v>0</v>
          </cell>
          <cell r="AX174">
            <v>1</v>
          </cell>
          <cell r="AY174" t="str">
            <v>WT180X409</v>
          </cell>
          <cell r="AZ174" t="str">
            <v>WT180X409</v>
          </cell>
          <cell r="BA174">
            <v>409</v>
          </cell>
          <cell r="BB174">
            <v>52200</v>
          </cell>
          <cell r="BC174">
            <v>257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72.400000000000006</v>
          </cell>
          <cell r="BR174">
            <v>0</v>
          </cell>
          <cell r="BS174">
            <v>0</v>
          </cell>
          <cell r="BT174">
            <v>59.7</v>
          </cell>
          <cell r="BU174">
            <v>409</v>
          </cell>
          <cell r="BV174">
            <v>0</v>
          </cell>
          <cell r="BW174">
            <v>0</v>
          </cell>
          <cell r="BX174">
            <v>2.4</v>
          </cell>
          <cell r="BY174">
            <v>4.25</v>
          </cell>
          <cell r="BZ174">
            <v>184</v>
          </cell>
          <cell r="CA174">
            <v>2230</v>
          </cell>
          <cell r="CB174">
            <v>998</v>
          </cell>
          <cell r="CC174">
            <v>59.4</v>
          </cell>
          <cell r="CD174">
            <v>678</v>
          </cell>
          <cell r="CE174">
            <v>4790</v>
          </cell>
          <cell r="CF174">
            <v>3100</v>
          </cell>
          <cell r="CG174">
            <v>114</v>
          </cell>
          <cell r="CH174">
            <v>0</v>
          </cell>
          <cell r="CI174">
            <v>138000</v>
          </cell>
          <cell r="CJ174">
            <v>585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131</v>
          </cell>
          <cell r="CQ174">
            <v>0.96599999999999997</v>
          </cell>
          <cell r="CR174">
            <v>0</v>
          </cell>
          <cell r="CS174">
            <v>1</v>
          </cell>
        </row>
        <row r="175">
          <cell r="C175" t="str">
            <v>WT7X250</v>
          </cell>
          <cell r="D175" t="str">
            <v>T</v>
          </cell>
          <cell r="E175">
            <v>250</v>
          </cell>
          <cell r="F175">
            <v>73.5</v>
          </cell>
          <cell r="G175">
            <v>9.8000000000000007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0</v>
          </cell>
          <cell r="U175">
            <v>0</v>
          </cell>
          <cell r="V175">
            <v>2.67</v>
          </cell>
          <cell r="W175">
            <v>0</v>
          </cell>
          <cell r="X175">
            <v>0</v>
          </cell>
          <cell r="Y175">
            <v>2.16</v>
          </cell>
          <cell r="Z175">
            <v>2.4300000000000002</v>
          </cell>
          <cell r="AA175">
            <v>0</v>
          </cell>
          <cell r="AB175">
            <v>2.6</v>
          </cell>
          <cell r="AC175">
            <v>0</v>
          </cell>
          <cell r="AD175">
            <v>4.47</v>
          </cell>
          <cell r="AE175">
            <v>375</v>
          </cell>
          <cell r="AF175">
            <v>117</v>
          </cell>
          <cell r="AG175">
            <v>52.7</v>
          </cell>
          <cell r="AH175">
            <v>2.2599999999999998</v>
          </cell>
          <cell r="AI175">
            <v>1440</v>
          </cell>
          <cell r="AJ175">
            <v>261</v>
          </cell>
          <cell r="AK175">
            <v>169</v>
          </cell>
          <cell r="AL175">
            <v>4.43</v>
          </cell>
          <cell r="AM175">
            <v>0</v>
          </cell>
          <cell r="AN175">
            <v>254</v>
          </cell>
          <cell r="AO175">
            <v>1620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5.0599999999999996</v>
          </cell>
          <cell r="AV175">
            <v>0.96699999999999997</v>
          </cell>
          <cell r="AW175">
            <v>0</v>
          </cell>
          <cell r="AX175">
            <v>1</v>
          </cell>
          <cell r="AY175" t="str">
            <v>WT180X372</v>
          </cell>
          <cell r="AZ175" t="str">
            <v>WT180X372</v>
          </cell>
          <cell r="BA175">
            <v>372</v>
          </cell>
          <cell r="BB175">
            <v>47400</v>
          </cell>
          <cell r="BC175">
            <v>249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67.8</v>
          </cell>
          <cell r="BR175">
            <v>0</v>
          </cell>
          <cell r="BS175">
            <v>0</v>
          </cell>
          <cell r="BT175">
            <v>54.9</v>
          </cell>
          <cell r="BU175">
            <v>372</v>
          </cell>
          <cell r="BV175">
            <v>0</v>
          </cell>
          <cell r="BW175">
            <v>0</v>
          </cell>
          <cell r="BX175">
            <v>2.6</v>
          </cell>
          <cell r="BY175">
            <v>4.47</v>
          </cell>
          <cell r="BZ175">
            <v>156</v>
          </cell>
          <cell r="CA175">
            <v>1920</v>
          </cell>
          <cell r="CB175">
            <v>864</v>
          </cell>
          <cell r="CC175">
            <v>57.4</v>
          </cell>
          <cell r="CD175">
            <v>599</v>
          </cell>
          <cell r="CE175">
            <v>4280</v>
          </cell>
          <cell r="CF175">
            <v>2770</v>
          </cell>
          <cell r="CG175">
            <v>113</v>
          </cell>
          <cell r="CH175">
            <v>0</v>
          </cell>
          <cell r="CI175">
            <v>106000</v>
          </cell>
          <cell r="CJ175">
            <v>435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129</v>
          </cell>
          <cell r="CQ175">
            <v>0.96699999999999997</v>
          </cell>
          <cell r="CR175">
            <v>0</v>
          </cell>
          <cell r="CS175">
            <v>1</v>
          </cell>
        </row>
        <row r="176">
          <cell r="C176" t="str">
            <v>WT7X227.5</v>
          </cell>
          <cell r="D176" t="str">
            <v>T</v>
          </cell>
          <cell r="E176">
            <v>228</v>
          </cell>
          <cell r="F176">
            <v>66.900000000000006</v>
          </cell>
          <cell r="G176">
            <v>9.51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0</v>
          </cell>
          <cell r="U176">
            <v>0</v>
          </cell>
          <cell r="V176">
            <v>2.5099999999999998</v>
          </cell>
          <cell r="W176">
            <v>0</v>
          </cell>
          <cell r="X176">
            <v>0</v>
          </cell>
          <cell r="Y176">
            <v>1.99</v>
          </cell>
          <cell r="Z176">
            <v>2.62</v>
          </cell>
          <cell r="AA176">
            <v>0</v>
          </cell>
          <cell r="AB176">
            <v>2.83</v>
          </cell>
          <cell r="AC176">
            <v>0</v>
          </cell>
          <cell r="AD176">
            <v>4.72</v>
          </cell>
          <cell r="AE176">
            <v>321</v>
          </cell>
          <cell r="AF176">
            <v>102</v>
          </cell>
          <cell r="AG176">
            <v>45.9</v>
          </cell>
          <cell r="AH176">
            <v>2.19</v>
          </cell>
          <cell r="AI176">
            <v>1280</v>
          </cell>
          <cell r="AJ176">
            <v>234</v>
          </cell>
          <cell r="AK176">
            <v>152</v>
          </cell>
          <cell r="AL176">
            <v>4.38</v>
          </cell>
          <cell r="AM176">
            <v>0</v>
          </cell>
          <cell r="AN176">
            <v>196</v>
          </cell>
          <cell r="AO176">
            <v>1210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4.9800000000000004</v>
          </cell>
          <cell r="AV176">
            <v>0.96699999999999997</v>
          </cell>
          <cell r="AW176">
            <v>0</v>
          </cell>
          <cell r="AX176">
            <v>1</v>
          </cell>
          <cell r="AY176" t="str">
            <v>WT180X338.5</v>
          </cell>
          <cell r="AZ176" t="str">
            <v>WT180X338.5</v>
          </cell>
          <cell r="BA176">
            <v>338</v>
          </cell>
          <cell r="BB176">
            <v>43200</v>
          </cell>
          <cell r="BC176">
            <v>242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63.8</v>
          </cell>
          <cell r="BR176">
            <v>0</v>
          </cell>
          <cell r="BS176">
            <v>0</v>
          </cell>
          <cell r="BT176">
            <v>50.5</v>
          </cell>
          <cell r="BU176">
            <v>339</v>
          </cell>
          <cell r="BV176">
            <v>0</v>
          </cell>
          <cell r="BW176">
            <v>0</v>
          </cell>
          <cell r="BX176">
            <v>2.83</v>
          </cell>
          <cell r="BY176">
            <v>4.72</v>
          </cell>
          <cell r="BZ176">
            <v>134</v>
          </cell>
          <cell r="CA176">
            <v>1670</v>
          </cell>
          <cell r="CB176">
            <v>752</v>
          </cell>
          <cell r="CC176">
            <v>55.6</v>
          </cell>
          <cell r="CD176">
            <v>533</v>
          </cell>
          <cell r="CE176">
            <v>3830</v>
          </cell>
          <cell r="CF176">
            <v>2490</v>
          </cell>
          <cell r="CG176">
            <v>111</v>
          </cell>
          <cell r="CH176">
            <v>0</v>
          </cell>
          <cell r="CI176">
            <v>81600</v>
          </cell>
          <cell r="CJ176">
            <v>325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126</v>
          </cell>
          <cell r="CQ176">
            <v>0.96699999999999997</v>
          </cell>
          <cell r="CR176">
            <v>0</v>
          </cell>
          <cell r="CS176">
            <v>1</v>
          </cell>
        </row>
        <row r="177">
          <cell r="C177" t="str">
            <v>WT7X213</v>
          </cell>
          <cell r="D177" t="str">
            <v>T</v>
          </cell>
          <cell r="E177">
            <v>213</v>
          </cell>
          <cell r="F177">
            <v>62.6</v>
          </cell>
          <cell r="G177">
            <v>9.34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0</v>
          </cell>
          <cell r="U177">
            <v>0</v>
          </cell>
          <cell r="V177">
            <v>2.4</v>
          </cell>
          <cell r="W177">
            <v>0</v>
          </cell>
          <cell r="X177">
            <v>0</v>
          </cell>
          <cell r="Y177">
            <v>1.88</v>
          </cell>
          <cell r="Z177">
            <v>2.75</v>
          </cell>
          <cell r="AA177">
            <v>0</v>
          </cell>
          <cell r="AB177">
            <v>3.04</v>
          </cell>
          <cell r="AC177">
            <v>0</v>
          </cell>
          <cell r="AD177">
            <v>4.9800000000000004</v>
          </cell>
          <cell r="AE177">
            <v>287</v>
          </cell>
          <cell r="AF177">
            <v>91.7</v>
          </cell>
          <cell r="AG177">
            <v>41.4</v>
          </cell>
          <cell r="AH177">
            <v>2.14</v>
          </cell>
          <cell r="AI177">
            <v>1180</v>
          </cell>
          <cell r="AJ177">
            <v>217</v>
          </cell>
          <cell r="AK177">
            <v>141</v>
          </cell>
          <cell r="AL177">
            <v>4.34</v>
          </cell>
          <cell r="AM177">
            <v>0</v>
          </cell>
          <cell r="AN177">
            <v>164</v>
          </cell>
          <cell r="AO177">
            <v>991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4.92</v>
          </cell>
          <cell r="AV177">
            <v>0.96799999999999997</v>
          </cell>
          <cell r="AW177">
            <v>0</v>
          </cell>
          <cell r="AX177">
            <v>1</v>
          </cell>
          <cell r="AY177" t="str">
            <v>WT180X317</v>
          </cell>
          <cell r="AZ177" t="str">
            <v>WT180X317</v>
          </cell>
          <cell r="BA177">
            <v>317</v>
          </cell>
          <cell r="BB177">
            <v>40400</v>
          </cell>
          <cell r="BC177">
            <v>237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61</v>
          </cell>
          <cell r="BR177">
            <v>0</v>
          </cell>
          <cell r="BS177">
            <v>0</v>
          </cell>
          <cell r="BT177">
            <v>47.8</v>
          </cell>
          <cell r="BU177">
            <v>317</v>
          </cell>
          <cell r="BV177">
            <v>0</v>
          </cell>
          <cell r="BW177">
            <v>0</v>
          </cell>
          <cell r="BX177">
            <v>3.04</v>
          </cell>
          <cell r="BY177">
            <v>4.9800000000000004</v>
          </cell>
          <cell r="BZ177">
            <v>119</v>
          </cell>
          <cell r="CA177">
            <v>1500</v>
          </cell>
          <cell r="CB177">
            <v>678</v>
          </cell>
          <cell r="CC177">
            <v>54.4</v>
          </cell>
          <cell r="CD177">
            <v>491</v>
          </cell>
          <cell r="CE177">
            <v>3560</v>
          </cell>
          <cell r="CF177">
            <v>2310</v>
          </cell>
          <cell r="CG177">
            <v>110</v>
          </cell>
          <cell r="CH177">
            <v>0</v>
          </cell>
          <cell r="CI177">
            <v>68300</v>
          </cell>
          <cell r="CJ177">
            <v>266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125</v>
          </cell>
          <cell r="CQ177">
            <v>0.96799999999999997</v>
          </cell>
          <cell r="CR177">
            <v>0</v>
          </cell>
          <cell r="CS177">
            <v>1</v>
          </cell>
        </row>
        <row r="178">
          <cell r="C178" t="str">
            <v>WT7X199</v>
          </cell>
          <cell r="D178" t="str">
            <v>T</v>
          </cell>
          <cell r="E178">
            <v>199</v>
          </cell>
          <cell r="F178">
            <v>58.5</v>
          </cell>
          <cell r="G178">
            <v>9.15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0</v>
          </cell>
          <cell r="U178">
            <v>0</v>
          </cell>
          <cell r="V178">
            <v>2.2999999999999998</v>
          </cell>
          <cell r="W178">
            <v>0</v>
          </cell>
          <cell r="X178">
            <v>0</v>
          </cell>
          <cell r="Y178">
            <v>1.76</v>
          </cell>
          <cell r="Z178">
            <v>2.92</v>
          </cell>
          <cell r="AA178">
            <v>0</v>
          </cell>
          <cell r="AB178">
            <v>3.22</v>
          </cell>
          <cell r="AC178">
            <v>0</v>
          </cell>
          <cell r="AD178">
            <v>5.17</v>
          </cell>
          <cell r="AE178">
            <v>257</v>
          </cell>
          <cell r="AF178">
            <v>82.9</v>
          </cell>
          <cell r="AG178">
            <v>37.6</v>
          </cell>
          <cell r="AH178">
            <v>2.1</v>
          </cell>
          <cell r="AI178">
            <v>1090</v>
          </cell>
          <cell r="AJ178">
            <v>201</v>
          </cell>
          <cell r="AK178">
            <v>131</v>
          </cell>
          <cell r="AL178">
            <v>4.3099999999999996</v>
          </cell>
          <cell r="AM178">
            <v>0</v>
          </cell>
          <cell r="AN178">
            <v>135</v>
          </cell>
          <cell r="AO178">
            <v>801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4.87</v>
          </cell>
          <cell r="AV178">
            <v>0.96799999999999997</v>
          </cell>
          <cell r="AW178">
            <v>0</v>
          </cell>
          <cell r="AX178">
            <v>1</v>
          </cell>
          <cell r="AY178" t="str">
            <v>WT180X296</v>
          </cell>
          <cell r="AZ178" t="str">
            <v>WT180X296</v>
          </cell>
          <cell r="BA178">
            <v>296</v>
          </cell>
          <cell r="BB178">
            <v>37700</v>
          </cell>
          <cell r="BC178">
            <v>232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58.4</v>
          </cell>
          <cell r="BR178">
            <v>0</v>
          </cell>
          <cell r="BS178">
            <v>0</v>
          </cell>
          <cell r="BT178">
            <v>44.7</v>
          </cell>
          <cell r="BU178">
            <v>296</v>
          </cell>
          <cell r="BV178">
            <v>0</v>
          </cell>
          <cell r="BW178">
            <v>0</v>
          </cell>
          <cell r="BX178">
            <v>3.22</v>
          </cell>
          <cell r="BY178">
            <v>5.17</v>
          </cell>
          <cell r="BZ178">
            <v>107</v>
          </cell>
          <cell r="CA178">
            <v>1360</v>
          </cell>
          <cell r="CB178">
            <v>616</v>
          </cell>
          <cell r="CC178">
            <v>53.3</v>
          </cell>
          <cell r="CD178">
            <v>454</v>
          </cell>
          <cell r="CE178">
            <v>3290</v>
          </cell>
          <cell r="CF178">
            <v>2150</v>
          </cell>
          <cell r="CG178">
            <v>109</v>
          </cell>
          <cell r="CH178">
            <v>0</v>
          </cell>
          <cell r="CI178">
            <v>56200</v>
          </cell>
          <cell r="CJ178">
            <v>215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124</v>
          </cell>
          <cell r="CQ178">
            <v>0.96799999999999997</v>
          </cell>
          <cell r="CR178">
            <v>0</v>
          </cell>
          <cell r="CS178">
            <v>1</v>
          </cell>
        </row>
        <row r="179">
          <cell r="C179" t="str">
            <v>WT7X185</v>
          </cell>
          <cell r="D179" t="str">
            <v>T</v>
          </cell>
          <cell r="E179">
            <v>185</v>
          </cell>
          <cell r="F179">
            <v>54.4</v>
          </cell>
          <cell r="G179">
            <v>8.9600000000000009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0</v>
          </cell>
          <cell r="U179">
            <v>0</v>
          </cell>
          <cell r="V179">
            <v>2.19</v>
          </cell>
          <cell r="W179">
            <v>0</v>
          </cell>
          <cell r="X179">
            <v>0</v>
          </cell>
          <cell r="Y179">
            <v>1.65</v>
          </cell>
          <cell r="Z179">
            <v>3.1</v>
          </cell>
          <cell r="AA179">
            <v>0</v>
          </cell>
          <cell r="AB179">
            <v>3.45</v>
          </cell>
          <cell r="AC179">
            <v>0</v>
          </cell>
          <cell r="AD179">
            <v>5.41</v>
          </cell>
          <cell r="AE179">
            <v>229</v>
          </cell>
          <cell r="AF179">
            <v>74.400000000000006</v>
          </cell>
          <cell r="AG179">
            <v>33.9</v>
          </cell>
          <cell r="AH179">
            <v>2.0499999999999998</v>
          </cell>
          <cell r="AI179">
            <v>994</v>
          </cell>
          <cell r="AJ179">
            <v>185</v>
          </cell>
          <cell r="AK179">
            <v>121</v>
          </cell>
          <cell r="AL179">
            <v>4.2699999999999996</v>
          </cell>
          <cell r="AM179">
            <v>0</v>
          </cell>
          <cell r="AN179">
            <v>110</v>
          </cell>
          <cell r="AO179">
            <v>640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4.82</v>
          </cell>
          <cell r="AV179">
            <v>0.96799999999999997</v>
          </cell>
          <cell r="AW179">
            <v>0</v>
          </cell>
          <cell r="AX179">
            <v>1</v>
          </cell>
          <cell r="AY179" t="str">
            <v>WT180X275.5</v>
          </cell>
          <cell r="AZ179" t="str">
            <v>WT180X275.5</v>
          </cell>
          <cell r="BA179">
            <v>276</v>
          </cell>
          <cell r="BB179">
            <v>35100</v>
          </cell>
          <cell r="BC179">
            <v>228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55.6</v>
          </cell>
          <cell r="BR179">
            <v>0</v>
          </cell>
          <cell r="BS179">
            <v>0</v>
          </cell>
          <cell r="BT179">
            <v>41.9</v>
          </cell>
          <cell r="BU179">
            <v>276</v>
          </cell>
          <cell r="BV179">
            <v>0</v>
          </cell>
          <cell r="BW179">
            <v>0</v>
          </cell>
          <cell r="BX179">
            <v>3.45</v>
          </cell>
          <cell r="BY179">
            <v>5.41</v>
          </cell>
          <cell r="BZ179">
            <v>95.3</v>
          </cell>
          <cell r="CA179">
            <v>1220</v>
          </cell>
          <cell r="CB179">
            <v>556</v>
          </cell>
          <cell r="CC179">
            <v>52.1</v>
          </cell>
          <cell r="CD179">
            <v>414</v>
          </cell>
          <cell r="CE179">
            <v>3030</v>
          </cell>
          <cell r="CF179">
            <v>1980</v>
          </cell>
          <cell r="CG179">
            <v>108</v>
          </cell>
          <cell r="CH179">
            <v>0</v>
          </cell>
          <cell r="CI179">
            <v>45800</v>
          </cell>
          <cell r="CJ179">
            <v>172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122</v>
          </cell>
          <cell r="CQ179">
            <v>0.96799999999999997</v>
          </cell>
          <cell r="CR179">
            <v>0</v>
          </cell>
          <cell r="CS179">
            <v>1</v>
          </cell>
        </row>
        <row r="180">
          <cell r="C180" t="str">
            <v>WT7X171</v>
          </cell>
          <cell r="D180" t="str">
            <v>T</v>
          </cell>
          <cell r="E180">
            <v>171</v>
          </cell>
          <cell r="F180">
            <v>50.3</v>
          </cell>
          <cell r="G180">
            <v>8.77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0</v>
          </cell>
          <cell r="U180">
            <v>0</v>
          </cell>
          <cell r="V180">
            <v>2.09</v>
          </cell>
          <cell r="W180">
            <v>0</v>
          </cell>
          <cell r="X180">
            <v>0</v>
          </cell>
          <cell r="Y180">
            <v>1.54</v>
          </cell>
          <cell r="Z180">
            <v>3.31</v>
          </cell>
          <cell r="AA180">
            <v>0</v>
          </cell>
          <cell r="AB180">
            <v>3.7</v>
          </cell>
          <cell r="AC180">
            <v>0</v>
          </cell>
          <cell r="AD180">
            <v>5.69</v>
          </cell>
          <cell r="AE180">
            <v>203</v>
          </cell>
          <cell r="AF180">
            <v>66.2</v>
          </cell>
          <cell r="AG180">
            <v>30.4</v>
          </cell>
          <cell r="AH180">
            <v>2.0099999999999998</v>
          </cell>
          <cell r="AI180">
            <v>903</v>
          </cell>
          <cell r="AJ180">
            <v>169</v>
          </cell>
          <cell r="AK180">
            <v>110</v>
          </cell>
          <cell r="AL180">
            <v>4.24</v>
          </cell>
          <cell r="AM180">
            <v>0</v>
          </cell>
          <cell r="AN180">
            <v>88.3</v>
          </cell>
          <cell r="AO180">
            <v>502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4.7699999999999996</v>
          </cell>
          <cell r="AV180">
            <v>0.96799999999999997</v>
          </cell>
          <cell r="AW180">
            <v>0</v>
          </cell>
          <cell r="AX180">
            <v>1</v>
          </cell>
          <cell r="AY180" t="str">
            <v>WT180X254.5</v>
          </cell>
          <cell r="AZ180" t="str">
            <v>WT180X254.5</v>
          </cell>
          <cell r="BA180">
            <v>546</v>
          </cell>
          <cell r="BB180">
            <v>32500</v>
          </cell>
          <cell r="BC180">
            <v>223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53.1</v>
          </cell>
          <cell r="BR180">
            <v>0</v>
          </cell>
          <cell r="BS180">
            <v>0</v>
          </cell>
          <cell r="BT180">
            <v>39.1</v>
          </cell>
          <cell r="BU180">
            <v>255</v>
          </cell>
          <cell r="BV180">
            <v>0</v>
          </cell>
          <cell r="BW180">
            <v>0</v>
          </cell>
          <cell r="BX180">
            <v>3.7</v>
          </cell>
          <cell r="BY180">
            <v>5.69</v>
          </cell>
          <cell r="BZ180">
            <v>84.5</v>
          </cell>
          <cell r="CA180">
            <v>1080</v>
          </cell>
          <cell r="CB180">
            <v>498</v>
          </cell>
          <cell r="CC180">
            <v>51.1</v>
          </cell>
          <cell r="CD180">
            <v>376</v>
          </cell>
          <cell r="CE180">
            <v>2770</v>
          </cell>
          <cell r="CF180">
            <v>1800</v>
          </cell>
          <cell r="CG180">
            <v>108</v>
          </cell>
          <cell r="CH180">
            <v>0</v>
          </cell>
          <cell r="CI180">
            <v>36800</v>
          </cell>
          <cell r="CJ180">
            <v>135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121</v>
          </cell>
          <cell r="CQ180">
            <v>0.96799999999999997</v>
          </cell>
          <cell r="CR180">
            <v>0</v>
          </cell>
          <cell r="CS180">
            <v>1</v>
          </cell>
        </row>
        <row r="181">
          <cell r="C181" t="str">
            <v>WT7X155.5</v>
          </cell>
          <cell r="D181" t="str">
            <v>T</v>
          </cell>
          <cell r="E181">
            <v>156</v>
          </cell>
          <cell r="F181">
            <v>45.7</v>
          </cell>
          <cell r="G181">
            <v>8.56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0</v>
          </cell>
          <cell r="U181">
            <v>0</v>
          </cell>
          <cell r="V181">
            <v>1.97</v>
          </cell>
          <cell r="W181">
            <v>0</v>
          </cell>
          <cell r="X181">
            <v>0</v>
          </cell>
          <cell r="Y181">
            <v>1.41</v>
          </cell>
          <cell r="Z181">
            <v>3.59</v>
          </cell>
          <cell r="AA181">
            <v>0</v>
          </cell>
          <cell r="AB181">
            <v>4.04</v>
          </cell>
          <cell r="AC181">
            <v>0</v>
          </cell>
          <cell r="AD181">
            <v>6.07</v>
          </cell>
          <cell r="AE181">
            <v>176</v>
          </cell>
          <cell r="AF181">
            <v>57.7</v>
          </cell>
          <cell r="AG181">
            <v>26.7</v>
          </cell>
          <cell r="AH181">
            <v>1.96</v>
          </cell>
          <cell r="AI181">
            <v>807</v>
          </cell>
          <cell r="AJ181">
            <v>152</v>
          </cell>
          <cell r="AK181">
            <v>99.4</v>
          </cell>
          <cell r="AL181">
            <v>4.2</v>
          </cell>
          <cell r="AM181">
            <v>0</v>
          </cell>
          <cell r="AN181">
            <v>67.5</v>
          </cell>
          <cell r="AO181">
            <v>375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4.71</v>
          </cell>
          <cell r="AV181">
            <v>0.96899999999999997</v>
          </cell>
          <cell r="AW181">
            <v>0</v>
          </cell>
          <cell r="AX181">
            <v>1</v>
          </cell>
          <cell r="AY181" t="str">
            <v>WT180X231.5</v>
          </cell>
          <cell r="AZ181" t="str">
            <v>WT180X231.5</v>
          </cell>
          <cell r="BA181">
            <v>232</v>
          </cell>
          <cell r="BB181">
            <v>29500</v>
          </cell>
          <cell r="BC181">
            <v>217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50</v>
          </cell>
          <cell r="BR181">
            <v>0</v>
          </cell>
          <cell r="BS181">
            <v>0</v>
          </cell>
          <cell r="BT181">
            <v>35.799999999999997</v>
          </cell>
          <cell r="BU181">
            <v>232</v>
          </cell>
          <cell r="BV181">
            <v>0</v>
          </cell>
          <cell r="BW181">
            <v>0</v>
          </cell>
          <cell r="BX181">
            <v>4.04</v>
          </cell>
          <cell r="BY181">
            <v>6.07</v>
          </cell>
          <cell r="BZ181">
            <v>73.3</v>
          </cell>
          <cell r="CA181">
            <v>946</v>
          </cell>
          <cell r="CB181">
            <v>438</v>
          </cell>
          <cell r="CC181">
            <v>49.8</v>
          </cell>
          <cell r="CD181">
            <v>336</v>
          </cell>
          <cell r="CE181">
            <v>2490</v>
          </cell>
          <cell r="CF181">
            <v>1630</v>
          </cell>
          <cell r="CG181">
            <v>107</v>
          </cell>
          <cell r="CH181">
            <v>0</v>
          </cell>
          <cell r="CI181">
            <v>28100</v>
          </cell>
          <cell r="CJ181">
            <v>101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120</v>
          </cell>
          <cell r="CQ181">
            <v>0.96899999999999997</v>
          </cell>
          <cell r="CR181">
            <v>0</v>
          </cell>
          <cell r="CS181">
            <v>1</v>
          </cell>
        </row>
        <row r="182">
          <cell r="C182" t="str">
            <v>WT7X141.5</v>
          </cell>
          <cell r="D182" t="str">
            <v>T</v>
          </cell>
          <cell r="E182">
            <v>142</v>
          </cell>
          <cell r="F182">
            <v>41.6</v>
          </cell>
          <cell r="G182">
            <v>8.3699999999999992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0</v>
          </cell>
          <cell r="U182">
            <v>0</v>
          </cell>
          <cell r="V182">
            <v>1.86</v>
          </cell>
          <cell r="W182">
            <v>0</v>
          </cell>
          <cell r="X182">
            <v>0</v>
          </cell>
          <cell r="Y182">
            <v>1.29</v>
          </cell>
          <cell r="Z182">
            <v>3.89</v>
          </cell>
          <cell r="AA182">
            <v>0</v>
          </cell>
          <cell r="AB182">
            <v>4.42</v>
          </cell>
          <cell r="AC182">
            <v>0</v>
          </cell>
          <cell r="AD182">
            <v>6.49</v>
          </cell>
          <cell r="AE182">
            <v>153</v>
          </cell>
          <cell r="AF182">
            <v>50.4</v>
          </cell>
          <cell r="AG182">
            <v>23.5</v>
          </cell>
          <cell r="AH182">
            <v>1.92</v>
          </cell>
          <cell r="AI182">
            <v>722</v>
          </cell>
          <cell r="AJ182">
            <v>137</v>
          </cell>
          <cell r="AK182">
            <v>89.7</v>
          </cell>
          <cell r="AL182">
            <v>4.17</v>
          </cell>
          <cell r="AM182">
            <v>0</v>
          </cell>
          <cell r="AN182">
            <v>51.8</v>
          </cell>
          <cell r="AO182">
            <v>281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4.66</v>
          </cell>
          <cell r="AV182">
            <v>0.96899999999999997</v>
          </cell>
          <cell r="AW182">
            <v>0</v>
          </cell>
          <cell r="AX182">
            <v>1</v>
          </cell>
          <cell r="AY182" t="str">
            <v>WT180X210.5</v>
          </cell>
          <cell r="AZ182" t="str">
            <v>WT180X210.5</v>
          </cell>
          <cell r="BA182">
            <v>210</v>
          </cell>
          <cell r="BB182">
            <v>26800</v>
          </cell>
          <cell r="BC182">
            <v>213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47.2</v>
          </cell>
          <cell r="BR182">
            <v>0</v>
          </cell>
          <cell r="BS182">
            <v>0</v>
          </cell>
          <cell r="BT182">
            <v>32.799999999999997</v>
          </cell>
          <cell r="BU182">
            <v>211</v>
          </cell>
          <cell r="BV182">
            <v>0</v>
          </cell>
          <cell r="BW182">
            <v>0</v>
          </cell>
          <cell r="BX182">
            <v>4.42</v>
          </cell>
          <cell r="BY182">
            <v>6.49</v>
          </cell>
          <cell r="BZ182">
            <v>63.7</v>
          </cell>
          <cell r="CA182">
            <v>826</v>
          </cell>
          <cell r="CB182">
            <v>385</v>
          </cell>
          <cell r="CC182">
            <v>48.8</v>
          </cell>
          <cell r="CD182">
            <v>301</v>
          </cell>
          <cell r="CE182">
            <v>2250</v>
          </cell>
          <cell r="CF182">
            <v>1470</v>
          </cell>
          <cell r="CG182">
            <v>106</v>
          </cell>
          <cell r="CH182">
            <v>0</v>
          </cell>
          <cell r="CI182">
            <v>21600</v>
          </cell>
          <cell r="CJ182">
            <v>75.5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118</v>
          </cell>
          <cell r="CQ182">
            <v>0.96899999999999997</v>
          </cell>
          <cell r="CR182">
            <v>0</v>
          </cell>
          <cell r="CS182">
            <v>1</v>
          </cell>
        </row>
        <row r="183">
          <cell r="C183" t="str">
            <v>WT7X128.5</v>
          </cell>
          <cell r="D183" t="str">
            <v>T</v>
          </cell>
          <cell r="E183">
            <v>128</v>
          </cell>
          <cell r="F183">
            <v>37.799999999999997</v>
          </cell>
          <cell r="G183">
            <v>8.19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0</v>
          </cell>
          <cell r="U183">
            <v>0</v>
          </cell>
          <cell r="V183">
            <v>1.75</v>
          </cell>
          <cell r="W183">
            <v>0</v>
          </cell>
          <cell r="X183">
            <v>0</v>
          </cell>
          <cell r="Y183">
            <v>1.18</v>
          </cell>
          <cell r="Z183">
            <v>4.2300000000000004</v>
          </cell>
          <cell r="AA183">
            <v>0</v>
          </cell>
          <cell r="AB183">
            <v>4.8499999999999996</v>
          </cell>
          <cell r="AC183">
            <v>0</v>
          </cell>
          <cell r="AD183">
            <v>6.97</v>
          </cell>
          <cell r="AE183">
            <v>133</v>
          </cell>
          <cell r="AF183">
            <v>43.9</v>
          </cell>
          <cell r="AG183">
            <v>20.7</v>
          </cell>
          <cell r="AH183">
            <v>1.88</v>
          </cell>
          <cell r="AI183">
            <v>645</v>
          </cell>
          <cell r="AJ183">
            <v>123</v>
          </cell>
          <cell r="AK183">
            <v>80.7</v>
          </cell>
          <cell r="AL183">
            <v>4.13</v>
          </cell>
          <cell r="AM183">
            <v>0</v>
          </cell>
          <cell r="AN183">
            <v>39.299999999999997</v>
          </cell>
          <cell r="AO183">
            <v>209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4.6100000000000003</v>
          </cell>
          <cell r="AV183">
            <v>0.96899999999999997</v>
          </cell>
          <cell r="AW183">
            <v>0</v>
          </cell>
          <cell r="AX183">
            <v>1</v>
          </cell>
          <cell r="AY183" t="str">
            <v>WT180X191</v>
          </cell>
          <cell r="AZ183" t="str">
            <v>WT180X191</v>
          </cell>
          <cell r="BA183">
            <v>191</v>
          </cell>
          <cell r="BB183">
            <v>24400</v>
          </cell>
          <cell r="BC183">
            <v>208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44.5</v>
          </cell>
          <cell r="BR183">
            <v>0</v>
          </cell>
          <cell r="BS183">
            <v>0</v>
          </cell>
          <cell r="BT183">
            <v>30</v>
          </cell>
          <cell r="BU183">
            <v>191</v>
          </cell>
          <cell r="BV183">
            <v>0</v>
          </cell>
          <cell r="BW183">
            <v>0</v>
          </cell>
          <cell r="BX183">
            <v>4.8499999999999996</v>
          </cell>
          <cell r="BY183">
            <v>6.97</v>
          </cell>
          <cell r="BZ183">
            <v>55.4</v>
          </cell>
          <cell r="CA183">
            <v>719</v>
          </cell>
          <cell r="CB183">
            <v>339</v>
          </cell>
          <cell r="CC183">
            <v>47.8</v>
          </cell>
          <cell r="CD183">
            <v>268</v>
          </cell>
          <cell r="CE183">
            <v>2020</v>
          </cell>
          <cell r="CF183">
            <v>1320</v>
          </cell>
          <cell r="CG183">
            <v>105</v>
          </cell>
          <cell r="CH183">
            <v>0</v>
          </cell>
          <cell r="CI183">
            <v>16400</v>
          </cell>
          <cell r="CJ183">
            <v>56.1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117</v>
          </cell>
          <cell r="CQ183">
            <v>0.96899999999999997</v>
          </cell>
          <cell r="CR183">
            <v>0</v>
          </cell>
          <cell r="CS183">
            <v>1</v>
          </cell>
        </row>
        <row r="184">
          <cell r="C184" t="str">
            <v>WT7X116.5</v>
          </cell>
          <cell r="D184" t="str">
            <v>T</v>
          </cell>
          <cell r="E184">
            <v>116</v>
          </cell>
          <cell r="F184">
            <v>34.200000000000003</v>
          </cell>
          <cell r="G184">
            <v>8.02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0</v>
          </cell>
          <cell r="U184">
            <v>0</v>
          </cell>
          <cell r="V184">
            <v>1.65</v>
          </cell>
          <cell r="W184">
            <v>0</v>
          </cell>
          <cell r="X184">
            <v>0</v>
          </cell>
          <cell r="Y184">
            <v>1.08</v>
          </cell>
          <cell r="Z184">
            <v>4.62</v>
          </cell>
          <cell r="AA184">
            <v>0</v>
          </cell>
          <cell r="AB184">
            <v>5.33</v>
          </cell>
          <cell r="AC184">
            <v>0</v>
          </cell>
          <cell r="AD184">
            <v>7.5</v>
          </cell>
          <cell r="AE184">
            <v>116</v>
          </cell>
          <cell r="AF184">
            <v>38.200000000000003</v>
          </cell>
          <cell r="AG184">
            <v>18.2</v>
          </cell>
          <cell r="AH184">
            <v>1.84</v>
          </cell>
          <cell r="AI184">
            <v>576</v>
          </cell>
          <cell r="AJ184">
            <v>110</v>
          </cell>
          <cell r="AK184">
            <v>72.5</v>
          </cell>
          <cell r="AL184">
            <v>4.0999999999999996</v>
          </cell>
          <cell r="AM184">
            <v>0</v>
          </cell>
          <cell r="AN184">
            <v>29.6</v>
          </cell>
          <cell r="AO184">
            <v>154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4.57</v>
          </cell>
          <cell r="AV184">
            <v>0.97</v>
          </cell>
          <cell r="AW184">
            <v>0</v>
          </cell>
          <cell r="AX184">
            <v>1</v>
          </cell>
          <cell r="AY184" t="str">
            <v>WT180X173.5</v>
          </cell>
          <cell r="AZ184" t="str">
            <v>WT180X173.5</v>
          </cell>
          <cell r="BA184">
            <v>174</v>
          </cell>
          <cell r="BB184">
            <v>22100</v>
          </cell>
          <cell r="BC184">
            <v>204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41.9</v>
          </cell>
          <cell r="BR184">
            <v>0</v>
          </cell>
          <cell r="BS184">
            <v>0</v>
          </cell>
          <cell r="BT184">
            <v>27.4</v>
          </cell>
          <cell r="BU184">
            <v>174</v>
          </cell>
          <cell r="BV184">
            <v>0</v>
          </cell>
          <cell r="BW184">
            <v>0</v>
          </cell>
          <cell r="BX184">
            <v>5.33</v>
          </cell>
          <cell r="BY184">
            <v>7.5</v>
          </cell>
          <cell r="BZ184">
            <v>48.3</v>
          </cell>
          <cell r="CA184">
            <v>626</v>
          </cell>
          <cell r="CB184">
            <v>298</v>
          </cell>
          <cell r="CC184">
            <v>46.7</v>
          </cell>
          <cell r="CD184">
            <v>240</v>
          </cell>
          <cell r="CE184">
            <v>1800</v>
          </cell>
          <cell r="CF184">
            <v>1190</v>
          </cell>
          <cell r="CG184">
            <v>104</v>
          </cell>
          <cell r="CH184">
            <v>0</v>
          </cell>
          <cell r="CI184">
            <v>12300</v>
          </cell>
          <cell r="CJ184">
            <v>41.4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116</v>
          </cell>
          <cell r="CQ184">
            <v>0.97</v>
          </cell>
          <cell r="CR184">
            <v>0</v>
          </cell>
          <cell r="CS184">
            <v>1</v>
          </cell>
        </row>
        <row r="185">
          <cell r="C185" t="str">
            <v>WT7X105.5</v>
          </cell>
          <cell r="D185" t="str">
            <v>F</v>
          </cell>
          <cell r="E185">
            <v>106</v>
          </cell>
          <cell r="F185">
            <v>31</v>
          </cell>
          <cell r="G185">
            <v>7.86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0</v>
          </cell>
          <cell r="U185">
            <v>0</v>
          </cell>
          <cell r="V185">
            <v>1.57</v>
          </cell>
          <cell r="W185">
            <v>0</v>
          </cell>
          <cell r="X185">
            <v>0</v>
          </cell>
          <cell r="Y185">
            <v>0.98</v>
          </cell>
          <cell r="Z185">
            <v>5.0599999999999996</v>
          </cell>
          <cell r="AA185">
            <v>0</v>
          </cell>
          <cell r="AB185">
            <v>5.82</v>
          </cell>
          <cell r="AC185">
            <v>0</v>
          </cell>
          <cell r="AD185">
            <v>8.02</v>
          </cell>
          <cell r="AE185">
            <v>102</v>
          </cell>
          <cell r="AF185">
            <v>33.4</v>
          </cell>
          <cell r="AG185">
            <v>16.2</v>
          </cell>
          <cell r="AH185">
            <v>1.81</v>
          </cell>
          <cell r="AI185">
            <v>513</v>
          </cell>
          <cell r="AJ185">
            <v>98.9</v>
          </cell>
          <cell r="AK185">
            <v>65</v>
          </cell>
          <cell r="AL185">
            <v>4.07</v>
          </cell>
          <cell r="AM185">
            <v>0</v>
          </cell>
          <cell r="AN185">
            <v>22.2</v>
          </cell>
          <cell r="AO185">
            <v>113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4.5199999999999996</v>
          </cell>
          <cell r="AV185">
            <v>0.97</v>
          </cell>
          <cell r="AW185">
            <v>0</v>
          </cell>
          <cell r="AX185">
            <v>1</v>
          </cell>
          <cell r="AY185" t="str">
            <v>WT180X157</v>
          </cell>
          <cell r="AZ185" t="str">
            <v>WT180X157</v>
          </cell>
          <cell r="BA185">
            <v>157</v>
          </cell>
          <cell r="BB185">
            <v>20000</v>
          </cell>
          <cell r="BC185">
            <v>200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39.9</v>
          </cell>
          <cell r="BR185">
            <v>0</v>
          </cell>
          <cell r="BS185">
            <v>0</v>
          </cell>
          <cell r="BT185">
            <v>24.9</v>
          </cell>
          <cell r="BU185">
            <v>157</v>
          </cell>
          <cell r="BV185">
            <v>0</v>
          </cell>
          <cell r="BW185">
            <v>0</v>
          </cell>
          <cell r="BX185">
            <v>5.82</v>
          </cell>
          <cell r="BY185">
            <v>8.02</v>
          </cell>
          <cell r="BZ185">
            <v>42.5</v>
          </cell>
          <cell r="CA185">
            <v>547</v>
          </cell>
          <cell r="CB185">
            <v>265</v>
          </cell>
          <cell r="CC185">
            <v>46</v>
          </cell>
          <cell r="CD185">
            <v>214</v>
          </cell>
          <cell r="CE185">
            <v>1620</v>
          </cell>
          <cell r="CF185">
            <v>1070</v>
          </cell>
          <cell r="CG185">
            <v>103</v>
          </cell>
          <cell r="CH185">
            <v>0</v>
          </cell>
          <cell r="CI185">
            <v>9240</v>
          </cell>
          <cell r="CJ185">
            <v>30.3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115</v>
          </cell>
          <cell r="CQ185">
            <v>0.97</v>
          </cell>
          <cell r="CR185">
            <v>0</v>
          </cell>
          <cell r="CS185">
            <v>1</v>
          </cell>
        </row>
        <row r="186">
          <cell r="C186" t="str">
            <v>WT7X96.5</v>
          </cell>
          <cell r="D186" t="str">
            <v>F</v>
          </cell>
          <cell r="E186">
            <v>96.5</v>
          </cell>
          <cell r="F186">
            <v>28.4</v>
          </cell>
          <cell r="G186">
            <v>7.74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0</v>
          </cell>
          <cell r="U186">
            <v>0</v>
          </cell>
          <cell r="V186">
            <v>1.49</v>
          </cell>
          <cell r="W186">
            <v>0</v>
          </cell>
          <cell r="X186">
            <v>0</v>
          </cell>
          <cell r="Y186">
            <v>0.90300000000000002</v>
          </cell>
          <cell r="Z186">
            <v>5.45</v>
          </cell>
          <cell r="AA186">
            <v>0</v>
          </cell>
          <cell r="AB186">
            <v>6.41</v>
          </cell>
          <cell r="AC186">
            <v>0</v>
          </cell>
          <cell r="AD186">
            <v>8.6999999999999993</v>
          </cell>
          <cell r="AE186">
            <v>89.8</v>
          </cell>
          <cell r="AF186">
            <v>29.4</v>
          </cell>
          <cell r="AG186">
            <v>14.4</v>
          </cell>
          <cell r="AH186">
            <v>1.78</v>
          </cell>
          <cell r="AI186">
            <v>466</v>
          </cell>
          <cell r="AJ186">
            <v>90.1</v>
          </cell>
          <cell r="AK186">
            <v>59.3</v>
          </cell>
          <cell r="AL186">
            <v>4.05</v>
          </cell>
          <cell r="AM186">
            <v>0</v>
          </cell>
          <cell r="AN186">
            <v>17.3</v>
          </cell>
          <cell r="AO186">
            <v>87.2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4.49</v>
          </cell>
          <cell r="AV186">
            <v>0.97099999999999997</v>
          </cell>
          <cell r="AW186">
            <v>0</v>
          </cell>
          <cell r="AX186">
            <v>1</v>
          </cell>
          <cell r="AY186" t="str">
            <v>WT180X143.5</v>
          </cell>
          <cell r="AZ186" t="str">
            <v>WT180X143.5</v>
          </cell>
          <cell r="BA186">
            <v>144</v>
          </cell>
          <cell r="BB186">
            <v>18300</v>
          </cell>
          <cell r="BC186">
            <v>197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37.799999999999997</v>
          </cell>
          <cell r="BR186">
            <v>0</v>
          </cell>
          <cell r="BS186">
            <v>0</v>
          </cell>
          <cell r="BT186">
            <v>22.9</v>
          </cell>
          <cell r="BU186">
            <v>144</v>
          </cell>
          <cell r="BV186">
            <v>0</v>
          </cell>
          <cell r="BW186">
            <v>0</v>
          </cell>
          <cell r="BX186">
            <v>6.41</v>
          </cell>
          <cell r="BY186">
            <v>8.6999999999999993</v>
          </cell>
          <cell r="BZ186">
            <v>37.4</v>
          </cell>
          <cell r="CA186">
            <v>482</v>
          </cell>
          <cell r="CB186">
            <v>236</v>
          </cell>
          <cell r="CC186">
            <v>45.2</v>
          </cell>
          <cell r="CD186">
            <v>194</v>
          </cell>
          <cell r="CE186">
            <v>1480</v>
          </cell>
          <cell r="CF186">
            <v>972</v>
          </cell>
          <cell r="CG186">
            <v>103</v>
          </cell>
          <cell r="CH186">
            <v>0</v>
          </cell>
          <cell r="CI186">
            <v>7200</v>
          </cell>
          <cell r="CJ186">
            <v>23.4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114</v>
          </cell>
          <cell r="CQ186">
            <v>0.97099999999999997</v>
          </cell>
          <cell r="CR186">
            <v>0</v>
          </cell>
          <cell r="CS186">
            <v>1</v>
          </cell>
        </row>
        <row r="187">
          <cell r="C187" t="str">
            <v>WT7X88</v>
          </cell>
          <cell r="D187" t="str">
            <v>F</v>
          </cell>
          <cell r="E187">
            <v>88</v>
          </cell>
          <cell r="F187">
            <v>25.9</v>
          </cell>
          <cell r="G187">
            <v>7.61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0</v>
          </cell>
          <cell r="U187">
            <v>0</v>
          </cell>
          <cell r="V187">
            <v>1.43</v>
          </cell>
          <cell r="W187">
            <v>0</v>
          </cell>
          <cell r="X187">
            <v>0</v>
          </cell>
          <cell r="Y187">
            <v>0.82699999999999996</v>
          </cell>
          <cell r="Z187">
            <v>5.97</v>
          </cell>
          <cell r="AA187">
            <v>0</v>
          </cell>
          <cell r="AB187">
            <v>6.87</v>
          </cell>
          <cell r="AC187">
            <v>0</v>
          </cell>
          <cell r="AD187">
            <v>9.17</v>
          </cell>
          <cell r="AE187">
            <v>80.5</v>
          </cell>
          <cell r="AF187">
            <v>26.3</v>
          </cell>
          <cell r="AG187">
            <v>13</v>
          </cell>
          <cell r="AH187">
            <v>1.76</v>
          </cell>
          <cell r="AI187">
            <v>419</v>
          </cell>
          <cell r="AJ187">
            <v>81.3</v>
          </cell>
          <cell r="AK187">
            <v>53.5</v>
          </cell>
          <cell r="AL187">
            <v>4.0199999999999996</v>
          </cell>
          <cell r="AM187">
            <v>0</v>
          </cell>
          <cell r="AN187">
            <v>13.2</v>
          </cell>
          <cell r="AO187">
            <v>65.2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4.46</v>
          </cell>
          <cell r="AV187">
            <v>0.97</v>
          </cell>
          <cell r="AW187">
            <v>0</v>
          </cell>
          <cell r="AX187">
            <v>1</v>
          </cell>
          <cell r="AY187" t="str">
            <v>WT180X131</v>
          </cell>
          <cell r="AZ187" t="str">
            <v>WT180X131</v>
          </cell>
          <cell r="BA187">
            <v>131</v>
          </cell>
          <cell r="BB187">
            <v>16700</v>
          </cell>
          <cell r="BC187">
            <v>193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36.299999999999997</v>
          </cell>
          <cell r="BR187">
            <v>0</v>
          </cell>
          <cell r="BS187">
            <v>0</v>
          </cell>
          <cell r="BT187">
            <v>21</v>
          </cell>
          <cell r="BU187">
            <v>131</v>
          </cell>
          <cell r="BV187">
            <v>0</v>
          </cell>
          <cell r="BW187">
            <v>0</v>
          </cell>
          <cell r="BX187">
            <v>6.87</v>
          </cell>
          <cell r="BY187">
            <v>9.17</v>
          </cell>
          <cell r="BZ187">
            <v>33.5</v>
          </cell>
          <cell r="CA187">
            <v>431</v>
          </cell>
          <cell r="CB187">
            <v>213</v>
          </cell>
          <cell r="CC187">
            <v>44.7</v>
          </cell>
          <cell r="CD187">
            <v>174</v>
          </cell>
          <cell r="CE187">
            <v>1330</v>
          </cell>
          <cell r="CF187">
            <v>877</v>
          </cell>
          <cell r="CG187">
            <v>102</v>
          </cell>
          <cell r="CH187">
            <v>0</v>
          </cell>
          <cell r="CI187">
            <v>5490</v>
          </cell>
          <cell r="CJ187">
            <v>17.5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113</v>
          </cell>
          <cell r="CQ187">
            <v>0.97</v>
          </cell>
          <cell r="CR187">
            <v>0</v>
          </cell>
          <cell r="CS187">
            <v>1</v>
          </cell>
        </row>
        <row r="188">
          <cell r="C188" t="str">
            <v>WT7X79.5</v>
          </cell>
          <cell r="D188" t="str">
            <v>F</v>
          </cell>
          <cell r="E188">
            <v>79.5</v>
          </cell>
          <cell r="F188">
            <v>23.4</v>
          </cell>
          <cell r="G188">
            <v>7.49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0</v>
          </cell>
          <cell r="U188">
            <v>0</v>
          </cell>
          <cell r="V188">
            <v>1.35</v>
          </cell>
          <cell r="W188">
            <v>0</v>
          </cell>
          <cell r="X188">
            <v>0</v>
          </cell>
          <cell r="Y188">
            <v>0.751</v>
          </cell>
          <cell r="Z188">
            <v>6.54</v>
          </cell>
          <cell r="AA188">
            <v>0</v>
          </cell>
          <cell r="AB188">
            <v>7.65</v>
          </cell>
          <cell r="AC188">
            <v>0</v>
          </cell>
          <cell r="AD188">
            <v>10.1</v>
          </cell>
          <cell r="AE188">
            <v>70.2</v>
          </cell>
          <cell r="AF188">
            <v>22.8</v>
          </cell>
          <cell r="AG188">
            <v>11.4</v>
          </cell>
          <cell r="AH188">
            <v>1.73</v>
          </cell>
          <cell r="AI188">
            <v>374</v>
          </cell>
          <cell r="AJ188">
            <v>73</v>
          </cell>
          <cell r="AK188">
            <v>48.1</v>
          </cell>
          <cell r="AL188">
            <v>4</v>
          </cell>
          <cell r="AM188">
            <v>0</v>
          </cell>
          <cell r="AN188">
            <v>9.84</v>
          </cell>
          <cell r="AO188">
            <v>47.9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4.43</v>
          </cell>
          <cell r="AV188">
            <v>0.97099999999999997</v>
          </cell>
          <cell r="AW188">
            <v>0</v>
          </cell>
          <cell r="AX188">
            <v>1</v>
          </cell>
          <cell r="AY188" t="str">
            <v>WT180X118.5</v>
          </cell>
          <cell r="AZ188" t="str">
            <v>WT180X118.5</v>
          </cell>
          <cell r="BA188">
            <v>118</v>
          </cell>
          <cell r="BB188">
            <v>15100</v>
          </cell>
          <cell r="BC188">
            <v>190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34.299999999999997</v>
          </cell>
          <cell r="BR188">
            <v>0</v>
          </cell>
          <cell r="BS188">
            <v>0</v>
          </cell>
          <cell r="BT188">
            <v>19.100000000000001</v>
          </cell>
          <cell r="BU188">
            <v>119</v>
          </cell>
          <cell r="BV188">
            <v>0</v>
          </cell>
          <cell r="BW188">
            <v>0</v>
          </cell>
          <cell r="BX188">
            <v>7.65</v>
          </cell>
          <cell r="BY188">
            <v>10.1</v>
          </cell>
          <cell r="BZ188">
            <v>29.2</v>
          </cell>
          <cell r="CA188">
            <v>374</v>
          </cell>
          <cell r="CB188">
            <v>187</v>
          </cell>
          <cell r="CC188">
            <v>43.9</v>
          </cell>
          <cell r="CD188">
            <v>156</v>
          </cell>
          <cell r="CE188">
            <v>1200</v>
          </cell>
          <cell r="CF188">
            <v>788</v>
          </cell>
          <cell r="CG188">
            <v>102</v>
          </cell>
          <cell r="CH188">
            <v>0</v>
          </cell>
          <cell r="CI188">
            <v>4100</v>
          </cell>
          <cell r="CJ188">
            <v>12.9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113</v>
          </cell>
          <cell r="CQ188">
            <v>0.97099999999999997</v>
          </cell>
          <cell r="CR188">
            <v>0</v>
          </cell>
          <cell r="CS188">
            <v>1</v>
          </cell>
        </row>
        <row r="189">
          <cell r="C189" t="str">
            <v>WT7X72.5</v>
          </cell>
          <cell r="D189" t="str">
            <v>F</v>
          </cell>
          <cell r="E189">
            <v>72.5</v>
          </cell>
          <cell r="F189">
            <v>21.3</v>
          </cell>
          <cell r="G189">
            <v>7.39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0</v>
          </cell>
          <cell r="U189">
            <v>0</v>
          </cell>
          <cell r="V189">
            <v>1.29</v>
          </cell>
          <cell r="W189">
            <v>0</v>
          </cell>
          <cell r="X189">
            <v>0</v>
          </cell>
          <cell r="Y189">
            <v>0.68799999999999994</v>
          </cell>
          <cell r="Z189">
            <v>7.11</v>
          </cell>
          <cell r="AA189">
            <v>0</v>
          </cell>
          <cell r="AB189">
            <v>8.39</v>
          </cell>
          <cell r="AC189">
            <v>0</v>
          </cell>
          <cell r="AD189">
            <v>10.9</v>
          </cell>
          <cell r="AE189">
            <v>62.5</v>
          </cell>
          <cell r="AF189">
            <v>20.2</v>
          </cell>
          <cell r="AG189">
            <v>10.199999999999999</v>
          </cell>
          <cell r="AH189">
            <v>1.71</v>
          </cell>
          <cell r="AI189">
            <v>338</v>
          </cell>
          <cell r="AJ189">
            <v>66.2</v>
          </cell>
          <cell r="AK189">
            <v>43.7</v>
          </cell>
          <cell r="AL189">
            <v>3.98</v>
          </cell>
          <cell r="AM189">
            <v>0</v>
          </cell>
          <cell r="AN189">
            <v>7.56</v>
          </cell>
          <cell r="AO189">
            <v>36.299999999999997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4.4000000000000004</v>
          </cell>
          <cell r="AV189">
            <v>0.97099999999999997</v>
          </cell>
          <cell r="AW189">
            <v>0</v>
          </cell>
          <cell r="AX189">
            <v>1</v>
          </cell>
          <cell r="AY189" t="str">
            <v>WT180X108</v>
          </cell>
          <cell r="AZ189" t="str">
            <v>WT180X108</v>
          </cell>
          <cell r="BA189">
            <v>108</v>
          </cell>
          <cell r="BB189">
            <v>13700</v>
          </cell>
          <cell r="BC189">
            <v>188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32.799999999999997</v>
          </cell>
          <cell r="BR189">
            <v>0</v>
          </cell>
          <cell r="BS189">
            <v>0</v>
          </cell>
          <cell r="BT189">
            <v>17.5</v>
          </cell>
          <cell r="BU189">
            <v>108</v>
          </cell>
          <cell r="BV189">
            <v>0</v>
          </cell>
          <cell r="BW189">
            <v>0</v>
          </cell>
          <cell r="BX189">
            <v>8.39</v>
          </cell>
          <cell r="BY189">
            <v>10.9</v>
          </cell>
          <cell r="BZ189">
            <v>26</v>
          </cell>
          <cell r="CA189">
            <v>331</v>
          </cell>
          <cell r="CB189">
            <v>167</v>
          </cell>
          <cell r="CC189">
            <v>43.4</v>
          </cell>
          <cell r="CD189">
            <v>141</v>
          </cell>
          <cell r="CE189">
            <v>1080</v>
          </cell>
          <cell r="CF189">
            <v>716</v>
          </cell>
          <cell r="CG189">
            <v>101</v>
          </cell>
          <cell r="CH189">
            <v>0</v>
          </cell>
          <cell r="CI189">
            <v>3150</v>
          </cell>
          <cell r="CJ189">
            <v>9.75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112</v>
          </cell>
          <cell r="CQ189">
            <v>0.97099999999999997</v>
          </cell>
          <cell r="CR189">
            <v>0</v>
          </cell>
          <cell r="CS189">
            <v>1</v>
          </cell>
        </row>
        <row r="190">
          <cell r="C190" t="str">
            <v>WT7X66</v>
          </cell>
          <cell r="D190" t="str">
            <v>F</v>
          </cell>
          <cell r="E190">
            <v>66</v>
          </cell>
          <cell r="F190">
            <v>19.399999999999999</v>
          </cell>
          <cell r="G190">
            <v>7.33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0</v>
          </cell>
          <cell r="U190">
            <v>0</v>
          </cell>
          <cell r="V190">
            <v>1.29</v>
          </cell>
          <cell r="W190">
            <v>0</v>
          </cell>
          <cell r="X190">
            <v>0</v>
          </cell>
          <cell r="Y190">
            <v>0.65800000000000003</v>
          </cell>
          <cell r="Z190">
            <v>7.15</v>
          </cell>
          <cell r="AA190">
            <v>0</v>
          </cell>
          <cell r="AB190">
            <v>8.84</v>
          </cell>
          <cell r="AC190">
            <v>0</v>
          </cell>
          <cell r="AD190">
            <v>11.4</v>
          </cell>
          <cell r="AE190">
            <v>57.8</v>
          </cell>
          <cell r="AF190">
            <v>18.600000000000001</v>
          </cell>
          <cell r="AG190">
            <v>9.57</v>
          </cell>
          <cell r="AH190">
            <v>1.73</v>
          </cell>
          <cell r="AI190">
            <v>274</v>
          </cell>
          <cell r="AJ190">
            <v>56.5</v>
          </cell>
          <cell r="AK190">
            <v>37.200000000000003</v>
          </cell>
          <cell r="AL190">
            <v>3.76</v>
          </cell>
          <cell r="AM190">
            <v>0</v>
          </cell>
          <cell r="AN190">
            <v>6.13</v>
          </cell>
          <cell r="AO190">
            <v>26.6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4.21</v>
          </cell>
          <cell r="AV190">
            <v>0.96599999999999997</v>
          </cell>
          <cell r="AW190">
            <v>0</v>
          </cell>
          <cell r="AX190">
            <v>1</v>
          </cell>
          <cell r="AY190" t="str">
            <v>WT180X98</v>
          </cell>
          <cell r="AZ190" t="str">
            <v>WT180X98</v>
          </cell>
          <cell r="BA190">
            <v>98</v>
          </cell>
          <cell r="BB190">
            <v>12500</v>
          </cell>
          <cell r="BC190">
            <v>186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32.799999999999997</v>
          </cell>
          <cell r="BR190">
            <v>0</v>
          </cell>
          <cell r="BS190">
            <v>0</v>
          </cell>
          <cell r="BT190">
            <v>16.7</v>
          </cell>
          <cell r="BU190">
            <v>98</v>
          </cell>
          <cell r="BV190">
            <v>0</v>
          </cell>
          <cell r="BW190">
            <v>0</v>
          </cell>
          <cell r="BX190">
            <v>8.84</v>
          </cell>
          <cell r="BY190">
            <v>11.4</v>
          </cell>
          <cell r="BZ190">
            <v>24.1</v>
          </cell>
          <cell r="CA190">
            <v>305</v>
          </cell>
          <cell r="CB190">
            <v>157</v>
          </cell>
          <cell r="CC190">
            <v>43.9</v>
          </cell>
          <cell r="CD190">
            <v>114</v>
          </cell>
          <cell r="CE190">
            <v>926</v>
          </cell>
          <cell r="CF190">
            <v>610</v>
          </cell>
          <cell r="CG190">
            <v>95.5</v>
          </cell>
          <cell r="CH190">
            <v>0</v>
          </cell>
          <cell r="CI190">
            <v>2550</v>
          </cell>
          <cell r="CJ190">
            <v>7.14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107</v>
          </cell>
          <cell r="CQ190">
            <v>0.96599999999999997</v>
          </cell>
          <cell r="CR190">
            <v>0</v>
          </cell>
          <cell r="CS190">
            <v>1</v>
          </cell>
        </row>
        <row r="191">
          <cell r="C191" t="str">
            <v>WT7X60</v>
          </cell>
          <cell r="D191" t="str">
            <v>F</v>
          </cell>
          <cell r="E191">
            <v>60</v>
          </cell>
          <cell r="F191">
            <v>17.7</v>
          </cell>
          <cell r="G191">
            <v>7.24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0</v>
          </cell>
          <cell r="U191">
            <v>0</v>
          </cell>
          <cell r="V191">
            <v>1.24</v>
          </cell>
          <cell r="W191">
            <v>0</v>
          </cell>
          <cell r="X191">
            <v>0</v>
          </cell>
          <cell r="Y191">
            <v>0.60199999999999998</v>
          </cell>
          <cell r="Z191">
            <v>7.8</v>
          </cell>
          <cell r="AA191">
            <v>0</v>
          </cell>
          <cell r="AB191">
            <v>9.66</v>
          </cell>
          <cell r="AC191">
            <v>0</v>
          </cell>
          <cell r="AD191">
            <v>12.3</v>
          </cell>
          <cell r="AE191">
            <v>51.7</v>
          </cell>
          <cell r="AF191">
            <v>16.5</v>
          </cell>
          <cell r="AG191">
            <v>8.61</v>
          </cell>
          <cell r="AH191">
            <v>1.71</v>
          </cell>
          <cell r="AI191">
            <v>247</v>
          </cell>
          <cell r="AJ191">
            <v>51.2</v>
          </cell>
          <cell r="AK191">
            <v>33.700000000000003</v>
          </cell>
          <cell r="AL191">
            <v>3.74</v>
          </cell>
          <cell r="AM191">
            <v>0</v>
          </cell>
          <cell r="AN191">
            <v>4.67</v>
          </cell>
          <cell r="AO191">
            <v>20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4.1900000000000004</v>
          </cell>
          <cell r="AV191">
            <v>0.96599999999999997</v>
          </cell>
          <cell r="AW191">
            <v>0</v>
          </cell>
          <cell r="AX191">
            <v>1</v>
          </cell>
          <cell r="AY191" t="str">
            <v>WT180X89.5</v>
          </cell>
          <cell r="AZ191" t="str">
            <v>WT180X89.5</v>
          </cell>
          <cell r="BA191">
            <v>89.5</v>
          </cell>
          <cell r="BB191">
            <v>11400</v>
          </cell>
          <cell r="BC191">
            <v>184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31.5</v>
          </cell>
          <cell r="BR191">
            <v>0</v>
          </cell>
          <cell r="BS191">
            <v>0</v>
          </cell>
          <cell r="BT191">
            <v>15.3</v>
          </cell>
          <cell r="BU191">
            <v>89.5</v>
          </cell>
          <cell r="BV191">
            <v>0</v>
          </cell>
          <cell r="BW191">
            <v>0</v>
          </cell>
          <cell r="BX191">
            <v>9.66</v>
          </cell>
          <cell r="BY191">
            <v>12.3</v>
          </cell>
          <cell r="BZ191">
            <v>21.5</v>
          </cell>
          <cell r="CA191">
            <v>270</v>
          </cell>
          <cell r="CB191">
            <v>141</v>
          </cell>
          <cell r="CC191">
            <v>43.4</v>
          </cell>
          <cell r="CD191">
            <v>103</v>
          </cell>
          <cell r="CE191">
            <v>839</v>
          </cell>
          <cell r="CF191">
            <v>552</v>
          </cell>
          <cell r="CG191">
            <v>95</v>
          </cell>
          <cell r="CH191">
            <v>0</v>
          </cell>
          <cell r="CI191">
            <v>1940</v>
          </cell>
          <cell r="CJ191">
            <v>5.37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106</v>
          </cell>
          <cell r="CQ191">
            <v>0.96599999999999997</v>
          </cell>
          <cell r="CR191">
            <v>0</v>
          </cell>
          <cell r="CS191">
            <v>1</v>
          </cell>
        </row>
        <row r="192">
          <cell r="C192" t="str">
            <v>WT7X54.5</v>
          </cell>
          <cell r="D192" t="str">
            <v>F</v>
          </cell>
          <cell r="E192">
            <v>54.5</v>
          </cell>
          <cell r="F192">
            <v>16</v>
          </cell>
          <cell r="G192">
            <v>7.16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0</v>
          </cell>
          <cell r="U192">
            <v>0</v>
          </cell>
          <cell r="V192">
            <v>1.17</v>
          </cell>
          <cell r="W192">
            <v>0</v>
          </cell>
          <cell r="X192">
            <v>0</v>
          </cell>
          <cell r="Y192">
            <v>0.54800000000000004</v>
          </cell>
          <cell r="Z192">
            <v>8.49</v>
          </cell>
          <cell r="AA192">
            <v>0</v>
          </cell>
          <cell r="AB192">
            <v>10.9</v>
          </cell>
          <cell r="AC192">
            <v>0</v>
          </cell>
          <cell r="AD192">
            <v>13.6</v>
          </cell>
          <cell r="AE192">
            <v>45.3</v>
          </cell>
          <cell r="AF192">
            <v>14.4</v>
          </cell>
          <cell r="AG192">
            <v>7.56</v>
          </cell>
          <cell r="AH192">
            <v>1.68</v>
          </cell>
          <cell r="AI192">
            <v>223</v>
          </cell>
          <cell r="AJ192">
            <v>46.3</v>
          </cell>
          <cell r="AK192">
            <v>30.6</v>
          </cell>
          <cell r="AL192">
            <v>3.73</v>
          </cell>
          <cell r="AM192">
            <v>0</v>
          </cell>
          <cell r="AN192">
            <v>3.55</v>
          </cell>
          <cell r="AO192">
            <v>15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4.16</v>
          </cell>
          <cell r="AV192">
            <v>0.96799999999999997</v>
          </cell>
          <cell r="AW192">
            <v>0</v>
          </cell>
          <cell r="AX192">
            <v>1</v>
          </cell>
          <cell r="AY192" t="str">
            <v>WT180X81</v>
          </cell>
          <cell r="AZ192" t="str">
            <v>WT180X81</v>
          </cell>
          <cell r="BA192">
            <v>81</v>
          </cell>
          <cell r="BB192">
            <v>10300</v>
          </cell>
          <cell r="BC192">
            <v>182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29.7</v>
          </cell>
          <cell r="BR192">
            <v>0</v>
          </cell>
          <cell r="BS192">
            <v>0</v>
          </cell>
          <cell r="BT192">
            <v>13.9</v>
          </cell>
          <cell r="BU192">
            <v>81</v>
          </cell>
          <cell r="BV192">
            <v>0</v>
          </cell>
          <cell r="BW192">
            <v>0</v>
          </cell>
          <cell r="BX192">
            <v>10.9</v>
          </cell>
          <cell r="BY192">
            <v>13.6</v>
          </cell>
          <cell r="BZ192">
            <v>18.899999999999999</v>
          </cell>
          <cell r="CA192">
            <v>236</v>
          </cell>
          <cell r="CB192">
            <v>124</v>
          </cell>
          <cell r="CC192">
            <v>42.7</v>
          </cell>
          <cell r="CD192">
            <v>92.8</v>
          </cell>
          <cell r="CE192">
            <v>759</v>
          </cell>
          <cell r="CF192">
            <v>501</v>
          </cell>
          <cell r="CG192">
            <v>94.7</v>
          </cell>
          <cell r="CH192">
            <v>0</v>
          </cell>
          <cell r="CI192">
            <v>1480</v>
          </cell>
          <cell r="CJ192">
            <v>4.03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106</v>
          </cell>
          <cell r="CQ192">
            <v>0.96799999999999997</v>
          </cell>
          <cell r="CR192">
            <v>0</v>
          </cell>
          <cell r="CS192">
            <v>1</v>
          </cell>
        </row>
        <row r="193">
          <cell r="C193" t="str">
            <v>WT7X49.5</v>
          </cell>
          <cell r="D193" t="str">
            <v>F</v>
          </cell>
          <cell r="E193">
            <v>49.5</v>
          </cell>
          <cell r="F193">
            <v>14.6</v>
          </cell>
          <cell r="G193">
            <v>7.08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0</v>
          </cell>
          <cell r="U193">
            <v>0</v>
          </cell>
          <cell r="V193">
            <v>1.1399999999999999</v>
          </cell>
          <cell r="W193">
            <v>0</v>
          </cell>
          <cell r="X193">
            <v>0</v>
          </cell>
          <cell r="Y193">
            <v>0.5</v>
          </cell>
          <cell r="Z193">
            <v>9.34</v>
          </cell>
          <cell r="AA193">
            <v>0</v>
          </cell>
          <cell r="AB193">
            <v>11.8</v>
          </cell>
          <cell r="AC193">
            <v>0</v>
          </cell>
          <cell r="AD193">
            <v>14.6</v>
          </cell>
          <cell r="AE193">
            <v>40.9</v>
          </cell>
          <cell r="AF193">
            <v>12.9</v>
          </cell>
          <cell r="AG193">
            <v>6.88</v>
          </cell>
          <cell r="AH193">
            <v>1.67</v>
          </cell>
          <cell r="AI193">
            <v>201</v>
          </cell>
          <cell r="AJ193">
            <v>41.8</v>
          </cell>
          <cell r="AK193">
            <v>27.6</v>
          </cell>
          <cell r="AL193">
            <v>3.71</v>
          </cell>
          <cell r="AM193">
            <v>0</v>
          </cell>
          <cell r="AN193">
            <v>2.68</v>
          </cell>
          <cell r="AO193">
            <v>11.1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4.1399999999999997</v>
          </cell>
          <cell r="AV193">
            <v>0.96699999999999997</v>
          </cell>
          <cell r="AW193">
            <v>0</v>
          </cell>
          <cell r="AX193">
            <v>1</v>
          </cell>
          <cell r="AY193" t="str">
            <v>WT180X73.5</v>
          </cell>
          <cell r="AZ193" t="str">
            <v>WT180X73.5</v>
          </cell>
          <cell r="BA193">
            <v>73.5</v>
          </cell>
          <cell r="BB193">
            <v>9420</v>
          </cell>
          <cell r="BC193">
            <v>180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29</v>
          </cell>
          <cell r="BR193">
            <v>0</v>
          </cell>
          <cell r="BS193">
            <v>0</v>
          </cell>
          <cell r="BT193">
            <v>12.7</v>
          </cell>
          <cell r="BU193">
            <v>73.5</v>
          </cell>
          <cell r="BV193">
            <v>0</v>
          </cell>
          <cell r="BW193">
            <v>0</v>
          </cell>
          <cell r="BX193">
            <v>11.8</v>
          </cell>
          <cell r="BY193">
            <v>14.6</v>
          </cell>
          <cell r="BZ193">
            <v>17</v>
          </cell>
          <cell r="CA193">
            <v>211</v>
          </cell>
          <cell r="CB193">
            <v>113</v>
          </cell>
          <cell r="CC193">
            <v>42.4</v>
          </cell>
          <cell r="CD193">
            <v>83.7</v>
          </cell>
          <cell r="CE193">
            <v>685</v>
          </cell>
          <cell r="CF193">
            <v>452</v>
          </cell>
          <cell r="CG193">
            <v>94.2</v>
          </cell>
          <cell r="CH193">
            <v>0</v>
          </cell>
          <cell r="CI193">
            <v>1120</v>
          </cell>
          <cell r="CJ193">
            <v>2.98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105</v>
          </cell>
          <cell r="CQ193">
            <v>0.96699999999999997</v>
          </cell>
          <cell r="CR193">
            <v>0</v>
          </cell>
          <cell r="CS193">
            <v>1</v>
          </cell>
        </row>
        <row r="194">
          <cell r="C194" t="str">
            <v>WT7X45</v>
          </cell>
          <cell r="D194" t="str">
            <v>F</v>
          </cell>
          <cell r="E194">
            <v>45</v>
          </cell>
          <cell r="F194">
            <v>13.2</v>
          </cell>
          <cell r="G194">
            <v>7.01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0</v>
          </cell>
          <cell r="U194">
            <v>0</v>
          </cell>
          <cell r="V194">
            <v>1.0900000000000001</v>
          </cell>
          <cell r="W194">
            <v>0</v>
          </cell>
          <cell r="X194">
            <v>0</v>
          </cell>
          <cell r="Y194">
            <v>0.45600000000000002</v>
          </cell>
          <cell r="Z194">
            <v>10.199999999999999</v>
          </cell>
          <cell r="AA194">
            <v>0</v>
          </cell>
          <cell r="AB194">
            <v>13</v>
          </cell>
          <cell r="AC194">
            <v>0</v>
          </cell>
          <cell r="AD194">
            <v>15.9</v>
          </cell>
          <cell r="AE194">
            <v>36.5</v>
          </cell>
          <cell r="AF194">
            <v>11.5</v>
          </cell>
          <cell r="AG194">
            <v>6.16</v>
          </cell>
          <cell r="AH194">
            <v>1.66</v>
          </cell>
          <cell r="AI194">
            <v>181</v>
          </cell>
          <cell r="AJ194">
            <v>37.799999999999997</v>
          </cell>
          <cell r="AK194">
            <v>25</v>
          </cell>
          <cell r="AL194">
            <v>3.7</v>
          </cell>
          <cell r="AM194">
            <v>0</v>
          </cell>
          <cell r="AN194">
            <v>2.0299999999999998</v>
          </cell>
          <cell r="AO194">
            <v>8.31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4.12</v>
          </cell>
          <cell r="AV194">
            <v>0.96799999999999997</v>
          </cell>
          <cell r="AW194">
            <v>0</v>
          </cell>
          <cell r="AX194">
            <v>1</v>
          </cell>
          <cell r="AY194" t="str">
            <v>WT180X67</v>
          </cell>
          <cell r="AZ194" t="str">
            <v>WT180X67</v>
          </cell>
          <cell r="BA194">
            <v>67</v>
          </cell>
          <cell r="BB194">
            <v>8520</v>
          </cell>
          <cell r="BC194">
            <v>178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27.7</v>
          </cell>
          <cell r="BR194">
            <v>0</v>
          </cell>
          <cell r="BS194">
            <v>0</v>
          </cell>
          <cell r="BT194">
            <v>11.6</v>
          </cell>
          <cell r="BU194">
            <v>67</v>
          </cell>
          <cell r="BV194">
            <v>0</v>
          </cell>
          <cell r="BW194">
            <v>0</v>
          </cell>
          <cell r="BX194">
            <v>13</v>
          </cell>
          <cell r="BY194">
            <v>15.9</v>
          </cell>
          <cell r="BZ194">
            <v>15.2</v>
          </cell>
          <cell r="CA194">
            <v>188</v>
          </cell>
          <cell r="CB194">
            <v>101</v>
          </cell>
          <cell r="CC194">
            <v>42.2</v>
          </cell>
          <cell r="CD194">
            <v>75.3</v>
          </cell>
          <cell r="CE194">
            <v>619</v>
          </cell>
          <cell r="CF194">
            <v>410</v>
          </cell>
          <cell r="CG194">
            <v>94</v>
          </cell>
          <cell r="CH194">
            <v>0</v>
          </cell>
          <cell r="CI194">
            <v>845</v>
          </cell>
          <cell r="CJ194">
            <v>2.23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105</v>
          </cell>
          <cell r="CQ194">
            <v>0.96799999999999997</v>
          </cell>
          <cell r="CR194">
            <v>0</v>
          </cell>
          <cell r="CS194">
            <v>1</v>
          </cell>
        </row>
        <row r="195">
          <cell r="C195" t="str">
            <v>WT7X41</v>
          </cell>
          <cell r="D195" t="str">
            <v>F</v>
          </cell>
          <cell r="E195">
            <v>41</v>
          </cell>
          <cell r="F195">
            <v>12</v>
          </cell>
          <cell r="G195">
            <v>7.16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0</v>
          </cell>
          <cell r="U195">
            <v>0</v>
          </cell>
          <cell r="V195">
            <v>1.39</v>
          </cell>
          <cell r="W195">
            <v>0</v>
          </cell>
          <cell r="X195">
            <v>0</v>
          </cell>
          <cell r="Y195">
            <v>0.59299999999999997</v>
          </cell>
          <cell r="Z195">
            <v>5.92</v>
          </cell>
          <cell r="AA195">
            <v>0</v>
          </cell>
          <cell r="AB195">
            <v>11.2</v>
          </cell>
          <cell r="AC195">
            <v>0</v>
          </cell>
          <cell r="AD195">
            <v>14</v>
          </cell>
          <cell r="AE195">
            <v>41.2</v>
          </cell>
          <cell r="AF195">
            <v>13.2</v>
          </cell>
          <cell r="AG195">
            <v>7.14</v>
          </cell>
          <cell r="AH195">
            <v>1.85</v>
          </cell>
          <cell r="AI195">
            <v>74.099999999999994</v>
          </cell>
          <cell r="AJ195">
            <v>22.4</v>
          </cell>
          <cell r="AK195">
            <v>14.6</v>
          </cell>
          <cell r="AL195">
            <v>2.48</v>
          </cell>
          <cell r="AM195">
            <v>0</v>
          </cell>
          <cell r="AN195">
            <v>2.5299999999999998</v>
          </cell>
          <cell r="AO195">
            <v>5.63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3.24</v>
          </cell>
          <cell r="AV195">
            <v>0.91200000000000003</v>
          </cell>
          <cell r="AW195">
            <v>0</v>
          </cell>
          <cell r="AX195">
            <v>1</v>
          </cell>
          <cell r="AY195" t="str">
            <v>WT180X61</v>
          </cell>
          <cell r="AZ195" t="str">
            <v>WT180X61</v>
          </cell>
          <cell r="BA195">
            <v>61</v>
          </cell>
          <cell r="BB195">
            <v>7740</v>
          </cell>
          <cell r="BC195">
            <v>182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35.299999999999997</v>
          </cell>
          <cell r="BR195">
            <v>0</v>
          </cell>
          <cell r="BS195">
            <v>0</v>
          </cell>
          <cell r="BT195">
            <v>15.1</v>
          </cell>
          <cell r="BU195">
            <v>61</v>
          </cell>
          <cell r="BV195">
            <v>0</v>
          </cell>
          <cell r="BW195">
            <v>0</v>
          </cell>
          <cell r="BX195">
            <v>11.2</v>
          </cell>
          <cell r="BY195">
            <v>14</v>
          </cell>
          <cell r="BZ195">
            <v>17.100000000000001</v>
          </cell>
          <cell r="CA195">
            <v>216</v>
          </cell>
          <cell r="CB195">
            <v>117</v>
          </cell>
          <cell r="CC195">
            <v>47</v>
          </cell>
          <cell r="CD195">
            <v>30.8</v>
          </cell>
          <cell r="CE195">
            <v>367</v>
          </cell>
          <cell r="CF195">
            <v>239</v>
          </cell>
          <cell r="CG195">
            <v>63</v>
          </cell>
          <cell r="CH195">
            <v>0</v>
          </cell>
          <cell r="CI195">
            <v>1050</v>
          </cell>
          <cell r="CJ195">
            <v>1.51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82.3</v>
          </cell>
          <cell r="CQ195">
            <v>0.91200000000000003</v>
          </cell>
          <cell r="CR195">
            <v>0</v>
          </cell>
          <cell r="CS195">
            <v>1</v>
          </cell>
        </row>
        <row r="196">
          <cell r="C196" t="str">
            <v>WT7X37</v>
          </cell>
          <cell r="D196" t="str">
            <v>F</v>
          </cell>
          <cell r="E196">
            <v>37</v>
          </cell>
          <cell r="F196">
            <v>10.9</v>
          </cell>
          <cell r="G196">
            <v>7.09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0</v>
          </cell>
          <cell r="U196">
            <v>0</v>
          </cell>
          <cell r="V196">
            <v>1.32</v>
          </cell>
          <cell r="W196">
            <v>0</v>
          </cell>
          <cell r="X196">
            <v>0</v>
          </cell>
          <cell r="Y196">
            <v>0.54100000000000004</v>
          </cell>
          <cell r="Z196">
            <v>6.41</v>
          </cell>
          <cell r="AA196">
            <v>0</v>
          </cell>
          <cell r="AB196">
            <v>12.7</v>
          </cell>
          <cell r="AC196">
            <v>0</v>
          </cell>
          <cell r="AD196">
            <v>15.7</v>
          </cell>
          <cell r="AE196">
            <v>36</v>
          </cell>
          <cell r="AF196">
            <v>11.5</v>
          </cell>
          <cell r="AG196">
            <v>6.25</v>
          </cell>
          <cell r="AH196">
            <v>1.82</v>
          </cell>
          <cell r="AI196">
            <v>66.900000000000006</v>
          </cell>
          <cell r="AJ196">
            <v>20.2</v>
          </cell>
          <cell r="AK196">
            <v>13.3</v>
          </cell>
          <cell r="AL196">
            <v>2.48</v>
          </cell>
          <cell r="AM196">
            <v>0</v>
          </cell>
          <cell r="AN196">
            <v>1.93</v>
          </cell>
          <cell r="AO196">
            <v>4.1900000000000004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3.21</v>
          </cell>
          <cell r="AV196">
            <v>0.91600000000000004</v>
          </cell>
          <cell r="AW196">
            <v>0</v>
          </cell>
          <cell r="AX196">
            <v>1</v>
          </cell>
          <cell r="AY196" t="str">
            <v>WT180X55</v>
          </cell>
          <cell r="AZ196" t="str">
            <v>WT180X55</v>
          </cell>
          <cell r="BA196">
            <v>55</v>
          </cell>
          <cell r="BB196">
            <v>7030</v>
          </cell>
          <cell r="BC196">
            <v>180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33.5</v>
          </cell>
          <cell r="BR196">
            <v>0</v>
          </cell>
          <cell r="BS196">
            <v>0</v>
          </cell>
          <cell r="BT196">
            <v>13.7</v>
          </cell>
          <cell r="BU196">
            <v>55</v>
          </cell>
          <cell r="BV196">
            <v>0</v>
          </cell>
          <cell r="BW196">
            <v>0</v>
          </cell>
          <cell r="BX196">
            <v>12.7</v>
          </cell>
          <cell r="BY196">
            <v>15.7</v>
          </cell>
          <cell r="BZ196">
            <v>15</v>
          </cell>
          <cell r="CA196">
            <v>188</v>
          </cell>
          <cell r="CB196">
            <v>102</v>
          </cell>
          <cell r="CC196">
            <v>46.2</v>
          </cell>
          <cell r="CD196">
            <v>27.8</v>
          </cell>
          <cell r="CE196">
            <v>331</v>
          </cell>
          <cell r="CF196">
            <v>218</v>
          </cell>
          <cell r="CG196">
            <v>63</v>
          </cell>
          <cell r="CH196">
            <v>0</v>
          </cell>
          <cell r="CI196">
            <v>803</v>
          </cell>
          <cell r="CJ196">
            <v>1.1299999999999999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81.5</v>
          </cell>
          <cell r="CQ196">
            <v>0.91600000000000004</v>
          </cell>
          <cell r="CR196">
            <v>0</v>
          </cell>
          <cell r="CS196">
            <v>1</v>
          </cell>
        </row>
        <row r="197">
          <cell r="C197" t="str">
            <v>WT7X34</v>
          </cell>
          <cell r="D197" t="str">
            <v>F</v>
          </cell>
          <cell r="E197">
            <v>34</v>
          </cell>
          <cell r="F197">
            <v>10</v>
          </cell>
          <cell r="G197">
            <v>7.02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0</v>
          </cell>
          <cell r="U197">
            <v>0</v>
          </cell>
          <cell r="V197">
            <v>1.29</v>
          </cell>
          <cell r="W197">
            <v>0</v>
          </cell>
          <cell r="X197">
            <v>0</v>
          </cell>
          <cell r="Y197">
            <v>0.498</v>
          </cell>
          <cell r="Z197">
            <v>6.97</v>
          </cell>
          <cell r="AA197">
            <v>0</v>
          </cell>
          <cell r="AB197">
            <v>13.8</v>
          </cell>
          <cell r="AC197">
            <v>0</v>
          </cell>
          <cell r="AD197">
            <v>16.899999999999999</v>
          </cell>
          <cell r="AE197">
            <v>32.6</v>
          </cell>
          <cell r="AF197">
            <v>10.4</v>
          </cell>
          <cell r="AG197">
            <v>5.69</v>
          </cell>
          <cell r="AH197">
            <v>1.81</v>
          </cell>
          <cell r="AI197">
            <v>60.7</v>
          </cell>
          <cell r="AJ197">
            <v>18.399999999999999</v>
          </cell>
          <cell r="AK197">
            <v>12.1</v>
          </cell>
          <cell r="AL197">
            <v>2.46</v>
          </cell>
          <cell r="AM197">
            <v>0</v>
          </cell>
          <cell r="AN197">
            <v>1.5</v>
          </cell>
          <cell r="AO197">
            <v>3.21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3.19</v>
          </cell>
          <cell r="AV197">
            <v>0.91600000000000004</v>
          </cell>
          <cell r="AW197">
            <v>0</v>
          </cell>
          <cell r="AX197">
            <v>1</v>
          </cell>
          <cell r="AY197" t="str">
            <v>WT180X50.5</v>
          </cell>
          <cell r="AZ197" t="str">
            <v>WT180X50.5</v>
          </cell>
          <cell r="BA197">
            <v>50.5</v>
          </cell>
          <cell r="BB197">
            <v>6450</v>
          </cell>
          <cell r="BC197">
            <v>178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32.799999999999997</v>
          </cell>
          <cell r="BR197">
            <v>0</v>
          </cell>
          <cell r="BS197">
            <v>0</v>
          </cell>
          <cell r="BT197">
            <v>12.6</v>
          </cell>
          <cell r="BU197">
            <v>50.5</v>
          </cell>
          <cell r="BV197">
            <v>0</v>
          </cell>
          <cell r="BW197">
            <v>0</v>
          </cell>
          <cell r="BX197">
            <v>13.8</v>
          </cell>
          <cell r="BY197">
            <v>16.899999999999999</v>
          </cell>
          <cell r="BZ197">
            <v>13.6</v>
          </cell>
          <cell r="CA197">
            <v>170</v>
          </cell>
          <cell r="CB197">
            <v>93.2</v>
          </cell>
          <cell r="CC197">
            <v>46</v>
          </cell>
          <cell r="CD197">
            <v>25.3</v>
          </cell>
          <cell r="CE197">
            <v>302</v>
          </cell>
          <cell r="CF197">
            <v>198</v>
          </cell>
          <cell r="CG197">
            <v>62.5</v>
          </cell>
          <cell r="CH197">
            <v>0</v>
          </cell>
          <cell r="CI197">
            <v>624</v>
          </cell>
          <cell r="CJ197">
            <v>0.86199999999999999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81</v>
          </cell>
          <cell r="CQ197">
            <v>0.91600000000000004</v>
          </cell>
          <cell r="CR197">
            <v>0</v>
          </cell>
          <cell r="CS197">
            <v>1</v>
          </cell>
        </row>
        <row r="198">
          <cell r="C198" t="str">
            <v>WT7X30.5</v>
          </cell>
          <cell r="D198" t="str">
            <v>F</v>
          </cell>
          <cell r="E198">
            <v>30.5</v>
          </cell>
          <cell r="F198">
            <v>8.9600000000000009</v>
          </cell>
          <cell r="G198">
            <v>6.95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0</v>
          </cell>
          <cell r="U198">
            <v>0</v>
          </cell>
          <cell r="V198">
            <v>1.25</v>
          </cell>
          <cell r="W198">
            <v>0</v>
          </cell>
          <cell r="X198">
            <v>0</v>
          </cell>
          <cell r="Y198">
            <v>0.44800000000000001</v>
          </cell>
          <cell r="Z198">
            <v>7.75</v>
          </cell>
          <cell r="AA198">
            <v>0</v>
          </cell>
          <cell r="AB198">
            <v>15.2</v>
          </cell>
          <cell r="AC198">
            <v>0</v>
          </cell>
          <cell r="AD198">
            <v>18.5</v>
          </cell>
          <cell r="AE198">
            <v>28.9</v>
          </cell>
          <cell r="AF198">
            <v>9.15</v>
          </cell>
          <cell r="AG198">
            <v>5.07</v>
          </cell>
          <cell r="AH198">
            <v>1.8</v>
          </cell>
          <cell r="AI198">
            <v>53.7</v>
          </cell>
          <cell r="AJ198">
            <v>16.399999999999999</v>
          </cell>
          <cell r="AK198">
            <v>10.7</v>
          </cell>
          <cell r="AL198">
            <v>2.4500000000000002</v>
          </cell>
          <cell r="AM198">
            <v>0</v>
          </cell>
          <cell r="AN198">
            <v>1.0900000000000001</v>
          </cell>
          <cell r="AO198">
            <v>2.29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3.17</v>
          </cell>
          <cell r="AV198">
            <v>0.91500000000000004</v>
          </cell>
          <cell r="AW198">
            <v>0</v>
          </cell>
          <cell r="AX198">
            <v>0.97199999999999998</v>
          </cell>
          <cell r="AY198" t="str">
            <v>WT180X45.5</v>
          </cell>
          <cell r="AZ198" t="str">
            <v>WT180X45.5</v>
          </cell>
          <cell r="BA198">
            <v>45.5</v>
          </cell>
          <cell r="BB198">
            <v>5780</v>
          </cell>
          <cell r="BC198">
            <v>177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31.8</v>
          </cell>
          <cell r="BR198">
            <v>0</v>
          </cell>
          <cell r="BS198">
            <v>0</v>
          </cell>
          <cell r="BT198">
            <v>11.4</v>
          </cell>
          <cell r="BU198">
            <v>45.5</v>
          </cell>
          <cell r="BV198">
            <v>0</v>
          </cell>
          <cell r="BW198">
            <v>0</v>
          </cell>
          <cell r="BX198">
            <v>15.2</v>
          </cell>
          <cell r="BY198">
            <v>18.5</v>
          </cell>
          <cell r="BZ198">
            <v>12</v>
          </cell>
          <cell r="CA198">
            <v>150</v>
          </cell>
          <cell r="CB198">
            <v>83.1</v>
          </cell>
          <cell r="CC198">
            <v>45.7</v>
          </cell>
          <cell r="CD198">
            <v>22.4</v>
          </cell>
          <cell r="CE198">
            <v>269</v>
          </cell>
          <cell r="CF198">
            <v>175</v>
          </cell>
          <cell r="CG198">
            <v>62.2</v>
          </cell>
          <cell r="CH198">
            <v>0</v>
          </cell>
          <cell r="CI198">
            <v>454</v>
          </cell>
          <cell r="CJ198">
            <v>0.61499999999999999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80.5</v>
          </cell>
          <cell r="CQ198">
            <v>0.91500000000000004</v>
          </cell>
          <cell r="CR198">
            <v>0</v>
          </cell>
          <cell r="CS198">
            <v>0.97199999999999998</v>
          </cell>
        </row>
        <row r="199">
          <cell r="C199" t="str">
            <v>WT7X26.5</v>
          </cell>
          <cell r="D199" t="str">
            <v>F</v>
          </cell>
          <cell r="E199">
            <v>26.5</v>
          </cell>
          <cell r="F199">
            <v>7.8</v>
          </cell>
          <cell r="G199">
            <v>6.96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0</v>
          </cell>
          <cell r="U199">
            <v>0</v>
          </cell>
          <cell r="V199">
            <v>1.38</v>
          </cell>
          <cell r="W199">
            <v>0</v>
          </cell>
          <cell r="X199">
            <v>0</v>
          </cell>
          <cell r="Y199">
            <v>0.48399999999999999</v>
          </cell>
          <cell r="Z199">
            <v>6.11</v>
          </cell>
          <cell r="AA199">
            <v>0</v>
          </cell>
          <cell r="AB199">
            <v>15.4</v>
          </cell>
          <cell r="AC199">
            <v>0</v>
          </cell>
          <cell r="AD199">
            <v>18.8</v>
          </cell>
          <cell r="AE199">
            <v>27.6</v>
          </cell>
          <cell r="AF199">
            <v>8.8699999999999992</v>
          </cell>
          <cell r="AG199">
            <v>4.9400000000000004</v>
          </cell>
          <cell r="AH199">
            <v>1.88</v>
          </cell>
          <cell r="AI199">
            <v>28.8</v>
          </cell>
          <cell r="AJ199">
            <v>11</v>
          </cell>
          <cell r="AK199">
            <v>7.15</v>
          </cell>
          <cell r="AL199">
            <v>1.92</v>
          </cell>
          <cell r="AM199">
            <v>0</v>
          </cell>
          <cell r="AN199">
            <v>0.96699999999999997</v>
          </cell>
          <cell r="AO199">
            <v>1.46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2.89</v>
          </cell>
          <cell r="AV199">
            <v>0.86799999999999999</v>
          </cell>
          <cell r="AW199">
            <v>0</v>
          </cell>
          <cell r="AX199">
            <v>0.95699999999999996</v>
          </cell>
          <cell r="AY199" t="str">
            <v>WT180X39.5</v>
          </cell>
          <cell r="AZ199" t="str">
            <v>WT180X39.5</v>
          </cell>
          <cell r="BA199">
            <v>39.5</v>
          </cell>
          <cell r="BB199">
            <v>5030</v>
          </cell>
          <cell r="BC199">
            <v>177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35.1</v>
          </cell>
          <cell r="BR199">
            <v>0</v>
          </cell>
          <cell r="BS199">
            <v>0</v>
          </cell>
          <cell r="BT199">
            <v>12.3</v>
          </cell>
          <cell r="BU199">
            <v>39.5</v>
          </cell>
          <cell r="BV199">
            <v>0</v>
          </cell>
          <cell r="BW199">
            <v>0</v>
          </cell>
          <cell r="BX199">
            <v>15.4</v>
          </cell>
          <cell r="BY199">
            <v>18.8</v>
          </cell>
          <cell r="BZ199">
            <v>11.5</v>
          </cell>
          <cell r="CA199">
            <v>145</v>
          </cell>
          <cell r="CB199">
            <v>81</v>
          </cell>
          <cell r="CC199">
            <v>47.8</v>
          </cell>
          <cell r="CD199">
            <v>12</v>
          </cell>
          <cell r="CE199">
            <v>180</v>
          </cell>
          <cell r="CF199">
            <v>117</v>
          </cell>
          <cell r="CG199">
            <v>48.8</v>
          </cell>
          <cell r="CH199">
            <v>0</v>
          </cell>
          <cell r="CI199">
            <v>402</v>
          </cell>
          <cell r="CJ199">
            <v>0.39200000000000002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73.400000000000006</v>
          </cell>
          <cell r="CQ199">
            <v>0.86799999999999999</v>
          </cell>
          <cell r="CR199">
            <v>0</v>
          </cell>
          <cell r="CS199">
            <v>0.95699999999999996</v>
          </cell>
        </row>
        <row r="200">
          <cell r="C200" t="str">
            <v>WT7X24</v>
          </cell>
          <cell r="D200" t="str">
            <v>F</v>
          </cell>
          <cell r="E200">
            <v>24</v>
          </cell>
          <cell r="F200">
            <v>7.07</v>
          </cell>
          <cell r="G200">
            <v>6.9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0</v>
          </cell>
          <cell r="U200">
            <v>0</v>
          </cell>
          <cell r="V200">
            <v>1.35</v>
          </cell>
          <cell r="W200">
            <v>0</v>
          </cell>
          <cell r="X200">
            <v>0</v>
          </cell>
          <cell r="Y200">
            <v>0.44</v>
          </cell>
          <cell r="Z200">
            <v>6.75</v>
          </cell>
          <cell r="AA200">
            <v>0</v>
          </cell>
          <cell r="AB200">
            <v>16.8</v>
          </cell>
          <cell r="AC200">
            <v>0</v>
          </cell>
          <cell r="AD200">
            <v>20.3</v>
          </cell>
          <cell r="AE200">
            <v>24.9</v>
          </cell>
          <cell r="AF200">
            <v>8</v>
          </cell>
          <cell r="AG200">
            <v>4.49</v>
          </cell>
          <cell r="AH200">
            <v>1.88</v>
          </cell>
          <cell r="AI200">
            <v>25.7</v>
          </cell>
          <cell r="AJ200">
            <v>9.8000000000000007</v>
          </cell>
          <cell r="AK200">
            <v>6.4</v>
          </cell>
          <cell r="AL200">
            <v>1.91</v>
          </cell>
          <cell r="AM200">
            <v>0</v>
          </cell>
          <cell r="AN200">
            <v>0.72299999999999998</v>
          </cell>
          <cell r="AO200">
            <v>1.07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2.87</v>
          </cell>
          <cell r="AV200">
            <v>0.86599999999999999</v>
          </cell>
          <cell r="AW200">
            <v>0</v>
          </cell>
          <cell r="AX200">
            <v>0.88300000000000001</v>
          </cell>
          <cell r="AY200" t="str">
            <v>WT180X36</v>
          </cell>
          <cell r="AZ200" t="str">
            <v>WT180X36</v>
          </cell>
          <cell r="BA200">
            <v>36</v>
          </cell>
          <cell r="BB200">
            <v>4560</v>
          </cell>
          <cell r="BC200">
            <v>175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34.299999999999997</v>
          </cell>
          <cell r="BR200">
            <v>0</v>
          </cell>
          <cell r="BS200">
            <v>0</v>
          </cell>
          <cell r="BT200">
            <v>11.2</v>
          </cell>
          <cell r="BU200">
            <v>36</v>
          </cell>
          <cell r="BV200">
            <v>0</v>
          </cell>
          <cell r="BW200">
            <v>0</v>
          </cell>
          <cell r="BX200">
            <v>16.8</v>
          </cell>
          <cell r="BY200">
            <v>20.3</v>
          </cell>
          <cell r="BZ200">
            <v>10.4</v>
          </cell>
          <cell r="CA200">
            <v>131</v>
          </cell>
          <cell r="CB200">
            <v>73.599999999999994</v>
          </cell>
          <cell r="CC200">
            <v>47.8</v>
          </cell>
          <cell r="CD200">
            <v>10.7</v>
          </cell>
          <cell r="CE200">
            <v>161</v>
          </cell>
          <cell r="CF200">
            <v>105</v>
          </cell>
          <cell r="CG200">
            <v>48.5</v>
          </cell>
          <cell r="CH200">
            <v>0</v>
          </cell>
          <cell r="CI200">
            <v>301</v>
          </cell>
          <cell r="CJ200">
            <v>0.28699999999999998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72.900000000000006</v>
          </cell>
          <cell r="CQ200">
            <v>0.86599999999999999</v>
          </cell>
          <cell r="CR200">
            <v>0</v>
          </cell>
          <cell r="CS200">
            <v>0.88300000000000001</v>
          </cell>
        </row>
        <row r="201">
          <cell r="C201" t="str">
            <v>WT7X21.5</v>
          </cell>
          <cell r="D201" t="str">
            <v>F</v>
          </cell>
          <cell r="E201">
            <v>21.5</v>
          </cell>
          <cell r="F201">
            <v>6.31</v>
          </cell>
          <cell r="G201">
            <v>6.83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0</v>
          </cell>
          <cell r="U201">
            <v>0</v>
          </cell>
          <cell r="V201">
            <v>1.31</v>
          </cell>
          <cell r="W201">
            <v>0</v>
          </cell>
          <cell r="X201">
            <v>0</v>
          </cell>
          <cell r="Y201">
            <v>0.39500000000000002</v>
          </cell>
          <cell r="Z201">
            <v>7.54</v>
          </cell>
          <cell r="AA201">
            <v>0</v>
          </cell>
          <cell r="AB201">
            <v>18.7</v>
          </cell>
          <cell r="AC201">
            <v>0</v>
          </cell>
          <cell r="AD201">
            <v>22.4</v>
          </cell>
          <cell r="AE201">
            <v>21.9</v>
          </cell>
          <cell r="AF201">
            <v>7.05</v>
          </cell>
          <cell r="AG201">
            <v>3.98</v>
          </cell>
          <cell r="AH201">
            <v>1.86</v>
          </cell>
          <cell r="AI201">
            <v>22.6</v>
          </cell>
          <cell r="AJ201">
            <v>8.64</v>
          </cell>
          <cell r="AK201">
            <v>5.65</v>
          </cell>
          <cell r="AL201">
            <v>1.89</v>
          </cell>
          <cell r="AM201">
            <v>0</v>
          </cell>
          <cell r="AN201">
            <v>0.52200000000000002</v>
          </cell>
          <cell r="AO201">
            <v>0.751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2.86</v>
          </cell>
          <cell r="AV201">
            <v>0.86499999999999999</v>
          </cell>
          <cell r="AW201">
            <v>0</v>
          </cell>
          <cell r="AX201">
            <v>0.77600000000000002</v>
          </cell>
          <cell r="AY201" t="str">
            <v>WT180X32</v>
          </cell>
          <cell r="AZ201" t="str">
            <v>WT180X32</v>
          </cell>
          <cell r="BA201">
            <v>32</v>
          </cell>
          <cell r="BB201">
            <v>4070</v>
          </cell>
          <cell r="BC201">
            <v>173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33.299999999999997</v>
          </cell>
          <cell r="BR201">
            <v>0</v>
          </cell>
          <cell r="BS201">
            <v>0</v>
          </cell>
          <cell r="BT201">
            <v>10</v>
          </cell>
          <cell r="BU201">
            <v>32</v>
          </cell>
          <cell r="BV201">
            <v>0</v>
          </cell>
          <cell r="BW201">
            <v>0</v>
          </cell>
          <cell r="BX201">
            <v>18.7</v>
          </cell>
          <cell r="BY201">
            <v>22.4</v>
          </cell>
          <cell r="BZ201">
            <v>9.1199999999999992</v>
          </cell>
          <cell r="CA201">
            <v>116</v>
          </cell>
          <cell r="CB201">
            <v>65.2</v>
          </cell>
          <cell r="CC201">
            <v>47.2</v>
          </cell>
          <cell r="CD201">
            <v>9.41</v>
          </cell>
          <cell r="CE201">
            <v>142</v>
          </cell>
          <cell r="CF201">
            <v>92.6</v>
          </cell>
          <cell r="CG201">
            <v>48</v>
          </cell>
          <cell r="CH201">
            <v>0</v>
          </cell>
          <cell r="CI201">
            <v>217</v>
          </cell>
          <cell r="CJ201">
            <v>0.20200000000000001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72.599999999999994</v>
          </cell>
          <cell r="CQ201">
            <v>0.86499999999999999</v>
          </cell>
          <cell r="CR201">
            <v>0</v>
          </cell>
          <cell r="CS201">
            <v>0.77600000000000002</v>
          </cell>
        </row>
        <row r="202">
          <cell r="C202" t="str">
            <v>WT7X19</v>
          </cell>
          <cell r="D202" t="str">
            <v>F</v>
          </cell>
          <cell r="E202">
            <v>19</v>
          </cell>
          <cell r="F202">
            <v>5.58</v>
          </cell>
          <cell r="G202">
            <v>7.05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</v>
          </cell>
          <cell r="U202">
            <v>0</v>
          </cell>
          <cell r="V202">
            <v>1.54</v>
          </cell>
          <cell r="W202">
            <v>0</v>
          </cell>
          <cell r="X202">
            <v>0</v>
          </cell>
          <cell r="Y202">
            <v>0.41199999999999998</v>
          </cell>
          <cell r="Z202">
            <v>6.57</v>
          </cell>
          <cell r="AA202">
            <v>0</v>
          </cell>
          <cell r="AB202">
            <v>19.8</v>
          </cell>
          <cell r="AC202">
            <v>0</v>
          </cell>
          <cell r="AD202">
            <v>22.7</v>
          </cell>
          <cell r="AE202">
            <v>23.3</v>
          </cell>
          <cell r="AF202">
            <v>7.45</v>
          </cell>
          <cell r="AG202">
            <v>4.22</v>
          </cell>
          <cell r="AH202">
            <v>2.04</v>
          </cell>
          <cell r="AI202">
            <v>13.3</v>
          </cell>
          <cell r="AJ202">
            <v>6.07</v>
          </cell>
          <cell r="AK202">
            <v>3.94</v>
          </cell>
          <cell r="AL202">
            <v>1.55</v>
          </cell>
          <cell r="AM202">
            <v>0</v>
          </cell>
          <cell r="AN202">
            <v>0.39800000000000002</v>
          </cell>
          <cell r="AO202">
            <v>0.55400000000000005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2.86</v>
          </cell>
          <cell r="AV202">
            <v>0.79900000000000004</v>
          </cell>
          <cell r="AW202">
            <v>0</v>
          </cell>
          <cell r="AX202">
            <v>0.75800000000000001</v>
          </cell>
          <cell r="AY202" t="str">
            <v>WT180X28.9</v>
          </cell>
          <cell r="AZ202" t="str">
            <v>WT180X28.9</v>
          </cell>
          <cell r="BA202">
            <v>28.9</v>
          </cell>
          <cell r="BB202">
            <v>3600</v>
          </cell>
          <cell r="BC202">
            <v>179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39.1</v>
          </cell>
          <cell r="BR202">
            <v>0</v>
          </cell>
          <cell r="BS202">
            <v>0</v>
          </cell>
          <cell r="BT202">
            <v>10.5</v>
          </cell>
          <cell r="BU202">
            <v>28.9</v>
          </cell>
          <cell r="BV202">
            <v>0</v>
          </cell>
          <cell r="BW202">
            <v>0</v>
          </cell>
          <cell r="BX202">
            <v>19.8</v>
          </cell>
          <cell r="BY202">
            <v>22.7</v>
          </cell>
          <cell r="BZ202">
            <v>9.6999999999999993</v>
          </cell>
          <cell r="CA202">
            <v>122</v>
          </cell>
          <cell r="CB202">
            <v>69.2</v>
          </cell>
          <cell r="CC202">
            <v>51.8</v>
          </cell>
          <cell r="CD202">
            <v>5.54</v>
          </cell>
          <cell r="CE202">
            <v>100</v>
          </cell>
          <cell r="CF202">
            <v>64.599999999999994</v>
          </cell>
          <cell r="CG202">
            <v>39.4</v>
          </cell>
          <cell r="CH202">
            <v>0</v>
          </cell>
          <cell r="CI202">
            <v>166</v>
          </cell>
          <cell r="CJ202">
            <v>0.14899999999999999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72.599999999999994</v>
          </cell>
          <cell r="CQ202">
            <v>0.79900000000000004</v>
          </cell>
          <cell r="CR202">
            <v>0</v>
          </cell>
          <cell r="CS202">
            <v>0.75800000000000001</v>
          </cell>
        </row>
        <row r="203">
          <cell r="C203" t="str">
            <v>WT7X17</v>
          </cell>
          <cell r="D203" t="str">
            <v>F</v>
          </cell>
          <cell r="E203">
            <v>17</v>
          </cell>
          <cell r="F203">
            <v>5</v>
          </cell>
          <cell r="G203">
            <v>6.99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</v>
          </cell>
          <cell r="U203">
            <v>0</v>
          </cell>
          <cell r="V203">
            <v>1.53</v>
          </cell>
          <cell r="W203">
            <v>0</v>
          </cell>
          <cell r="X203">
            <v>0</v>
          </cell>
          <cell r="Y203">
            <v>0.371</v>
          </cell>
          <cell r="Z203">
            <v>7.41</v>
          </cell>
          <cell r="AA203">
            <v>0</v>
          </cell>
          <cell r="AB203">
            <v>21.5</v>
          </cell>
          <cell r="AC203">
            <v>0</v>
          </cell>
          <cell r="AD203">
            <v>24.5</v>
          </cell>
          <cell r="AE203">
            <v>20.9</v>
          </cell>
          <cell r="AF203">
            <v>6.74</v>
          </cell>
          <cell r="AG203">
            <v>3.83</v>
          </cell>
          <cell r="AH203">
            <v>2.04</v>
          </cell>
          <cell r="AI203">
            <v>11.6</v>
          </cell>
          <cell r="AJ203">
            <v>5.32</v>
          </cell>
          <cell r="AK203">
            <v>3.45</v>
          </cell>
          <cell r="AL203">
            <v>1.53</v>
          </cell>
          <cell r="AM203">
            <v>0</v>
          </cell>
          <cell r="AN203">
            <v>0.28399999999999997</v>
          </cell>
          <cell r="AO203">
            <v>0.4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2.87</v>
          </cell>
          <cell r="AV203">
            <v>0.79200000000000004</v>
          </cell>
          <cell r="AW203">
            <v>0</v>
          </cell>
          <cell r="AX203">
            <v>0.66800000000000004</v>
          </cell>
          <cell r="AY203" t="str">
            <v>WT180X25.5</v>
          </cell>
          <cell r="AZ203" t="str">
            <v>WT180X25.5</v>
          </cell>
          <cell r="BA203">
            <v>25.5</v>
          </cell>
          <cell r="BB203">
            <v>3230</v>
          </cell>
          <cell r="BC203">
            <v>178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38.9</v>
          </cell>
          <cell r="BR203">
            <v>0</v>
          </cell>
          <cell r="BS203">
            <v>0</v>
          </cell>
          <cell r="BT203">
            <v>9.42</v>
          </cell>
          <cell r="BU203">
            <v>25.5</v>
          </cell>
          <cell r="BV203">
            <v>0</v>
          </cell>
          <cell r="BW203">
            <v>0</v>
          </cell>
          <cell r="BX203">
            <v>21.5</v>
          </cell>
          <cell r="BY203">
            <v>24.5</v>
          </cell>
          <cell r="BZ203">
            <v>8.6999999999999993</v>
          </cell>
          <cell r="CA203">
            <v>110</v>
          </cell>
          <cell r="CB203">
            <v>62.8</v>
          </cell>
          <cell r="CC203">
            <v>51.8</v>
          </cell>
          <cell r="CD203">
            <v>4.83</v>
          </cell>
          <cell r="CE203">
            <v>87.2</v>
          </cell>
          <cell r="CF203">
            <v>56.5</v>
          </cell>
          <cell r="CG203">
            <v>38.9</v>
          </cell>
          <cell r="CH203">
            <v>0</v>
          </cell>
          <cell r="CI203">
            <v>118</v>
          </cell>
          <cell r="CJ203">
            <v>0.107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72.900000000000006</v>
          </cell>
          <cell r="CQ203">
            <v>0.79200000000000004</v>
          </cell>
          <cell r="CR203">
            <v>0</v>
          </cell>
          <cell r="CS203">
            <v>0.66800000000000004</v>
          </cell>
        </row>
        <row r="204">
          <cell r="C204" t="str">
            <v>WT7X15</v>
          </cell>
          <cell r="D204" t="str">
            <v>F</v>
          </cell>
          <cell r="E204">
            <v>15</v>
          </cell>
          <cell r="F204">
            <v>4.42</v>
          </cell>
          <cell r="G204">
            <v>6.92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</v>
          </cell>
          <cell r="U204">
            <v>0</v>
          </cell>
          <cell r="V204">
            <v>1.58</v>
          </cell>
          <cell r="W204">
            <v>0</v>
          </cell>
          <cell r="X204">
            <v>0</v>
          </cell>
          <cell r="Y204">
            <v>0.32900000000000001</v>
          </cell>
          <cell r="Z204">
            <v>8.74</v>
          </cell>
          <cell r="AA204">
            <v>0</v>
          </cell>
          <cell r="AB204">
            <v>22.7</v>
          </cell>
          <cell r="AC204">
            <v>0</v>
          </cell>
          <cell r="AD204">
            <v>25.6</v>
          </cell>
          <cell r="AE204">
            <v>19</v>
          </cell>
          <cell r="AF204">
            <v>6.25</v>
          </cell>
          <cell r="AG204">
            <v>3.55</v>
          </cell>
          <cell r="AH204">
            <v>2.0699999999999998</v>
          </cell>
          <cell r="AI204">
            <v>9.7899999999999991</v>
          </cell>
          <cell r="AJ204">
            <v>4.49</v>
          </cell>
          <cell r="AK204">
            <v>2.91</v>
          </cell>
          <cell r="AL204">
            <v>1.49</v>
          </cell>
          <cell r="AM204">
            <v>0</v>
          </cell>
          <cell r="AN204">
            <v>0.19</v>
          </cell>
          <cell r="AO204">
            <v>0.28699999999999998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2.9</v>
          </cell>
          <cell r="AV204">
            <v>0.77200000000000002</v>
          </cell>
          <cell r="AW204">
            <v>0</v>
          </cell>
          <cell r="AX204">
            <v>0.60899999999999999</v>
          </cell>
          <cell r="AY204" t="str">
            <v>WT180X22</v>
          </cell>
          <cell r="AZ204" t="str">
            <v>WT180X22</v>
          </cell>
          <cell r="BA204">
            <v>22</v>
          </cell>
          <cell r="BB204">
            <v>2850</v>
          </cell>
          <cell r="BC204">
            <v>176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40.1</v>
          </cell>
          <cell r="BR204">
            <v>0</v>
          </cell>
          <cell r="BS204">
            <v>0</v>
          </cell>
          <cell r="BT204">
            <v>8.36</v>
          </cell>
          <cell r="BU204">
            <v>22</v>
          </cell>
          <cell r="BV204">
            <v>0</v>
          </cell>
          <cell r="BW204">
            <v>0</v>
          </cell>
          <cell r="BX204">
            <v>22.7</v>
          </cell>
          <cell r="BY204">
            <v>25.6</v>
          </cell>
          <cell r="BZ204">
            <v>7.91</v>
          </cell>
          <cell r="CA204">
            <v>102</v>
          </cell>
          <cell r="CB204">
            <v>58.2</v>
          </cell>
          <cell r="CC204">
            <v>52.6</v>
          </cell>
          <cell r="CD204">
            <v>4.07</v>
          </cell>
          <cell r="CE204">
            <v>73.599999999999994</v>
          </cell>
          <cell r="CF204">
            <v>47.7</v>
          </cell>
          <cell r="CG204">
            <v>37.799999999999997</v>
          </cell>
          <cell r="CH204">
            <v>0</v>
          </cell>
          <cell r="CI204">
            <v>79.099999999999994</v>
          </cell>
          <cell r="CJ204">
            <v>7.7100000000000002E-2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73.7</v>
          </cell>
          <cell r="CQ204">
            <v>0.77200000000000002</v>
          </cell>
          <cell r="CR204">
            <v>0</v>
          </cell>
          <cell r="CS204">
            <v>0.60899999999999999</v>
          </cell>
        </row>
        <row r="205">
          <cell r="C205" t="str">
            <v>WT7X13</v>
          </cell>
          <cell r="D205" t="str">
            <v>F</v>
          </cell>
          <cell r="E205">
            <v>13</v>
          </cell>
          <cell r="F205">
            <v>3.85</v>
          </cell>
          <cell r="G205">
            <v>6.96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</v>
          </cell>
          <cell r="U205">
            <v>0</v>
          </cell>
          <cell r="V205">
            <v>1.72</v>
          </cell>
          <cell r="W205">
            <v>0</v>
          </cell>
          <cell r="X205">
            <v>0</v>
          </cell>
          <cell r="Y205">
            <v>0.38300000000000001</v>
          </cell>
          <cell r="Z205">
            <v>5.98</v>
          </cell>
          <cell r="AA205">
            <v>0</v>
          </cell>
          <cell r="AB205">
            <v>24.1</v>
          </cell>
          <cell r="AC205">
            <v>0</v>
          </cell>
          <cell r="AD205">
            <v>27.3</v>
          </cell>
          <cell r="AE205">
            <v>17.3</v>
          </cell>
          <cell r="AF205">
            <v>5.89</v>
          </cell>
          <cell r="AG205">
            <v>3.31</v>
          </cell>
          <cell r="AH205">
            <v>2.12</v>
          </cell>
          <cell r="AI205">
            <v>4.45</v>
          </cell>
          <cell r="AJ205">
            <v>2.76</v>
          </cell>
          <cell r="AK205">
            <v>1.77</v>
          </cell>
          <cell r="AL205">
            <v>1.08</v>
          </cell>
          <cell r="AM205">
            <v>0</v>
          </cell>
          <cell r="AN205">
            <v>0.17899999999999999</v>
          </cell>
          <cell r="AO205">
            <v>0.20699999999999999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2.82</v>
          </cell>
          <cell r="AV205">
            <v>0.71199999999999997</v>
          </cell>
          <cell r="AW205">
            <v>0</v>
          </cell>
          <cell r="AX205">
            <v>0.53800000000000003</v>
          </cell>
          <cell r="AY205" t="str">
            <v>WT180X19.5</v>
          </cell>
          <cell r="AZ205" t="str">
            <v>WT180X19.5</v>
          </cell>
          <cell r="BA205">
            <v>19.5</v>
          </cell>
          <cell r="BB205">
            <v>2480</v>
          </cell>
          <cell r="BC205">
            <v>177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43.7</v>
          </cell>
          <cell r="BR205">
            <v>0</v>
          </cell>
          <cell r="BS205">
            <v>0</v>
          </cell>
          <cell r="BT205">
            <v>9.73</v>
          </cell>
          <cell r="BU205">
            <v>19.5</v>
          </cell>
          <cell r="BV205">
            <v>0</v>
          </cell>
          <cell r="BW205">
            <v>0</v>
          </cell>
          <cell r="BX205">
            <v>24.1</v>
          </cell>
          <cell r="BY205">
            <v>27.3</v>
          </cell>
          <cell r="BZ205">
            <v>7.2</v>
          </cell>
          <cell r="CA205">
            <v>96.5</v>
          </cell>
          <cell r="CB205">
            <v>54.2</v>
          </cell>
          <cell r="CC205">
            <v>53.8</v>
          </cell>
          <cell r="CD205">
            <v>1.85</v>
          </cell>
          <cell r="CE205">
            <v>45.2</v>
          </cell>
          <cell r="CF205">
            <v>29</v>
          </cell>
          <cell r="CG205">
            <v>27.4</v>
          </cell>
          <cell r="CH205">
            <v>0</v>
          </cell>
          <cell r="CI205">
            <v>74.5</v>
          </cell>
          <cell r="CJ205">
            <v>5.5599999999999997E-2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71.599999999999994</v>
          </cell>
          <cell r="CQ205">
            <v>0.71199999999999997</v>
          </cell>
          <cell r="CR205">
            <v>0</v>
          </cell>
          <cell r="CS205">
            <v>0.53800000000000003</v>
          </cell>
        </row>
        <row r="206">
          <cell r="C206" t="str">
            <v>WT7X11</v>
          </cell>
          <cell r="D206" t="str">
            <v>F</v>
          </cell>
          <cell r="E206">
            <v>11</v>
          </cell>
          <cell r="F206">
            <v>3.25</v>
          </cell>
          <cell r="G206">
            <v>6.87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</v>
          </cell>
          <cell r="U206">
            <v>0</v>
          </cell>
          <cell r="V206">
            <v>1.76</v>
          </cell>
          <cell r="W206">
            <v>0</v>
          </cell>
          <cell r="X206">
            <v>0</v>
          </cell>
          <cell r="Y206">
            <v>0.32500000000000001</v>
          </cell>
          <cell r="Z206">
            <v>7.46</v>
          </cell>
          <cell r="AA206">
            <v>0</v>
          </cell>
          <cell r="AB206">
            <v>26.7</v>
          </cell>
          <cell r="AC206">
            <v>0</v>
          </cell>
          <cell r="AD206">
            <v>29.9</v>
          </cell>
          <cell r="AE206">
            <v>14.8</v>
          </cell>
          <cell r="AF206">
            <v>5.2</v>
          </cell>
          <cell r="AG206">
            <v>2.91</v>
          </cell>
          <cell r="AH206">
            <v>2.14</v>
          </cell>
          <cell r="AI206">
            <v>3.5</v>
          </cell>
          <cell r="AJ206">
            <v>2.19</v>
          </cell>
          <cell r="AK206">
            <v>1.4</v>
          </cell>
          <cell r="AL206">
            <v>1.04</v>
          </cell>
          <cell r="AM206">
            <v>0</v>
          </cell>
          <cell r="AN206">
            <v>0.104</v>
          </cell>
          <cell r="AO206">
            <v>0.13400000000000001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2.86</v>
          </cell>
          <cell r="AV206">
            <v>0.68899999999999995</v>
          </cell>
          <cell r="AW206">
            <v>0</v>
          </cell>
          <cell r="AX206">
            <v>0.44800000000000001</v>
          </cell>
          <cell r="AY206" t="str">
            <v>WT180X16.45</v>
          </cell>
          <cell r="AZ206" t="str">
            <v>WT180X16.45</v>
          </cell>
          <cell r="BA206">
            <v>16.5</v>
          </cell>
          <cell r="BB206">
            <v>2100</v>
          </cell>
          <cell r="BC206">
            <v>174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44.7</v>
          </cell>
          <cell r="BR206">
            <v>0</v>
          </cell>
          <cell r="BS206">
            <v>0</v>
          </cell>
          <cell r="BT206">
            <v>8.26</v>
          </cell>
          <cell r="BU206">
            <v>16.5</v>
          </cell>
          <cell r="BV206">
            <v>0</v>
          </cell>
          <cell r="BW206">
            <v>0</v>
          </cell>
          <cell r="BX206">
            <v>26.7</v>
          </cell>
          <cell r="BY206">
            <v>29.9</v>
          </cell>
          <cell r="BZ206">
            <v>6.16</v>
          </cell>
          <cell r="CA206">
            <v>85.2</v>
          </cell>
          <cell r="CB206">
            <v>47.7</v>
          </cell>
          <cell r="CC206">
            <v>54.4</v>
          </cell>
          <cell r="CD206">
            <v>1.46</v>
          </cell>
          <cell r="CE206">
            <v>35.9</v>
          </cell>
          <cell r="CF206">
            <v>22.9</v>
          </cell>
          <cell r="CG206">
            <v>26.4</v>
          </cell>
          <cell r="CH206">
            <v>0</v>
          </cell>
          <cell r="CI206">
            <v>43.3</v>
          </cell>
          <cell r="CJ206">
            <v>3.5999999999999997E-2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72.599999999999994</v>
          </cell>
          <cell r="CQ206">
            <v>0.68899999999999995</v>
          </cell>
          <cell r="CR206">
            <v>0</v>
          </cell>
          <cell r="CS206">
            <v>0.44800000000000001</v>
          </cell>
        </row>
        <row r="207">
          <cell r="C207" t="str">
            <v>WT6X168</v>
          </cell>
          <cell r="D207" t="str">
            <v>T</v>
          </cell>
          <cell r="E207">
            <v>168</v>
          </cell>
          <cell r="F207">
            <v>49.4</v>
          </cell>
          <cell r="G207">
            <v>8.41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0</v>
          </cell>
          <cell r="U207">
            <v>0</v>
          </cell>
          <cell r="V207">
            <v>2.31</v>
          </cell>
          <cell r="W207">
            <v>0</v>
          </cell>
          <cell r="X207">
            <v>0</v>
          </cell>
          <cell r="Y207">
            <v>1.84</v>
          </cell>
          <cell r="Z207">
            <v>2.2599999999999998</v>
          </cell>
          <cell r="AA207">
            <v>0</v>
          </cell>
          <cell r="AB207">
            <v>2.74</v>
          </cell>
          <cell r="AC207">
            <v>0</v>
          </cell>
          <cell r="AD207">
            <v>4.74</v>
          </cell>
          <cell r="AE207">
            <v>190</v>
          </cell>
          <cell r="AF207">
            <v>68.400000000000006</v>
          </cell>
          <cell r="AG207">
            <v>31.2</v>
          </cell>
          <cell r="AH207">
            <v>1.96</v>
          </cell>
          <cell r="AI207">
            <v>593</v>
          </cell>
          <cell r="AJ207">
            <v>137</v>
          </cell>
          <cell r="AK207">
            <v>88.6</v>
          </cell>
          <cell r="AL207">
            <v>3.47</v>
          </cell>
          <cell r="AM207">
            <v>0</v>
          </cell>
          <cell r="AN207">
            <v>120</v>
          </cell>
          <cell r="AO207">
            <v>481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4.07</v>
          </cell>
          <cell r="AV207">
            <v>0.95799999999999996</v>
          </cell>
          <cell r="AW207">
            <v>0</v>
          </cell>
          <cell r="AX207">
            <v>1</v>
          </cell>
          <cell r="AY207" t="str">
            <v>WT155X250</v>
          </cell>
          <cell r="AZ207" t="str">
            <v>WT155X250</v>
          </cell>
          <cell r="BA207">
            <v>250</v>
          </cell>
          <cell r="BB207">
            <v>31900</v>
          </cell>
          <cell r="BC207">
            <v>214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58.7</v>
          </cell>
          <cell r="BR207">
            <v>0</v>
          </cell>
          <cell r="BS207">
            <v>0</v>
          </cell>
          <cell r="BT207">
            <v>46.7</v>
          </cell>
          <cell r="BU207">
            <v>250</v>
          </cell>
          <cell r="BV207">
            <v>0</v>
          </cell>
          <cell r="BW207">
            <v>0</v>
          </cell>
          <cell r="BX207">
            <v>2.74</v>
          </cell>
          <cell r="BY207">
            <v>4.74</v>
          </cell>
          <cell r="BZ207">
            <v>79.099999999999994</v>
          </cell>
          <cell r="CA207">
            <v>1120</v>
          </cell>
          <cell r="CB207">
            <v>511</v>
          </cell>
          <cell r="CC207">
            <v>49.8</v>
          </cell>
          <cell r="CD207">
            <v>247</v>
          </cell>
          <cell r="CE207">
            <v>2250</v>
          </cell>
          <cell r="CF207">
            <v>1450</v>
          </cell>
          <cell r="CG207">
            <v>88.1</v>
          </cell>
          <cell r="CH207">
            <v>0</v>
          </cell>
          <cell r="CI207">
            <v>49900</v>
          </cell>
          <cell r="CJ207">
            <v>129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103</v>
          </cell>
          <cell r="CQ207">
            <v>0.95799999999999996</v>
          </cell>
          <cell r="CR207">
            <v>0</v>
          </cell>
          <cell r="CS207">
            <v>1</v>
          </cell>
        </row>
        <row r="208">
          <cell r="C208" t="str">
            <v>WT6X152.5</v>
          </cell>
          <cell r="D208" t="str">
            <v>T</v>
          </cell>
          <cell r="E208">
            <v>152</v>
          </cell>
          <cell r="F208">
            <v>44.8</v>
          </cell>
          <cell r="G208">
            <v>8.16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0</v>
          </cell>
          <cell r="U208">
            <v>0</v>
          </cell>
          <cell r="V208">
            <v>2.16</v>
          </cell>
          <cell r="W208">
            <v>0</v>
          </cell>
          <cell r="X208">
            <v>0</v>
          </cell>
          <cell r="Y208">
            <v>1.69</v>
          </cell>
          <cell r="Z208">
            <v>2.4500000000000002</v>
          </cell>
          <cell r="AA208">
            <v>0</v>
          </cell>
          <cell r="AB208">
            <v>2.99</v>
          </cell>
          <cell r="AC208">
            <v>0</v>
          </cell>
          <cell r="AD208">
            <v>5.0199999999999996</v>
          </cell>
          <cell r="AE208">
            <v>162</v>
          </cell>
          <cell r="AF208">
            <v>59.1</v>
          </cell>
          <cell r="AG208">
            <v>27</v>
          </cell>
          <cell r="AH208">
            <v>1.9</v>
          </cell>
          <cell r="AI208">
            <v>525</v>
          </cell>
          <cell r="AJ208">
            <v>122</v>
          </cell>
          <cell r="AK208">
            <v>79.3</v>
          </cell>
          <cell r="AL208">
            <v>3.42</v>
          </cell>
          <cell r="AM208">
            <v>0</v>
          </cell>
          <cell r="AN208">
            <v>92</v>
          </cell>
          <cell r="AO208">
            <v>356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4</v>
          </cell>
          <cell r="AV208">
            <v>0.95899999999999996</v>
          </cell>
          <cell r="AW208">
            <v>0</v>
          </cell>
          <cell r="AX208">
            <v>1</v>
          </cell>
          <cell r="AY208" t="str">
            <v>WT155X227</v>
          </cell>
          <cell r="AZ208" t="str">
            <v>WT155X227</v>
          </cell>
          <cell r="BA208">
            <v>227</v>
          </cell>
          <cell r="BB208">
            <v>28900</v>
          </cell>
          <cell r="BC208">
            <v>207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54.9</v>
          </cell>
          <cell r="BR208">
            <v>0</v>
          </cell>
          <cell r="BS208">
            <v>0</v>
          </cell>
          <cell r="BT208">
            <v>42.9</v>
          </cell>
          <cell r="BU208">
            <v>227</v>
          </cell>
          <cell r="BV208">
            <v>0</v>
          </cell>
          <cell r="BW208">
            <v>0</v>
          </cell>
          <cell r="BX208">
            <v>2.99</v>
          </cell>
          <cell r="BY208">
            <v>5.0199999999999996</v>
          </cell>
          <cell r="BZ208">
            <v>67.400000000000006</v>
          </cell>
          <cell r="CA208">
            <v>968</v>
          </cell>
          <cell r="CB208">
            <v>442</v>
          </cell>
          <cell r="CC208">
            <v>48.3</v>
          </cell>
          <cell r="CD208">
            <v>219</v>
          </cell>
          <cell r="CE208">
            <v>2000</v>
          </cell>
          <cell r="CF208">
            <v>1300</v>
          </cell>
          <cell r="CG208">
            <v>86.9</v>
          </cell>
          <cell r="CH208">
            <v>0</v>
          </cell>
          <cell r="CI208">
            <v>38300</v>
          </cell>
          <cell r="CJ208">
            <v>95.6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102</v>
          </cell>
          <cell r="CQ208">
            <v>0.95899999999999996</v>
          </cell>
          <cell r="CR208">
            <v>0</v>
          </cell>
          <cell r="CS208">
            <v>1</v>
          </cell>
        </row>
        <row r="209">
          <cell r="C209" t="str">
            <v>WT6X139.5</v>
          </cell>
          <cell r="D209" t="str">
            <v>T</v>
          </cell>
          <cell r="E209">
            <v>140</v>
          </cell>
          <cell r="F209">
            <v>41</v>
          </cell>
          <cell r="G209">
            <v>7.93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0</v>
          </cell>
          <cell r="U209">
            <v>0</v>
          </cell>
          <cell r="V209">
            <v>2.0499999999999998</v>
          </cell>
          <cell r="W209">
            <v>0</v>
          </cell>
          <cell r="X209">
            <v>0</v>
          </cell>
          <cell r="Y209">
            <v>1.56</v>
          </cell>
          <cell r="Z209">
            <v>2.66</v>
          </cell>
          <cell r="AA209">
            <v>0</v>
          </cell>
          <cell r="AB209">
            <v>3.17</v>
          </cell>
          <cell r="AC209">
            <v>0</v>
          </cell>
          <cell r="AD209">
            <v>5.18</v>
          </cell>
          <cell r="AE209">
            <v>141</v>
          </cell>
          <cell r="AF209">
            <v>51.9</v>
          </cell>
          <cell r="AG209">
            <v>24.1</v>
          </cell>
          <cell r="AH209">
            <v>1.86</v>
          </cell>
          <cell r="AI209">
            <v>469</v>
          </cell>
          <cell r="AJ209">
            <v>110</v>
          </cell>
          <cell r="AK209">
            <v>71.3</v>
          </cell>
          <cell r="AL209">
            <v>3.38</v>
          </cell>
          <cell r="AM209">
            <v>0</v>
          </cell>
          <cell r="AN209">
            <v>70.900000000000006</v>
          </cell>
          <cell r="AO209">
            <v>267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3.94</v>
          </cell>
          <cell r="AV209">
            <v>0.95799999999999996</v>
          </cell>
          <cell r="AW209">
            <v>0</v>
          </cell>
          <cell r="AX209">
            <v>1</v>
          </cell>
          <cell r="AY209" t="str">
            <v>WT155X207.5</v>
          </cell>
          <cell r="AZ209" t="str">
            <v>WT155X207.5</v>
          </cell>
          <cell r="BA209">
            <v>208</v>
          </cell>
          <cell r="BB209">
            <v>26500</v>
          </cell>
          <cell r="BC209">
            <v>201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52.1</v>
          </cell>
          <cell r="BR209">
            <v>0</v>
          </cell>
          <cell r="BS209">
            <v>0</v>
          </cell>
          <cell r="BT209">
            <v>39.6</v>
          </cell>
          <cell r="BU209">
            <v>208</v>
          </cell>
          <cell r="BV209">
            <v>0</v>
          </cell>
          <cell r="BW209">
            <v>0</v>
          </cell>
          <cell r="BX209">
            <v>3.17</v>
          </cell>
          <cell r="BY209">
            <v>5.18</v>
          </cell>
          <cell r="BZ209">
            <v>58.7</v>
          </cell>
          <cell r="CA209">
            <v>850</v>
          </cell>
          <cell r="CB209">
            <v>395</v>
          </cell>
          <cell r="CC209">
            <v>47.2</v>
          </cell>
          <cell r="CD209">
            <v>195</v>
          </cell>
          <cell r="CE209">
            <v>1800</v>
          </cell>
          <cell r="CF209">
            <v>1170</v>
          </cell>
          <cell r="CG209">
            <v>85.9</v>
          </cell>
          <cell r="CH209">
            <v>0</v>
          </cell>
          <cell r="CI209">
            <v>29500</v>
          </cell>
          <cell r="CJ209">
            <v>71.7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100</v>
          </cell>
          <cell r="CQ209">
            <v>0.95799999999999996</v>
          </cell>
          <cell r="CR209">
            <v>0</v>
          </cell>
          <cell r="CS209">
            <v>1</v>
          </cell>
        </row>
        <row r="210">
          <cell r="C210" t="str">
            <v>WT6X126</v>
          </cell>
          <cell r="D210" t="str">
            <v>T</v>
          </cell>
          <cell r="E210">
            <v>126</v>
          </cell>
          <cell r="F210">
            <v>37</v>
          </cell>
          <cell r="G210">
            <v>7.71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0</v>
          </cell>
          <cell r="U210">
            <v>0</v>
          </cell>
          <cell r="V210">
            <v>1.92</v>
          </cell>
          <cell r="W210">
            <v>0</v>
          </cell>
          <cell r="X210">
            <v>0</v>
          </cell>
          <cell r="Y210">
            <v>1.42</v>
          </cell>
          <cell r="Z210">
            <v>2.89</v>
          </cell>
          <cell r="AA210">
            <v>0</v>
          </cell>
          <cell r="AB210">
            <v>3.48</v>
          </cell>
          <cell r="AC210">
            <v>0</v>
          </cell>
          <cell r="AD210">
            <v>5.52</v>
          </cell>
          <cell r="AE210">
            <v>121</v>
          </cell>
          <cell r="AF210">
            <v>44.8</v>
          </cell>
          <cell r="AG210">
            <v>20.9</v>
          </cell>
          <cell r="AH210">
            <v>1.81</v>
          </cell>
          <cell r="AI210">
            <v>414</v>
          </cell>
          <cell r="AJ210">
            <v>97.9</v>
          </cell>
          <cell r="AK210">
            <v>63.6</v>
          </cell>
          <cell r="AL210">
            <v>3.34</v>
          </cell>
          <cell r="AM210">
            <v>0</v>
          </cell>
          <cell r="AN210">
            <v>53.5</v>
          </cell>
          <cell r="AO210">
            <v>195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3.88</v>
          </cell>
          <cell r="AV210">
            <v>0.95799999999999996</v>
          </cell>
          <cell r="AW210">
            <v>0</v>
          </cell>
          <cell r="AX210">
            <v>1</v>
          </cell>
          <cell r="AY210" t="str">
            <v>WT155X187.5</v>
          </cell>
          <cell r="AZ210" t="str">
            <v>WT155X187.5</v>
          </cell>
          <cell r="BA210">
            <v>188</v>
          </cell>
          <cell r="BB210">
            <v>23900</v>
          </cell>
          <cell r="BC210">
            <v>196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48.8</v>
          </cell>
          <cell r="BR210">
            <v>0</v>
          </cell>
          <cell r="BS210">
            <v>0</v>
          </cell>
          <cell r="BT210">
            <v>36.1</v>
          </cell>
          <cell r="BU210">
            <v>188</v>
          </cell>
          <cell r="BV210">
            <v>0</v>
          </cell>
          <cell r="BW210">
            <v>0</v>
          </cell>
          <cell r="BX210">
            <v>3.48</v>
          </cell>
          <cell r="BY210">
            <v>5.52</v>
          </cell>
          <cell r="BZ210">
            <v>50.4</v>
          </cell>
          <cell r="CA210">
            <v>734</v>
          </cell>
          <cell r="CB210">
            <v>342</v>
          </cell>
          <cell r="CC210">
            <v>46</v>
          </cell>
          <cell r="CD210">
            <v>172</v>
          </cell>
          <cell r="CE210">
            <v>1600</v>
          </cell>
          <cell r="CF210">
            <v>1040</v>
          </cell>
          <cell r="CG210">
            <v>84.8</v>
          </cell>
          <cell r="CH210">
            <v>0</v>
          </cell>
          <cell r="CI210">
            <v>22300</v>
          </cell>
          <cell r="CJ210">
            <v>52.4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98.6</v>
          </cell>
          <cell r="CQ210">
            <v>0.95799999999999996</v>
          </cell>
          <cell r="CR210">
            <v>0</v>
          </cell>
          <cell r="CS210">
            <v>1</v>
          </cell>
        </row>
        <row r="211">
          <cell r="C211" t="str">
            <v>WT6X115</v>
          </cell>
          <cell r="D211" t="str">
            <v>T</v>
          </cell>
          <cell r="E211">
            <v>115</v>
          </cell>
          <cell r="F211">
            <v>33.9</v>
          </cell>
          <cell r="G211">
            <v>7.53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0</v>
          </cell>
          <cell r="U211">
            <v>0</v>
          </cell>
          <cell r="V211">
            <v>1.82</v>
          </cell>
          <cell r="W211">
            <v>0</v>
          </cell>
          <cell r="X211">
            <v>0</v>
          </cell>
          <cell r="Y211">
            <v>1.31</v>
          </cell>
          <cell r="Z211">
            <v>3.11</v>
          </cell>
          <cell r="AA211">
            <v>0</v>
          </cell>
          <cell r="AB211">
            <v>3.78</v>
          </cell>
          <cell r="AC211">
            <v>0</v>
          </cell>
          <cell r="AD211">
            <v>5.86</v>
          </cell>
          <cell r="AE211">
            <v>106</v>
          </cell>
          <cell r="AF211">
            <v>39.4</v>
          </cell>
          <cell r="AG211">
            <v>18.5</v>
          </cell>
          <cell r="AH211">
            <v>1.77</v>
          </cell>
          <cell r="AI211">
            <v>371</v>
          </cell>
          <cell r="AJ211">
            <v>88.4</v>
          </cell>
          <cell r="AK211">
            <v>57.5</v>
          </cell>
          <cell r="AL211">
            <v>3.31</v>
          </cell>
          <cell r="AM211">
            <v>0</v>
          </cell>
          <cell r="AN211">
            <v>41.6</v>
          </cell>
          <cell r="AO211">
            <v>148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3.83</v>
          </cell>
          <cell r="AV211">
            <v>0.95799999999999996</v>
          </cell>
          <cell r="AW211">
            <v>0</v>
          </cell>
          <cell r="AX211">
            <v>1</v>
          </cell>
          <cell r="AY211" t="str">
            <v>WT155X171</v>
          </cell>
          <cell r="AZ211" t="str">
            <v>WT155X171</v>
          </cell>
          <cell r="BA211">
            <v>171</v>
          </cell>
          <cell r="BB211">
            <v>21900</v>
          </cell>
          <cell r="BC211">
            <v>191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46.2</v>
          </cell>
          <cell r="BR211">
            <v>0</v>
          </cell>
          <cell r="BS211">
            <v>0</v>
          </cell>
          <cell r="BT211">
            <v>33.299999999999997</v>
          </cell>
          <cell r="BU211">
            <v>171</v>
          </cell>
          <cell r="BV211">
            <v>0</v>
          </cell>
          <cell r="BW211">
            <v>0</v>
          </cell>
          <cell r="BX211">
            <v>3.78</v>
          </cell>
          <cell r="BY211">
            <v>5.86</v>
          </cell>
          <cell r="BZ211">
            <v>44.1</v>
          </cell>
          <cell r="CA211">
            <v>646</v>
          </cell>
          <cell r="CB211">
            <v>303</v>
          </cell>
          <cell r="CC211">
            <v>45</v>
          </cell>
          <cell r="CD211">
            <v>154</v>
          </cell>
          <cell r="CE211">
            <v>1450</v>
          </cell>
          <cell r="CF211">
            <v>942</v>
          </cell>
          <cell r="CG211">
            <v>84.1</v>
          </cell>
          <cell r="CH211">
            <v>0</v>
          </cell>
          <cell r="CI211">
            <v>17300</v>
          </cell>
          <cell r="CJ211">
            <v>39.700000000000003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97.3</v>
          </cell>
          <cell r="CQ211">
            <v>0.95799999999999996</v>
          </cell>
          <cell r="CR211">
            <v>0</v>
          </cell>
          <cell r="CS211">
            <v>1</v>
          </cell>
        </row>
        <row r="212">
          <cell r="C212" t="str">
            <v>WT6X105</v>
          </cell>
          <cell r="D212" t="str">
            <v>T</v>
          </cell>
          <cell r="E212">
            <v>105</v>
          </cell>
          <cell r="F212">
            <v>30.9</v>
          </cell>
          <cell r="G212">
            <v>7.36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0</v>
          </cell>
          <cell r="U212">
            <v>0</v>
          </cell>
          <cell r="V212">
            <v>1.72</v>
          </cell>
          <cell r="W212">
            <v>0</v>
          </cell>
          <cell r="X212">
            <v>0</v>
          </cell>
          <cell r="Y212">
            <v>1.21</v>
          </cell>
          <cell r="Z212">
            <v>3.37</v>
          </cell>
          <cell r="AA212">
            <v>0</v>
          </cell>
          <cell r="AB212">
            <v>4.12</v>
          </cell>
          <cell r="AC212">
            <v>0</v>
          </cell>
          <cell r="AD212">
            <v>6.23</v>
          </cell>
          <cell r="AE212">
            <v>92.1</v>
          </cell>
          <cell r="AF212">
            <v>34.5</v>
          </cell>
          <cell r="AG212">
            <v>16.399999999999999</v>
          </cell>
          <cell r="AH212">
            <v>1.73</v>
          </cell>
          <cell r="AI212">
            <v>332</v>
          </cell>
          <cell r="AJ212">
            <v>79.7</v>
          </cell>
          <cell r="AK212">
            <v>51.9</v>
          </cell>
          <cell r="AL212">
            <v>3.28</v>
          </cell>
          <cell r="AM212">
            <v>0</v>
          </cell>
          <cell r="AN212">
            <v>32.1</v>
          </cell>
          <cell r="AO212">
            <v>112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3.79</v>
          </cell>
          <cell r="AV212">
            <v>0.95799999999999996</v>
          </cell>
          <cell r="AW212">
            <v>0</v>
          </cell>
          <cell r="AX212">
            <v>1</v>
          </cell>
          <cell r="AY212" t="str">
            <v>WT155X156.5</v>
          </cell>
          <cell r="AZ212" t="str">
            <v>WT155X156.5</v>
          </cell>
          <cell r="BA212">
            <v>156</v>
          </cell>
          <cell r="BB212">
            <v>19900</v>
          </cell>
          <cell r="BC212">
            <v>187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43.7</v>
          </cell>
          <cell r="BR212">
            <v>0</v>
          </cell>
          <cell r="BS212">
            <v>0</v>
          </cell>
          <cell r="BT212">
            <v>30.7</v>
          </cell>
          <cell r="BU212">
            <v>157</v>
          </cell>
          <cell r="BV212">
            <v>0</v>
          </cell>
          <cell r="BW212">
            <v>0</v>
          </cell>
          <cell r="BX212">
            <v>4.12</v>
          </cell>
          <cell r="BY212">
            <v>6.23</v>
          </cell>
          <cell r="BZ212">
            <v>38.299999999999997</v>
          </cell>
          <cell r="CA212">
            <v>565</v>
          </cell>
          <cell r="CB212">
            <v>269</v>
          </cell>
          <cell r="CC212">
            <v>43.9</v>
          </cell>
          <cell r="CD212">
            <v>138</v>
          </cell>
          <cell r="CE212">
            <v>1310</v>
          </cell>
          <cell r="CF212">
            <v>850</v>
          </cell>
          <cell r="CG212">
            <v>83.3</v>
          </cell>
          <cell r="CH212">
            <v>0</v>
          </cell>
          <cell r="CI212">
            <v>13400</v>
          </cell>
          <cell r="CJ212">
            <v>30.1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96.3</v>
          </cell>
          <cell r="CQ212">
            <v>0.95799999999999996</v>
          </cell>
          <cell r="CR212">
            <v>0</v>
          </cell>
          <cell r="CS212">
            <v>1</v>
          </cell>
        </row>
        <row r="213">
          <cell r="C213" t="str">
            <v>WT6X95</v>
          </cell>
          <cell r="D213" t="str">
            <v>F</v>
          </cell>
          <cell r="E213">
            <v>95</v>
          </cell>
          <cell r="F213">
            <v>27.9</v>
          </cell>
          <cell r="G213">
            <v>7.19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0</v>
          </cell>
          <cell r="U213">
            <v>0</v>
          </cell>
          <cell r="V213">
            <v>1.62</v>
          </cell>
          <cell r="W213">
            <v>0</v>
          </cell>
          <cell r="X213">
            <v>0</v>
          </cell>
          <cell r="Y213">
            <v>1.1000000000000001</v>
          </cell>
          <cell r="Z213">
            <v>3.65</v>
          </cell>
          <cell r="AA213">
            <v>0</v>
          </cell>
          <cell r="AB213">
            <v>4.58</v>
          </cell>
          <cell r="AC213">
            <v>0</v>
          </cell>
          <cell r="AD213">
            <v>6.78</v>
          </cell>
          <cell r="AE213">
            <v>79</v>
          </cell>
          <cell r="AF213">
            <v>29.8</v>
          </cell>
          <cell r="AG213">
            <v>14.2</v>
          </cell>
          <cell r="AH213">
            <v>1.68</v>
          </cell>
          <cell r="AI213">
            <v>295</v>
          </cell>
          <cell r="AJ213">
            <v>71.2</v>
          </cell>
          <cell r="AK213">
            <v>46.5</v>
          </cell>
          <cell r="AL213">
            <v>3.25</v>
          </cell>
          <cell r="AM213">
            <v>0</v>
          </cell>
          <cell r="AN213">
            <v>24.3</v>
          </cell>
          <cell r="AO213">
            <v>82.1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3.73</v>
          </cell>
          <cell r="AV213">
            <v>0.96</v>
          </cell>
          <cell r="AW213">
            <v>0</v>
          </cell>
          <cell r="AX213">
            <v>1</v>
          </cell>
          <cell r="AY213" t="str">
            <v>WT155X141.5</v>
          </cell>
          <cell r="AZ213" t="str">
            <v>WT155X141.5</v>
          </cell>
          <cell r="BA213">
            <v>142</v>
          </cell>
          <cell r="BB213">
            <v>18000</v>
          </cell>
          <cell r="BC213">
            <v>183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41.1</v>
          </cell>
          <cell r="BR213">
            <v>0</v>
          </cell>
          <cell r="BS213">
            <v>0</v>
          </cell>
          <cell r="BT213">
            <v>27.9</v>
          </cell>
          <cell r="BU213">
            <v>142</v>
          </cell>
          <cell r="BV213">
            <v>0</v>
          </cell>
          <cell r="BW213">
            <v>0</v>
          </cell>
          <cell r="BX213">
            <v>4.58</v>
          </cell>
          <cell r="BY213">
            <v>6.78</v>
          </cell>
          <cell r="BZ213">
            <v>32.9</v>
          </cell>
          <cell r="CA213">
            <v>488</v>
          </cell>
          <cell r="CB213">
            <v>233</v>
          </cell>
          <cell r="CC213">
            <v>42.7</v>
          </cell>
          <cell r="CD213">
            <v>123</v>
          </cell>
          <cell r="CE213">
            <v>1170</v>
          </cell>
          <cell r="CF213">
            <v>762</v>
          </cell>
          <cell r="CG213">
            <v>82.6</v>
          </cell>
          <cell r="CH213">
            <v>0</v>
          </cell>
          <cell r="CI213">
            <v>10100</v>
          </cell>
          <cell r="CJ213">
            <v>22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94.7</v>
          </cell>
          <cell r="CQ213">
            <v>0.96</v>
          </cell>
          <cell r="CR213">
            <v>0</v>
          </cell>
          <cell r="CS213">
            <v>1</v>
          </cell>
        </row>
        <row r="214">
          <cell r="C214" t="str">
            <v>WT6X85</v>
          </cell>
          <cell r="D214" t="str">
            <v>F</v>
          </cell>
          <cell r="E214">
            <v>85</v>
          </cell>
          <cell r="F214">
            <v>25</v>
          </cell>
          <cell r="G214">
            <v>7.02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0</v>
          </cell>
          <cell r="U214">
            <v>0</v>
          </cell>
          <cell r="V214">
            <v>1.52</v>
          </cell>
          <cell r="W214">
            <v>0</v>
          </cell>
          <cell r="X214">
            <v>0</v>
          </cell>
          <cell r="Y214">
            <v>0.99399999999999999</v>
          </cell>
          <cell r="Z214">
            <v>4.03</v>
          </cell>
          <cell r="AA214">
            <v>0</v>
          </cell>
          <cell r="AB214">
            <v>5.0599999999999996</v>
          </cell>
          <cell r="AC214">
            <v>0</v>
          </cell>
          <cell r="AD214">
            <v>7.31</v>
          </cell>
          <cell r="AE214">
            <v>67.8</v>
          </cell>
          <cell r="AF214">
            <v>25.6</v>
          </cell>
          <cell r="AG214">
            <v>12.3</v>
          </cell>
          <cell r="AH214">
            <v>1.65</v>
          </cell>
          <cell r="AI214">
            <v>259</v>
          </cell>
          <cell r="AJ214">
            <v>62.9</v>
          </cell>
          <cell r="AK214">
            <v>41.2</v>
          </cell>
          <cell r="AL214">
            <v>3.22</v>
          </cell>
          <cell r="AM214">
            <v>0</v>
          </cell>
          <cell r="AN214">
            <v>17.7</v>
          </cell>
          <cell r="AO214">
            <v>58.3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3.69</v>
          </cell>
          <cell r="AV214">
            <v>0.96</v>
          </cell>
          <cell r="AW214">
            <v>0</v>
          </cell>
          <cell r="AX214">
            <v>1</v>
          </cell>
          <cell r="AY214" t="str">
            <v>WT155X126.5</v>
          </cell>
          <cell r="AZ214" t="str">
            <v>WT155X126.5</v>
          </cell>
          <cell r="BA214">
            <v>126</v>
          </cell>
          <cell r="BB214">
            <v>16100</v>
          </cell>
          <cell r="BC214">
            <v>178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38.6</v>
          </cell>
          <cell r="BR214">
            <v>0</v>
          </cell>
          <cell r="BS214">
            <v>0</v>
          </cell>
          <cell r="BT214">
            <v>25.2</v>
          </cell>
          <cell r="BU214">
            <v>127</v>
          </cell>
          <cell r="BV214">
            <v>0</v>
          </cell>
          <cell r="BW214">
            <v>0</v>
          </cell>
          <cell r="BX214">
            <v>5.0599999999999996</v>
          </cell>
          <cell r="BY214">
            <v>7.31</v>
          </cell>
          <cell r="BZ214">
            <v>28.2</v>
          </cell>
          <cell r="CA214">
            <v>420</v>
          </cell>
          <cell r="CB214">
            <v>202</v>
          </cell>
          <cell r="CC214">
            <v>41.9</v>
          </cell>
          <cell r="CD214">
            <v>108</v>
          </cell>
          <cell r="CE214">
            <v>1030</v>
          </cell>
          <cell r="CF214">
            <v>675</v>
          </cell>
          <cell r="CG214">
            <v>81.8</v>
          </cell>
          <cell r="CH214">
            <v>0</v>
          </cell>
          <cell r="CI214">
            <v>7370</v>
          </cell>
          <cell r="CJ214">
            <v>15.7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93.7</v>
          </cell>
          <cell r="CQ214">
            <v>0.96</v>
          </cell>
          <cell r="CR214">
            <v>0</v>
          </cell>
          <cell r="CS214">
            <v>1</v>
          </cell>
        </row>
        <row r="215">
          <cell r="C215" t="str">
            <v>WT6X76</v>
          </cell>
          <cell r="D215" t="str">
            <v>F</v>
          </cell>
          <cell r="E215">
            <v>76</v>
          </cell>
          <cell r="F215">
            <v>22.4</v>
          </cell>
          <cell r="G215">
            <v>6.86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0</v>
          </cell>
          <cell r="U215">
            <v>0</v>
          </cell>
          <cell r="V215">
            <v>1.43</v>
          </cell>
          <cell r="W215">
            <v>0</v>
          </cell>
          <cell r="X215">
            <v>0</v>
          </cell>
          <cell r="Y215">
            <v>0.89600000000000002</v>
          </cell>
          <cell r="Z215">
            <v>4.46</v>
          </cell>
          <cell r="AA215">
            <v>0</v>
          </cell>
          <cell r="AB215">
            <v>5.58</v>
          </cell>
          <cell r="AC215">
            <v>0</v>
          </cell>
          <cell r="AD215">
            <v>7.88</v>
          </cell>
          <cell r="AE215">
            <v>58.5</v>
          </cell>
          <cell r="AF215">
            <v>22</v>
          </cell>
          <cell r="AG215">
            <v>10.8</v>
          </cell>
          <cell r="AH215">
            <v>1.62</v>
          </cell>
          <cell r="AI215">
            <v>227</v>
          </cell>
          <cell r="AJ215">
            <v>55.6</v>
          </cell>
          <cell r="AK215">
            <v>36.4</v>
          </cell>
          <cell r="AL215">
            <v>3.19</v>
          </cell>
          <cell r="AM215">
            <v>0</v>
          </cell>
          <cell r="AN215">
            <v>12.8</v>
          </cell>
          <cell r="AO215">
            <v>41.3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3.65</v>
          </cell>
          <cell r="AV215">
            <v>0.96</v>
          </cell>
          <cell r="AW215">
            <v>0</v>
          </cell>
          <cell r="AX215">
            <v>1</v>
          </cell>
          <cell r="AY215" t="str">
            <v>WT155X113</v>
          </cell>
          <cell r="AZ215" t="str">
            <v>WT155X113</v>
          </cell>
          <cell r="BA215">
            <v>113</v>
          </cell>
          <cell r="BB215">
            <v>14500</v>
          </cell>
          <cell r="BC215">
            <v>174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36.299999999999997</v>
          </cell>
          <cell r="BR215">
            <v>0</v>
          </cell>
          <cell r="BS215">
            <v>0</v>
          </cell>
          <cell r="BT215">
            <v>22.8</v>
          </cell>
          <cell r="BU215">
            <v>113</v>
          </cell>
          <cell r="BV215">
            <v>0</v>
          </cell>
          <cell r="BW215">
            <v>0</v>
          </cell>
          <cell r="BX215">
            <v>5.58</v>
          </cell>
          <cell r="BY215">
            <v>7.88</v>
          </cell>
          <cell r="BZ215">
            <v>24.3</v>
          </cell>
          <cell r="CA215">
            <v>361</v>
          </cell>
          <cell r="CB215">
            <v>177</v>
          </cell>
          <cell r="CC215">
            <v>41.1</v>
          </cell>
          <cell r="CD215">
            <v>94.5</v>
          </cell>
          <cell r="CE215">
            <v>911</v>
          </cell>
          <cell r="CF215">
            <v>596</v>
          </cell>
          <cell r="CG215">
            <v>81</v>
          </cell>
          <cell r="CH215">
            <v>0</v>
          </cell>
          <cell r="CI215">
            <v>5330</v>
          </cell>
          <cell r="CJ215">
            <v>11.1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92.7</v>
          </cell>
          <cell r="CQ215">
            <v>0.96</v>
          </cell>
          <cell r="CR215">
            <v>0</v>
          </cell>
          <cell r="CS215">
            <v>1</v>
          </cell>
        </row>
        <row r="216">
          <cell r="C216" t="str">
            <v>WT6X68</v>
          </cell>
          <cell r="D216" t="str">
            <v>F</v>
          </cell>
          <cell r="E216">
            <v>68</v>
          </cell>
          <cell r="F216">
            <v>20</v>
          </cell>
          <cell r="G216">
            <v>6.71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0</v>
          </cell>
          <cell r="U216">
            <v>0</v>
          </cell>
          <cell r="V216">
            <v>1.35</v>
          </cell>
          <cell r="W216">
            <v>0</v>
          </cell>
          <cell r="X216">
            <v>0</v>
          </cell>
          <cell r="Y216">
            <v>0.80500000000000005</v>
          </cell>
          <cell r="Z216">
            <v>4.96</v>
          </cell>
          <cell r="AA216">
            <v>0</v>
          </cell>
          <cell r="AB216">
            <v>6.15</v>
          </cell>
          <cell r="AC216">
            <v>0</v>
          </cell>
          <cell r="AD216">
            <v>8.49</v>
          </cell>
          <cell r="AE216">
            <v>50.6</v>
          </cell>
          <cell r="AF216">
            <v>19</v>
          </cell>
          <cell r="AG216">
            <v>9.4600000000000009</v>
          </cell>
          <cell r="AH216">
            <v>1.59</v>
          </cell>
          <cell r="AI216">
            <v>199</v>
          </cell>
          <cell r="AJ216">
            <v>48.9</v>
          </cell>
          <cell r="AK216">
            <v>32.1</v>
          </cell>
          <cell r="AL216">
            <v>3.16</v>
          </cell>
          <cell r="AM216">
            <v>0</v>
          </cell>
          <cell r="AN216">
            <v>9.2100000000000009</v>
          </cell>
          <cell r="AO216">
            <v>28.9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3.61</v>
          </cell>
          <cell r="AV216">
            <v>0.95899999999999996</v>
          </cell>
          <cell r="AW216">
            <v>0</v>
          </cell>
          <cell r="AX216">
            <v>1</v>
          </cell>
          <cell r="AY216" t="str">
            <v>WT155X101</v>
          </cell>
          <cell r="AZ216" t="str">
            <v>WT155X101</v>
          </cell>
          <cell r="BA216">
            <v>101</v>
          </cell>
          <cell r="BB216">
            <v>12900</v>
          </cell>
          <cell r="BC216">
            <v>170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34.299999999999997</v>
          </cell>
          <cell r="BR216">
            <v>0</v>
          </cell>
          <cell r="BS216">
            <v>0</v>
          </cell>
          <cell r="BT216">
            <v>20.399999999999999</v>
          </cell>
          <cell r="BU216">
            <v>101</v>
          </cell>
          <cell r="BV216">
            <v>0</v>
          </cell>
          <cell r="BW216">
            <v>0</v>
          </cell>
          <cell r="BX216">
            <v>6.15</v>
          </cell>
          <cell r="BY216">
            <v>8.49</v>
          </cell>
          <cell r="BZ216">
            <v>21.1</v>
          </cell>
          <cell r="CA216">
            <v>311</v>
          </cell>
          <cell r="CB216">
            <v>155</v>
          </cell>
          <cell r="CC216">
            <v>40.4</v>
          </cell>
          <cell r="CD216">
            <v>82.8</v>
          </cell>
          <cell r="CE216">
            <v>801</v>
          </cell>
          <cell r="CF216">
            <v>526</v>
          </cell>
          <cell r="CG216">
            <v>80.3</v>
          </cell>
          <cell r="CH216">
            <v>0</v>
          </cell>
          <cell r="CI216">
            <v>3830</v>
          </cell>
          <cell r="CJ216">
            <v>7.76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91.7</v>
          </cell>
          <cell r="CQ216">
            <v>0.95899999999999996</v>
          </cell>
          <cell r="CR216">
            <v>0</v>
          </cell>
          <cell r="CS216">
            <v>1</v>
          </cell>
        </row>
        <row r="217">
          <cell r="C217" t="str">
            <v>WT6X60</v>
          </cell>
          <cell r="D217" t="str">
            <v>F</v>
          </cell>
          <cell r="E217">
            <v>60</v>
          </cell>
          <cell r="F217">
            <v>17.600000000000001</v>
          </cell>
          <cell r="G217">
            <v>6.56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0</v>
          </cell>
          <cell r="U217">
            <v>0</v>
          </cell>
          <cell r="V217">
            <v>1.28</v>
          </cell>
          <cell r="W217">
            <v>0</v>
          </cell>
          <cell r="X217">
            <v>0</v>
          </cell>
          <cell r="Y217">
            <v>0.71599999999999997</v>
          </cell>
          <cell r="Z217">
            <v>5.57</v>
          </cell>
          <cell r="AA217">
            <v>0</v>
          </cell>
          <cell r="AB217">
            <v>6.84</v>
          </cell>
          <cell r="AC217">
            <v>0</v>
          </cell>
          <cell r="AD217">
            <v>9.24</v>
          </cell>
          <cell r="AE217">
            <v>43.4</v>
          </cell>
          <cell r="AF217">
            <v>16.2</v>
          </cell>
          <cell r="AG217">
            <v>8.2200000000000006</v>
          </cell>
          <cell r="AH217">
            <v>1.57</v>
          </cell>
          <cell r="AI217">
            <v>172</v>
          </cell>
          <cell r="AJ217">
            <v>42.7</v>
          </cell>
          <cell r="AK217">
            <v>28</v>
          </cell>
          <cell r="AL217">
            <v>3.13</v>
          </cell>
          <cell r="AM217">
            <v>0</v>
          </cell>
          <cell r="AN217">
            <v>6.42</v>
          </cell>
          <cell r="AO217">
            <v>19.7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3.57</v>
          </cell>
          <cell r="AV217">
            <v>0.95899999999999996</v>
          </cell>
          <cell r="AW217">
            <v>0</v>
          </cell>
          <cell r="AX217">
            <v>1</v>
          </cell>
          <cell r="AY217" t="str">
            <v>WT155X89.5</v>
          </cell>
          <cell r="AZ217" t="str">
            <v>WT155X89.5</v>
          </cell>
          <cell r="BA217">
            <v>89.5</v>
          </cell>
          <cell r="BB217">
            <v>11400</v>
          </cell>
          <cell r="BC217">
            <v>167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32.5</v>
          </cell>
          <cell r="BR217">
            <v>0</v>
          </cell>
          <cell r="BS217">
            <v>0</v>
          </cell>
          <cell r="BT217">
            <v>18.2</v>
          </cell>
          <cell r="BU217">
            <v>89.5</v>
          </cell>
          <cell r="BV217">
            <v>0</v>
          </cell>
          <cell r="BW217">
            <v>0</v>
          </cell>
          <cell r="BX217">
            <v>6.84</v>
          </cell>
          <cell r="BY217">
            <v>9.24</v>
          </cell>
          <cell r="BZ217">
            <v>18.100000000000001</v>
          </cell>
          <cell r="CA217">
            <v>265</v>
          </cell>
          <cell r="CB217">
            <v>135</v>
          </cell>
          <cell r="CC217">
            <v>39.9</v>
          </cell>
          <cell r="CD217">
            <v>71.599999999999994</v>
          </cell>
          <cell r="CE217">
            <v>700</v>
          </cell>
          <cell r="CF217">
            <v>459</v>
          </cell>
          <cell r="CG217">
            <v>79.5</v>
          </cell>
          <cell r="CH217">
            <v>0</v>
          </cell>
          <cell r="CI217">
            <v>2670</v>
          </cell>
          <cell r="CJ217">
            <v>5.29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90.7</v>
          </cell>
          <cell r="CQ217">
            <v>0.95899999999999996</v>
          </cell>
          <cell r="CR217">
            <v>0</v>
          </cell>
          <cell r="CS217">
            <v>1</v>
          </cell>
        </row>
        <row r="218">
          <cell r="C218" t="str">
            <v>WT6X53</v>
          </cell>
          <cell r="D218" t="str">
            <v>F</v>
          </cell>
          <cell r="E218">
            <v>53</v>
          </cell>
          <cell r="F218">
            <v>15.6</v>
          </cell>
          <cell r="G218">
            <v>6.45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0</v>
          </cell>
          <cell r="U218">
            <v>0</v>
          </cell>
          <cell r="V218">
            <v>1.19</v>
          </cell>
          <cell r="W218">
            <v>0</v>
          </cell>
          <cell r="X218">
            <v>0</v>
          </cell>
          <cell r="Y218">
            <v>0.63700000000000001</v>
          </cell>
          <cell r="Z218">
            <v>6.17</v>
          </cell>
          <cell r="AA218">
            <v>0</v>
          </cell>
          <cell r="AB218">
            <v>7.96</v>
          </cell>
          <cell r="AC218">
            <v>0</v>
          </cell>
          <cell r="AD218">
            <v>10.6</v>
          </cell>
          <cell r="AE218">
            <v>36.299999999999997</v>
          </cell>
          <cell r="AF218">
            <v>13.6</v>
          </cell>
          <cell r="AG218">
            <v>6.92</v>
          </cell>
          <cell r="AH218">
            <v>1.53</v>
          </cell>
          <cell r="AI218">
            <v>151</v>
          </cell>
          <cell r="AJ218">
            <v>37.5</v>
          </cell>
          <cell r="AK218">
            <v>24.7</v>
          </cell>
          <cell r="AL218">
            <v>3.11</v>
          </cell>
          <cell r="AM218">
            <v>0</v>
          </cell>
          <cell r="AN218">
            <v>4.55</v>
          </cell>
          <cell r="AO218">
            <v>13.6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3.53</v>
          </cell>
          <cell r="AV218">
            <v>0.96099999999999997</v>
          </cell>
          <cell r="AW218">
            <v>0</v>
          </cell>
          <cell r="AX218">
            <v>1</v>
          </cell>
          <cell r="AY218" t="str">
            <v>WT155X79</v>
          </cell>
          <cell r="AZ218" t="str">
            <v>WT155X79</v>
          </cell>
          <cell r="BA218">
            <v>79</v>
          </cell>
          <cell r="BB218">
            <v>10100</v>
          </cell>
          <cell r="BC218">
            <v>164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30.2</v>
          </cell>
          <cell r="BR218">
            <v>0</v>
          </cell>
          <cell r="BS218">
            <v>0</v>
          </cell>
          <cell r="BT218">
            <v>16.2</v>
          </cell>
          <cell r="BU218">
            <v>79</v>
          </cell>
          <cell r="BV218">
            <v>0</v>
          </cell>
          <cell r="BW218">
            <v>0</v>
          </cell>
          <cell r="BX218">
            <v>7.96</v>
          </cell>
          <cell r="BY218">
            <v>10.6</v>
          </cell>
          <cell r="BZ218">
            <v>15.1</v>
          </cell>
          <cell r="CA218">
            <v>223</v>
          </cell>
          <cell r="CB218">
            <v>113</v>
          </cell>
          <cell r="CC218">
            <v>38.9</v>
          </cell>
          <cell r="CD218">
            <v>62.9</v>
          </cell>
          <cell r="CE218">
            <v>615</v>
          </cell>
          <cell r="CF218">
            <v>405</v>
          </cell>
          <cell r="CG218">
            <v>79</v>
          </cell>
          <cell r="CH218">
            <v>0</v>
          </cell>
          <cell r="CI218">
            <v>1890</v>
          </cell>
          <cell r="CJ218">
            <v>3.65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89.7</v>
          </cell>
          <cell r="CQ218">
            <v>0.96099999999999997</v>
          </cell>
          <cell r="CR218">
            <v>0</v>
          </cell>
          <cell r="CS218">
            <v>1</v>
          </cell>
        </row>
        <row r="219">
          <cell r="C219" t="str">
            <v>WT6X48</v>
          </cell>
          <cell r="D219" t="str">
            <v>F</v>
          </cell>
          <cell r="E219">
            <v>48</v>
          </cell>
          <cell r="F219">
            <v>14.1</v>
          </cell>
          <cell r="G219">
            <v>6.36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0</v>
          </cell>
          <cell r="U219">
            <v>0</v>
          </cell>
          <cell r="V219">
            <v>1.1299999999999999</v>
          </cell>
          <cell r="W219">
            <v>0</v>
          </cell>
          <cell r="X219">
            <v>0</v>
          </cell>
          <cell r="Y219">
            <v>0.57999999999999996</v>
          </cell>
          <cell r="Z219">
            <v>6.76</v>
          </cell>
          <cell r="AA219">
            <v>0</v>
          </cell>
          <cell r="AB219">
            <v>8.83</v>
          </cell>
          <cell r="AC219">
            <v>0</v>
          </cell>
          <cell r="AD219">
            <v>11.6</v>
          </cell>
          <cell r="AE219">
            <v>32</v>
          </cell>
          <cell r="AF219">
            <v>11.9</v>
          </cell>
          <cell r="AG219">
            <v>6.12</v>
          </cell>
          <cell r="AH219">
            <v>1.51</v>
          </cell>
          <cell r="AI219">
            <v>135</v>
          </cell>
          <cell r="AJ219">
            <v>33.700000000000003</v>
          </cell>
          <cell r="AK219">
            <v>22.2</v>
          </cell>
          <cell r="AL219">
            <v>3.09</v>
          </cell>
          <cell r="AM219">
            <v>0</v>
          </cell>
          <cell r="AN219">
            <v>3.42</v>
          </cell>
          <cell r="AO219">
            <v>10.1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3.51</v>
          </cell>
          <cell r="AV219">
            <v>0.96199999999999997</v>
          </cell>
          <cell r="AW219">
            <v>0</v>
          </cell>
          <cell r="AX219">
            <v>1</v>
          </cell>
          <cell r="AY219" t="str">
            <v>WT155X71.5</v>
          </cell>
          <cell r="AZ219" t="str">
            <v>WT155X71.5</v>
          </cell>
          <cell r="BA219">
            <v>71.5</v>
          </cell>
          <cell r="BB219">
            <v>9100</v>
          </cell>
          <cell r="BC219">
            <v>162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28.7</v>
          </cell>
          <cell r="BR219">
            <v>0</v>
          </cell>
          <cell r="BS219">
            <v>0</v>
          </cell>
          <cell r="BT219">
            <v>14.7</v>
          </cell>
          <cell r="BU219">
            <v>71.5</v>
          </cell>
          <cell r="BV219">
            <v>0</v>
          </cell>
          <cell r="BW219">
            <v>0</v>
          </cell>
          <cell r="BX219">
            <v>8.83</v>
          </cell>
          <cell r="BY219">
            <v>11.6</v>
          </cell>
          <cell r="BZ219">
            <v>13.3</v>
          </cell>
          <cell r="CA219">
            <v>195</v>
          </cell>
          <cell r="CB219">
            <v>100</v>
          </cell>
          <cell r="CC219">
            <v>38.4</v>
          </cell>
          <cell r="CD219">
            <v>56.2</v>
          </cell>
          <cell r="CE219">
            <v>552</v>
          </cell>
          <cell r="CF219">
            <v>364</v>
          </cell>
          <cell r="CG219">
            <v>78.5</v>
          </cell>
          <cell r="CH219">
            <v>0</v>
          </cell>
          <cell r="CI219">
            <v>1420</v>
          </cell>
          <cell r="CJ219">
            <v>2.71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89.2</v>
          </cell>
          <cell r="CQ219">
            <v>0.96199999999999997</v>
          </cell>
          <cell r="CR219">
            <v>0</v>
          </cell>
          <cell r="CS219">
            <v>1</v>
          </cell>
        </row>
        <row r="220">
          <cell r="C220" t="str">
            <v>WT6X43.5</v>
          </cell>
          <cell r="D220" t="str">
            <v>F</v>
          </cell>
          <cell r="E220">
            <v>43.5</v>
          </cell>
          <cell r="F220">
            <v>12.8</v>
          </cell>
          <cell r="G220">
            <v>6.27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0</v>
          </cell>
          <cell r="U220">
            <v>0</v>
          </cell>
          <cell r="V220">
            <v>1.1000000000000001</v>
          </cell>
          <cell r="W220">
            <v>0</v>
          </cell>
          <cell r="X220">
            <v>0</v>
          </cell>
          <cell r="Y220">
            <v>0.52700000000000002</v>
          </cell>
          <cell r="Z220">
            <v>7.48</v>
          </cell>
          <cell r="AA220">
            <v>0</v>
          </cell>
          <cell r="AB220">
            <v>9.43</v>
          </cell>
          <cell r="AC220">
            <v>0</v>
          </cell>
          <cell r="AD220">
            <v>12.2</v>
          </cell>
          <cell r="AE220">
            <v>28.9</v>
          </cell>
          <cell r="AF220">
            <v>10.7</v>
          </cell>
          <cell r="AG220">
            <v>5.6</v>
          </cell>
          <cell r="AH220">
            <v>1.5</v>
          </cell>
          <cell r="AI220">
            <v>120</v>
          </cell>
          <cell r="AJ220">
            <v>30.2</v>
          </cell>
          <cell r="AK220">
            <v>19.899999999999999</v>
          </cell>
          <cell r="AL220">
            <v>3.07</v>
          </cell>
          <cell r="AM220">
            <v>0</v>
          </cell>
          <cell r="AN220">
            <v>2.54</v>
          </cell>
          <cell r="AO220">
            <v>7.34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3.49</v>
          </cell>
          <cell r="AV220">
            <v>0.96</v>
          </cell>
          <cell r="AW220">
            <v>0</v>
          </cell>
          <cell r="AX220">
            <v>1</v>
          </cell>
          <cell r="AY220" t="str">
            <v>WT155X64.5</v>
          </cell>
          <cell r="AZ220" t="str">
            <v>WT155X64.5</v>
          </cell>
          <cell r="BA220">
            <v>64.5</v>
          </cell>
          <cell r="BB220">
            <v>8260</v>
          </cell>
          <cell r="BC220">
            <v>159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27.9</v>
          </cell>
          <cell r="BR220">
            <v>0</v>
          </cell>
          <cell r="BS220">
            <v>0</v>
          </cell>
          <cell r="BT220">
            <v>13.4</v>
          </cell>
          <cell r="BU220">
            <v>64.5</v>
          </cell>
          <cell r="BV220">
            <v>0</v>
          </cell>
          <cell r="BW220">
            <v>0</v>
          </cell>
          <cell r="BX220">
            <v>9.43</v>
          </cell>
          <cell r="BY220">
            <v>12.2</v>
          </cell>
          <cell r="BZ220">
            <v>12</v>
          </cell>
          <cell r="CA220">
            <v>175</v>
          </cell>
          <cell r="CB220">
            <v>91.8</v>
          </cell>
          <cell r="CC220">
            <v>38.1</v>
          </cell>
          <cell r="CD220">
            <v>49.9</v>
          </cell>
          <cell r="CE220">
            <v>495</v>
          </cell>
          <cell r="CF220">
            <v>326</v>
          </cell>
          <cell r="CG220">
            <v>78</v>
          </cell>
          <cell r="CH220">
            <v>0</v>
          </cell>
          <cell r="CI220">
            <v>1060</v>
          </cell>
          <cell r="CJ220">
            <v>1.97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88.6</v>
          </cell>
          <cell r="CQ220">
            <v>0.96</v>
          </cell>
          <cell r="CR220">
            <v>0</v>
          </cell>
          <cell r="CS220">
            <v>1</v>
          </cell>
        </row>
        <row r="221">
          <cell r="C221" t="str">
            <v>WT6X39.5</v>
          </cell>
          <cell r="D221" t="str">
            <v>F</v>
          </cell>
          <cell r="E221">
            <v>39.5</v>
          </cell>
          <cell r="F221">
            <v>11.6</v>
          </cell>
          <cell r="G221">
            <v>6.19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0</v>
          </cell>
          <cell r="U221">
            <v>0</v>
          </cell>
          <cell r="V221">
            <v>1.06</v>
          </cell>
          <cell r="W221">
            <v>0</v>
          </cell>
          <cell r="X221">
            <v>0</v>
          </cell>
          <cell r="Y221">
            <v>0.48</v>
          </cell>
          <cell r="Z221">
            <v>8.2200000000000006</v>
          </cell>
          <cell r="AA221">
            <v>0</v>
          </cell>
          <cell r="AB221">
            <v>10.3</v>
          </cell>
          <cell r="AC221">
            <v>0</v>
          </cell>
          <cell r="AD221">
            <v>13.2</v>
          </cell>
          <cell r="AE221">
            <v>25.8</v>
          </cell>
          <cell r="AF221">
            <v>9.49</v>
          </cell>
          <cell r="AG221">
            <v>5.03</v>
          </cell>
          <cell r="AH221">
            <v>1.49</v>
          </cell>
          <cell r="AI221">
            <v>108</v>
          </cell>
          <cell r="AJ221">
            <v>27.1</v>
          </cell>
          <cell r="AK221">
            <v>17.899999999999999</v>
          </cell>
          <cell r="AL221">
            <v>3.05</v>
          </cell>
          <cell r="AM221">
            <v>0</v>
          </cell>
          <cell r="AN221">
            <v>1.91</v>
          </cell>
          <cell r="AO221">
            <v>5.43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3.47</v>
          </cell>
          <cell r="AV221">
            <v>0.96</v>
          </cell>
          <cell r="AW221">
            <v>0</v>
          </cell>
          <cell r="AX221">
            <v>1</v>
          </cell>
          <cell r="AY221" t="str">
            <v>WT155X58.5</v>
          </cell>
          <cell r="AZ221" t="str">
            <v>WT155X58.5</v>
          </cell>
          <cell r="BA221">
            <v>58.5</v>
          </cell>
          <cell r="BB221">
            <v>7480</v>
          </cell>
          <cell r="BC221">
            <v>157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26.9</v>
          </cell>
          <cell r="BR221">
            <v>0</v>
          </cell>
          <cell r="BS221">
            <v>0</v>
          </cell>
          <cell r="BT221">
            <v>12.2</v>
          </cell>
          <cell r="BU221">
            <v>58.5</v>
          </cell>
          <cell r="BV221">
            <v>0</v>
          </cell>
          <cell r="BW221">
            <v>0</v>
          </cell>
          <cell r="BX221">
            <v>10.3</v>
          </cell>
          <cell r="BY221">
            <v>13.2</v>
          </cell>
          <cell r="BZ221">
            <v>10.7</v>
          </cell>
          <cell r="CA221">
            <v>156</v>
          </cell>
          <cell r="CB221">
            <v>82.4</v>
          </cell>
          <cell r="CC221">
            <v>37.799999999999997</v>
          </cell>
          <cell r="CD221">
            <v>45</v>
          </cell>
          <cell r="CE221">
            <v>444</v>
          </cell>
          <cell r="CF221">
            <v>293</v>
          </cell>
          <cell r="CG221">
            <v>77.5</v>
          </cell>
          <cell r="CH221">
            <v>0</v>
          </cell>
          <cell r="CI221">
            <v>795</v>
          </cell>
          <cell r="CJ221">
            <v>1.46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88.1</v>
          </cell>
          <cell r="CQ221">
            <v>0.96</v>
          </cell>
          <cell r="CR221">
            <v>0</v>
          </cell>
          <cell r="CS221">
            <v>1</v>
          </cell>
        </row>
        <row r="222">
          <cell r="C222" t="str">
            <v>WT6X36</v>
          </cell>
          <cell r="D222" t="str">
            <v>F</v>
          </cell>
          <cell r="E222">
            <v>36</v>
          </cell>
          <cell r="F222">
            <v>10.6</v>
          </cell>
          <cell r="G222">
            <v>6.13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0</v>
          </cell>
          <cell r="U222">
            <v>0</v>
          </cell>
          <cell r="V222">
            <v>1.02</v>
          </cell>
          <cell r="W222">
            <v>0</v>
          </cell>
          <cell r="X222">
            <v>0</v>
          </cell>
          <cell r="Y222">
            <v>0.439</v>
          </cell>
          <cell r="Z222">
            <v>8.99</v>
          </cell>
          <cell r="AA222">
            <v>0</v>
          </cell>
          <cell r="AB222">
            <v>11.3</v>
          </cell>
          <cell r="AC222">
            <v>0</v>
          </cell>
          <cell r="AD222">
            <v>14.2</v>
          </cell>
          <cell r="AE222">
            <v>23.2</v>
          </cell>
          <cell r="AF222">
            <v>8.48</v>
          </cell>
          <cell r="AG222">
            <v>4.54</v>
          </cell>
          <cell r="AH222">
            <v>1.48</v>
          </cell>
          <cell r="AI222">
            <v>97.5</v>
          </cell>
          <cell r="AJ222">
            <v>24.6</v>
          </cell>
          <cell r="AK222">
            <v>16.2</v>
          </cell>
          <cell r="AL222">
            <v>3.04</v>
          </cell>
          <cell r="AM222">
            <v>0</v>
          </cell>
          <cell r="AN222">
            <v>1.46</v>
          </cell>
          <cell r="AO222">
            <v>4.07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3.45</v>
          </cell>
          <cell r="AV222">
            <v>0.96</v>
          </cell>
          <cell r="AW222">
            <v>0</v>
          </cell>
          <cell r="AX222">
            <v>1</v>
          </cell>
          <cell r="AY222" t="str">
            <v>WT155X53.5</v>
          </cell>
          <cell r="AZ222" t="str">
            <v>WT155X53.5</v>
          </cell>
          <cell r="BA222">
            <v>53.5</v>
          </cell>
          <cell r="BB222">
            <v>6840</v>
          </cell>
          <cell r="BC222">
            <v>156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25.9</v>
          </cell>
          <cell r="BR222">
            <v>0</v>
          </cell>
          <cell r="BS222">
            <v>0</v>
          </cell>
          <cell r="BT222">
            <v>11.2</v>
          </cell>
          <cell r="BU222">
            <v>53.5</v>
          </cell>
          <cell r="BV222">
            <v>0</v>
          </cell>
          <cell r="BW222">
            <v>0</v>
          </cell>
          <cell r="BX222">
            <v>11.3</v>
          </cell>
          <cell r="BY222">
            <v>14.2</v>
          </cell>
          <cell r="BZ222">
            <v>9.66</v>
          </cell>
          <cell r="CA222">
            <v>139</v>
          </cell>
          <cell r="CB222">
            <v>74.400000000000006</v>
          </cell>
          <cell r="CC222">
            <v>37.6</v>
          </cell>
          <cell r="CD222">
            <v>40.6</v>
          </cell>
          <cell r="CE222">
            <v>403</v>
          </cell>
          <cell r="CF222">
            <v>265</v>
          </cell>
          <cell r="CG222">
            <v>77.2</v>
          </cell>
          <cell r="CH222">
            <v>0</v>
          </cell>
          <cell r="CI222">
            <v>608</v>
          </cell>
          <cell r="CJ222">
            <v>1.0900000000000001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87.6</v>
          </cell>
          <cell r="CQ222">
            <v>0.96</v>
          </cell>
          <cell r="CR222">
            <v>0</v>
          </cell>
          <cell r="CS222">
            <v>1</v>
          </cell>
        </row>
        <row r="223">
          <cell r="C223" t="str">
            <v>WT6X32.5</v>
          </cell>
          <cell r="D223" t="str">
            <v>F</v>
          </cell>
          <cell r="E223">
            <v>32.5</v>
          </cell>
          <cell r="F223">
            <v>9.5399999999999991</v>
          </cell>
          <cell r="G223">
            <v>6.06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0</v>
          </cell>
          <cell r="U223">
            <v>0</v>
          </cell>
          <cell r="V223">
            <v>0.98499999999999999</v>
          </cell>
          <cell r="W223">
            <v>0</v>
          </cell>
          <cell r="X223">
            <v>0</v>
          </cell>
          <cell r="Y223">
            <v>0.39800000000000002</v>
          </cell>
          <cell r="Z223">
            <v>9.92</v>
          </cell>
          <cell r="AA223">
            <v>0</v>
          </cell>
          <cell r="AB223">
            <v>12.5</v>
          </cell>
          <cell r="AC223">
            <v>0</v>
          </cell>
          <cell r="AD223">
            <v>15.5</v>
          </cell>
          <cell r="AE223">
            <v>20.6</v>
          </cell>
          <cell r="AF223">
            <v>7.5</v>
          </cell>
          <cell r="AG223">
            <v>4.0599999999999996</v>
          </cell>
          <cell r="AH223">
            <v>1.47</v>
          </cell>
          <cell r="AI223">
            <v>87.2</v>
          </cell>
          <cell r="AJ223">
            <v>22</v>
          </cell>
          <cell r="AK223">
            <v>14.5</v>
          </cell>
          <cell r="AL223">
            <v>3.02</v>
          </cell>
          <cell r="AM223">
            <v>0</v>
          </cell>
          <cell r="AN223">
            <v>1.0900000000000001</v>
          </cell>
          <cell r="AO223">
            <v>2.97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3.43</v>
          </cell>
          <cell r="AV223">
            <v>0.96</v>
          </cell>
          <cell r="AW223">
            <v>0</v>
          </cell>
          <cell r="AX223">
            <v>1</v>
          </cell>
          <cell r="AY223" t="str">
            <v>WT155X48.5</v>
          </cell>
          <cell r="AZ223" t="str">
            <v>WT155X48.5</v>
          </cell>
          <cell r="BA223">
            <v>48.5</v>
          </cell>
          <cell r="BB223">
            <v>6150</v>
          </cell>
          <cell r="BC223">
            <v>154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25</v>
          </cell>
          <cell r="BR223">
            <v>0</v>
          </cell>
          <cell r="BS223">
            <v>0</v>
          </cell>
          <cell r="BT223">
            <v>10.1</v>
          </cell>
          <cell r="BU223">
            <v>48.5</v>
          </cell>
          <cell r="BV223">
            <v>0</v>
          </cell>
          <cell r="BW223">
            <v>0</v>
          </cell>
          <cell r="BX223">
            <v>12.5</v>
          </cell>
          <cell r="BY223">
            <v>15.5</v>
          </cell>
          <cell r="BZ223">
            <v>8.57</v>
          </cell>
          <cell r="CA223">
            <v>123</v>
          </cell>
          <cell r="CB223">
            <v>66.5</v>
          </cell>
          <cell r="CC223">
            <v>37.299999999999997</v>
          </cell>
          <cell r="CD223">
            <v>36.299999999999997</v>
          </cell>
          <cell r="CE223">
            <v>361</v>
          </cell>
          <cell r="CF223">
            <v>238</v>
          </cell>
          <cell r="CG223">
            <v>76.7</v>
          </cell>
          <cell r="CH223">
            <v>0</v>
          </cell>
          <cell r="CI223">
            <v>454</v>
          </cell>
          <cell r="CJ223">
            <v>0.79800000000000004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87.1</v>
          </cell>
          <cell r="CQ223">
            <v>0.96</v>
          </cell>
          <cell r="CR223">
            <v>0</v>
          </cell>
          <cell r="CS223">
            <v>1</v>
          </cell>
        </row>
        <row r="224">
          <cell r="C224" t="str">
            <v>WT6X29</v>
          </cell>
          <cell r="D224" t="str">
            <v>F</v>
          </cell>
          <cell r="E224">
            <v>29</v>
          </cell>
          <cell r="F224">
            <v>8.52</v>
          </cell>
          <cell r="G224">
            <v>6.1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0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</v>
          </cell>
          <cell r="U224">
            <v>0</v>
          </cell>
          <cell r="V224">
            <v>1.03</v>
          </cell>
          <cell r="W224">
            <v>0</v>
          </cell>
          <cell r="X224">
            <v>0</v>
          </cell>
          <cell r="Y224">
            <v>0.42599999999999999</v>
          </cell>
          <cell r="Z224">
            <v>7.82</v>
          </cell>
          <cell r="AA224">
            <v>0</v>
          </cell>
          <cell r="AB224">
            <v>13.5</v>
          </cell>
          <cell r="AC224">
            <v>0</v>
          </cell>
          <cell r="AD224">
            <v>16.899999999999999</v>
          </cell>
          <cell r="AE224">
            <v>19.100000000000001</v>
          </cell>
          <cell r="AF224">
            <v>6.97</v>
          </cell>
          <cell r="AG224">
            <v>3.76</v>
          </cell>
          <cell r="AH224">
            <v>1.5</v>
          </cell>
          <cell r="AI224">
            <v>53.5</v>
          </cell>
          <cell r="AJ224">
            <v>16.2</v>
          </cell>
          <cell r="AK224">
            <v>10.7</v>
          </cell>
          <cell r="AL224">
            <v>2.5099999999999998</v>
          </cell>
          <cell r="AM224">
            <v>0</v>
          </cell>
          <cell r="AN224">
            <v>1.05</v>
          </cell>
          <cell r="AO224">
            <v>2.08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3</v>
          </cell>
          <cell r="AV224">
            <v>0.94399999999999995</v>
          </cell>
          <cell r="AW224">
            <v>0</v>
          </cell>
          <cell r="AX224">
            <v>1</v>
          </cell>
          <cell r="AY224" t="str">
            <v>WT155X43</v>
          </cell>
          <cell r="AZ224" t="str">
            <v>WT155X43</v>
          </cell>
          <cell r="BA224">
            <v>43</v>
          </cell>
          <cell r="BB224">
            <v>5500</v>
          </cell>
          <cell r="BC224">
            <v>155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26.2</v>
          </cell>
          <cell r="BR224">
            <v>0</v>
          </cell>
          <cell r="BS224">
            <v>0</v>
          </cell>
          <cell r="BT224">
            <v>10.8</v>
          </cell>
          <cell r="BU224">
            <v>43</v>
          </cell>
          <cell r="BV224">
            <v>0</v>
          </cell>
          <cell r="BW224">
            <v>0</v>
          </cell>
          <cell r="BX224">
            <v>13.5</v>
          </cell>
          <cell r="BY224">
            <v>16.899999999999999</v>
          </cell>
          <cell r="BZ224">
            <v>7.95</v>
          </cell>
          <cell r="CA224">
            <v>114</v>
          </cell>
          <cell r="CB224">
            <v>61.6</v>
          </cell>
          <cell r="CC224">
            <v>38.1</v>
          </cell>
          <cell r="CD224">
            <v>22.3</v>
          </cell>
          <cell r="CE224">
            <v>265</v>
          </cell>
          <cell r="CF224">
            <v>175</v>
          </cell>
          <cell r="CG224">
            <v>63.8</v>
          </cell>
          <cell r="CH224">
            <v>0</v>
          </cell>
          <cell r="CI224">
            <v>437</v>
          </cell>
          <cell r="CJ224">
            <v>0.55900000000000005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76.2</v>
          </cell>
          <cell r="CQ224">
            <v>0.94399999999999995</v>
          </cell>
          <cell r="CR224">
            <v>0</v>
          </cell>
          <cell r="CS224">
            <v>1</v>
          </cell>
        </row>
        <row r="225">
          <cell r="C225" t="str">
            <v>WT6X26.5</v>
          </cell>
          <cell r="D225" t="str">
            <v>F</v>
          </cell>
          <cell r="E225">
            <v>26.5</v>
          </cell>
          <cell r="F225">
            <v>7.78</v>
          </cell>
          <cell r="G225">
            <v>6.03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0</v>
          </cell>
          <cell r="P225">
            <v>0</v>
          </cell>
          <cell r="Q225">
            <v>0</v>
          </cell>
          <cell r="R225">
            <v>1.17</v>
          </cell>
          <cell r="S225">
            <v>1.375</v>
          </cell>
          <cell r="T225">
            <v>0</v>
          </cell>
          <cell r="U225">
            <v>0</v>
          </cell>
          <cell r="V225">
            <v>1.02</v>
          </cell>
          <cell r="W225">
            <v>0</v>
          </cell>
          <cell r="X225">
            <v>0</v>
          </cell>
          <cell r="Y225">
            <v>0.38900000000000001</v>
          </cell>
          <cell r="Z225">
            <v>8.69</v>
          </cell>
          <cell r="AA225">
            <v>0</v>
          </cell>
          <cell r="AB225">
            <v>14.1</v>
          </cell>
          <cell r="AC225">
            <v>0</v>
          </cell>
          <cell r="AD225">
            <v>17.5</v>
          </cell>
          <cell r="AE225">
            <v>17.7</v>
          </cell>
          <cell r="AF225">
            <v>6.46</v>
          </cell>
          <cell r="AG225">
            <v>3.54</v>
          </cell>
          <cell r="AH225">
            <v>1.51</v>
          </cell>
          <cell r="AI225">
            <v>47.9</v>
          </cell>
          <cell r="AJ225">
            <v>14.5</v>
          </cell>
          <cell r="AK225">
            <v>9.58</v>
          </cell>
          <cell r="AL225">
            <v>2.48</v>
          </cell>
          <cell r="AM225">
            <v>0</v>
          </cell>
          <cell r="AN225">
            <v>0.78800000000000003</v>
          </cell>
          <cell r="AO225">
            <v>1.53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3</v>
          </cell>
          <cell r="AV225">
            <v>0.93899999999999995</v>
          </cell>
          <cell r="AW225">
            <v>0</v>
          </cell>
          <cell r="AX225">
            <v>1</v>
          </cell>
          <cell r="AY225" t="str">
            <v>WT155X39.5</v>
          </cell>
          <cell r="AZ225" t="str">
            <v>WT155X39.5</v>
          </cell>
          <cell r="BA225">
            <v>39.5</v>
          </cell>
          <cell r="BB225">
            <v>5020</v>
          </cell>
          <cell r="BC225">
            <v>153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29.7</v>
          </cell>
          <cell r="BO225">
            <v>34.9</v>
          </cell>
          <cell r="BP225">
            <v>0</v>
          </cell>
          <cell r="BQ225">
            <v>25.9</v>
          </cell>
          <cell r="BR225">
            <v>0</v>
          </cell>
          <cell r="BS225">
            <v>0</v>
          </cell>
          <cell r="BT225">
            <v>9.8800000000000008</v>
          </cell>
          <cell r="BU225">
            <v>39.5</v>
          </cell>
          <cell r="BV225">
            <v>0</v>
          </cell>
          <cell r="BW225">
            <v>0</v>
          </cell>
          <cell r="BX225">
            <v>14.1</v>
          </cell>
          <cell r="BY225">
            <v>17.5</v>
          </cell>
          <cell r="BZ225">
            <v>7.37</v>
          </cell>
          <cell r="CA225">
            <v>106</v>
          </cell>
          <cell r="CB225">
            <v>58</v>
          </cell>
          <cell r="CC225">
            <v>38.4</v>
          </cell>
          <cell r="CD225">
            <v>19.899999999999999</v>
          </cell>
          <cell r="CE225">
            <v>238</v>
          </cell>
          <cell r="CF225">
            <v>157</v>
          </cell>
          <cell r="CG225">
            <v>63</v>
          </cell>
          <cell r="CH225">
            <v>0</v>
          </cell>
          <cell r="CI225">
            <v>328</v>
          </cell>
          <cell r="CJ225">
            <v>0.41099999999999998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76.2</v>
          </cell>
          <cell r="CQ225">
            <v>0.93899999999999995</v>
          </cell>
          <cell r="CR225">
            <v>0</v>
          </cell>
          <cell r="CS225">
            <v>1</v>
          </cell>
        </row>
        <row r="226">
          <cell r="C226" t="str">
            <v>WT6X25</v>
          </cell>
          <cell r="D226" t="str">
            <v>F</v>
          </cell>
          <cell r="E226">
            <v>25</v>
          </cell>
          <cell r="F226">
            <v>7.3</v>
          </cell>
          <cell r="G226">
            <v>6.1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0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</v>
          </cell>
          <cell r="U226">
            <v>0</v>
          </cell>
          <cell r="V226">
            <v>1.17</v>
          </cell>
          <cell r="W226">
            <v>0</v>
          </cell>
          <cell r="X226">
            <v>0</v>
          </cell>
          <cell r="Y226">
            <v>0.45200000000000001</v>
          </cell>
          <cell r="Z226">
            <v>6.31</v>
          </cell>
          <cell r="AA226">
            <v>0</v>
          </cell>
          <cell r="AB226">
            <v>13.4</v>
          </cell>
          <cell r="AC226">
            <v>0</v>
          </cell>
          <cell r="AD226">
            <v>16.5</v>
          </cell>
          <cell r="AE226">
            <v>18.7</v>
          </cell>
          <cell r="AF226">
            <v>6.88</v>
          </cell>
          <cell r="AG226">
            <v>3.79</v>
          </cell>
          <cell r="AH226">
            <v>1.6</v>
          </cell>
          <cell r="AI226">
            <v>28.2</v>
          </cell>
          <cell r="AJ226">
            <v>10.6</v>
          </cell>
          <cell r="AK226">
            <v>6.97</v>
          </cell>
          <cell r="AL226">
            <v>1.96</v>
          </cell>
          <cell r="AM226">
            <v>0</v>
          </cell>
          <cell r="AN226">
            <v>0.85499999999999998</v>
          </cell>
          <cell r="AO226">
            <v>1.23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2.67</v>
          </cell>
          <cell r="AV226">
            <v>0.89900000000000002</v>
          </cell>
          <cell r="AW226">
            <v>0</v>
          </cell>
          <cell r="AX226">
            <v>1</v>
          </cell>
          <cell r="AY226" t="str">
            <v>WT155X37</v>
          </cell>
          <cell r="AZ226" t="str">
            <v>WT155X37</v>
          </cell>
          <cell r="BA226">
            <v>37</v>
          </cell>
          <cell r="BB226">
            <v>4710</v>
          </cell>
          <cell r="BC226">
            <v>155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29.7</v>
          </cell>
          <cell r="BR226">
            <v>0</v>
          </cell>
          <cell r="BS226">
            <v>0</v>
          </cell>
          <cell r="BT226">
            <v>11.5</v>
          </cell>
          <cell r="BU226">
            <v>37</v>
          </cell>
          <cell r="BV226">
            <v>0</v>
          </cell>
          <cell r="BW226">
            <v>0</v>
          </cell>
          <cell r="BX226">
            <v>13.4</v>
          </cell>
          <cell r="BY226">
            <v>16.5</v>
          </cell>
          <cell r="BZ226">
            <v>7.78</v>
          </cell>
          <cell r="CA226">
            <v>113</v>
          </cell>
          <cell r="CB226">
            <v>62.1</v>
          </cell>
          <cell r="CC226">
            <v>40.6</v>
          </cell>
          <cell r="CD226">
            <v>11.7</v>
          </cell>
          <cell r="CE226">
            <v>174</v>
          </cell>
          <cell r="CF226">
            <v>114</v>
          </cell>
          <cell r="CG226">
            <v>49.8</v>
          </cell>
          <cell r="CH226">
            <v>0</v>
          </cell>
          <cell r="CI226">
            <v>356</v>
          </cell>
          <cell r="CJ226">
            <v>0.33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67.8</v>
          </cell>
          <cell r="CQ226">
            <v>0.89900000000000002</v>
          </cell>
          <cell r="CR226">
            <v>0</v>
          </cell>
          <cell r="CS226">
            <v>1</v>
          </cell>
        </row>
        <row r="227">
          <cell r="C227" t="str">
            <v>WT6X22.5</v>
          </cell>
          <cell r="D227" t="str">
            <v>F</v>
          </cell>
          <cell r="E227">
            <v>22.5</v>
          </cell>
          <cell r="F227">
            <v>6.56</v>
          </cell>
          <cell r="G227">
            <v>6.03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0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</v>
          </cell>
          <cell r="U227">
            <v>0</v>
          </cell>
          <cell r="V227">
            <v>1.1299999999999999</v>
          </cell>
          <cell r="W227">
            <v>0</v>
          </cell>
          <cell r="X227">
            <v>0</v>
          </cell>
          <cell r="Y227">
            <v>0.40799999999999997</v>
          </cell>
          <cell r="Z227">
            <v>7</v>
          </cell>
          <cell r="AA227">
            <v>0</v>
          </cell>
          <cell r="AB227">
            <v>14.8</v>
          </cell>
          <cell r="AC227">
            <v>0</v>
          </cell>
          <cell r="AD227">
            <v>18</v>
          </cell>
          <cell r="AE227">
            <v>16.600000000000001</v>
          </cell>
          <cell r="AF227">
            <v>6.1</v>
          </cell>
          <cell r="AG227">
            <v>3.39</v>
          </cell>
          <cell r="AH227">
            <v>1.59</v>
          </cell>
          <cell r="AI227">
            <v>25</v>
          </cell>
          <cell r="AJ227">
            <v>9.4700000000000006</v>
          </cell>
          <cell r="AK227">
            <v>6.21</v>
          </cell>
          <cell r="AL227">
            <v>1.95</v>
          </cell>
          <cell r="AM227">
            <v>0</v>
          </cell>
          <cell r="AN227">
            <v>0.627</v>
          </cell>
          <cell r="AO227">
            <v>0.88500000000000001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2.66</v>
          </cell>
          <cell r="AV227">
            <v>0.89800000000000002</v>
          </cell>
          <cell r="AW227">
            <v>0</v>
          </cell>
          <cell r="AX227">
            <v>0.998</v>
          </cell>
          <cell r="AY227" t="str">
            <v>WT155X33.5</v>
          </cell>
          <cell r="AZ227" t="str">
            <v>WT155X33.5</v>
          </cell>
          <cell r="BA227">
            <v>33.5</v>
          </cell>
          <cell r="BB227">
            <v>4230</v>
          </cell>
          <cell r="BC227">
            <v>153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28.7</v>
          </cell>
          <cell r="BR227">
            <v>0</v>
          </cell>
          <cell r="BS227">
            <v>0</v>
          </cell>
          <cell r="BT227">
            <v>10.4</v>
          </cell>
          <cell r="BU227">
            <v>33.5</v>
          </cell>
          <cell r="BV227">
            <v>0</v>
          </cell>
          <cell r="BW227">
            <v>0</v>
          </cell>
          <cell r="BX227">
            <v>14.8</v>
          </cell>
          <cell r="BY227">
            <v>18</v>
          </cell>
          <cell r="BZ227">
            <v>6.91</v>
          </cell>
          <cell r="CA227">
            <v>100</v>
          </cell>
          <cell r="CB227">
            <v>55.6</v>
          </cell>
          <cell r="CC227">
            <v>40.4</v>
          </cell>
          <cell r="CD227">
            <v>10.4</v>
          </cell>
          <cell r="CE227">
            <v>155</v>
          </cell>
          <cell r="CF227">
            <v>102</v>
          </cell>
          <cell r="CG227">
            <v>49.5</v>
          </cell>
          <cell r="CH227">
            <v>0</v>
          </cell>
          <cell r="CI227">
            <v>261</v>
          </cell>
          <cell r="CJ227">
            <v>0.23799999999999999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67.599999999999994</v>
          </cell>
          <cell r="CQ227">
            <v>0.89800000000000002</v>
          </cell>
          <cell r="CR227">
            <v>0</v>
          </cell>
          <cell r="CS227">
            <v>0.998</v>
          </cell>
        </row>
        <row r="228">
          <cell r="C228" t="str">
            <v>WT6X20</v>
          </cell>
          <cell r="D228" t="str">
            <v>F</v>
          </cell>
          <cell r="E228">
            <v>20</v>
          </cell>
          <cell r="F228">
            <v>5.84</v>
          </cell>
          <cell r="G228">
            <v>5.97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0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</v>
          </cell>
          <cell r="U228">
            <v>0</v>
          </cell>
          <cell r="V228">
            <v>1.0900000000000001</v>
          </cell>
          <cell r="W228">
            <v>0</v>
          </cell>
          <cell r="X228">
            <v>0</v>
          </cell>
          <cell r="Y228">
            <v>0.36499999999999999</v>
          </cell>
          <cell r="Z228">
            <v>7.77</v>
          </cell>
          <cell r="AA228">
            <v>0</v>
          </cell>
          <cell r="AB228">
            <v>16.8</v>
          </cell>
          <cell r="AC228">
            <v>0</v>
          </cell>
          <cell r="AD228">
            <v>20.2</v>
          </cell>
          <cell r="AE228">
            <v>14.4</v>
          </cell>
          <cell r="AF228">
            <v>5.28</v>
          </cell>
          <cell r="AG228">
            <v>2.95</v>
          </cell>
          <cell r="AH228">
            <v>1.57</v>
          </cell>
          <cell r="AI228">
            <v>22</v>
          </cell>
          <cell r="AJ228">
            <v>8.3800000000000008</v>
          </cell>
          <cell r="AK228">
            <v>5.5</v>
          </cell>
          <cell r="AL228">
            <v>1.94</v>
          </cell>
          <cell r="AM228">
            <v>0</v>
          </cell>
          <cell r="AN228">
            <v>0.45200000000000001</v>
          </cell>
          <cell r="AO228">
            <v>0.62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2.63</v>
          </cell>
          <cell r="AV228">
            <v>0.90100000000000002</v>
          </cell>
          <cell r="AW228">
            <v>0</v>
          </cell>
          <cell r="AX228">
            <v>0.88500000000000001</v>
          </cell>
          <cell r="AY228" t="str">
            <v>WT155X30</v>
          </cell>
          <cell r="AZ228" t="str">
            <v>WT155X30</v>
          </cell>
          <cell r="BA228">
            <v>30</v>
          </cell>
          <cell r="BB228">
            <v>3770</v>
          </cell>
          <cell r="BC228">
            <v>152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27.7</v>
          </cell>
          <cell r="BR228">
            <v>0</v>
          </cell>
          <cell r="BS228">
            <v>0</v>
          </cell>
          <cell r="BT228">
            <v>9.27</v>
          </cell>
          <cell r="BU228">
            <v>30</v>
          </cell>
          <cell r="BV228">
            <v>0</v>
          </cell>
          <cell r="BW228">
            <v>0</v>
          </cell>
          <cell r="BX228">
            <v>16.8</v>
          </cell>
          <cell r="BY228">
            <v>20.2</v>
          </cell>
          <cell r="BZ228">
            <v>5.99</v>
          </cell>
          <cell r="CA228">
            <v>86.5</v>
          </cell>
          <cell r="CB228">
            <v>48.3</v>
          </cell>
          <cell r="CC228">
            <v>39.9</v>
          </cell>
          <cell r="CD228">
            <v>9.16</v>
          </cell>
          <cell r="CE228">
            <v>137</v>
          </cell>
          <cell r="CF228">
            <v>90.1</v>
          </cell>
          <cell r="CG228">
            <v>49.3</v>
          </cell>
          <cell r="CH228">
            <v>0</v>
          </cell>
          <cell r="CI228">
            <v>188</v>
          </cell>
          <cell r="CJ228">
            <v>0.16600000000000001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66.8</v>
          </cell>
          <cell r="CQ228">
            <v>0.90100000000000002</v>
          </cell>
          <cell r="CR228">
            <v>0</v>
          </cell>
          <cell r="CS228">
            <v>0.88500000000000001</v>
          </cell>
        </row>
        <row r="229">
          <cell r="C229" t="str">
            <v>WT6X17.5</v>
          </cell>
          <cell r="D229" t="str">
            <v>F</v>
          </cell>
          <cell r="E229">
            <v>17.5</v>
          </cell>
          <cell r="F229">
            <v>5.17</v>
          </cell>
          <cell r="G229">
            <v>6.25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</v>
          </cell>
          <cell r="U229">
            <v>0</v>
          </cell>
          <cell r="V229">
            <v>1.3</v>
          </cell>
          <cell r="W229">
            <v>0</v>
          </cell>
          <cell r="X229">
            <v>0</v>
          </cell>
          <cell r="Y229">
            <v>0.39400000000000002</v>
          </cell>
          <cell r="Z229">
            <v>6.31</v>
          </cell>
          <cell r="AA229">
            <v>0</v>
          </cell>
          <cell r="AB229">
            <v>18.100000000000001</v>
          </cell>
          <cell r="AC229">
            <v>0</v>
          </cell>
          <cell r="AD229">
            <v>20.8</v>
          </cell>
          <cell r="AE229">
            <v>16</v>
          </cell>
          <cell r="AF229">
            <v>5.71</v>
          </cell>
          <cell r="AG229">
            <v>3.23</v>
          </cell>
          <cell r="AH229">
            <v>1.76</v>
          </cell>
          <cell r="AI229">
            <v>12.2</v>
          </cell>
          <cell r="AJ229">
            <v>5.73</v>
          </cell>
          <cell r="AK229">
            <v>3.73</v>
          </cell>
          <cell r="AL229">
            <v>1.54</v>
          </cell>
          <cell r="AM229">
            <v>0</v>
          </cell>
          <cell r="AN229">
            <v>0.36899999999999999</v>
          </cell>
          <cell r="AO229">
            <v>0.437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2.56</v>
          </cell>
          <cell r="AV229">
            <v>0.83399999999999996</v>
          </cell>
          <cell r="AW229">
            <v>0</v>
          </cell>
          <cell r="AX229">
            <v>0.85499999999999998</v>
          </cell>
          <cell r="AY229" t="str">
            <v>WT155X26</v>
          </cell>
          <cell r="AZ229" t="str">
            <v>WT155X26</v>
          </cell>
          <cell r="BA229">
            <v>26</v>
          </cell>
          <cell r="BB229">
            <v>3340</v>
          </cell>
          <cell r="BC229">
            <v>159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33</v>
          </cell>
          <cell r="BR229">
            <v>0</v>
          </cell>
          <cell r="BS229">
            <v>0</v>
          </cell>
          <cell r="BT229">
            <v>10</v>
          </cell>
          <cell r="BU229">
            <v>26</v>
          </cell>
          <cell r="BV229">
            <v>0</v>
          </cell>
          <cell r="BW229">
            <v>0</v>
          </cell>
          <cell r="BX229">
            <v>18.100000000000001</v>
          </cell>
          <cell r="BY229">
            <v>20.8</v>
          </cell>
          <cell r="BZ229">
            <v>6.66</v>
          </cell>
          <cell r="CA229">
            <v>93.6</v>
          </cell>
          <cell r="CB229">
            <v>52.9</v>
          </cell>
          <cell r="CC229">
            <v>44.7</v>
          </cell>
          <cell r="CD229">
            <v>5.08</v>
          </cell>
          <cell r="CE229">
            <v>93.9</v>
          </cell>
          <cell r="CF229">
            <v>61.1</v>
          </cell>
          <cell r="CG229">
            <v>39.1</v>
          </cell>
          <cell r="CH229">
            <v>0</v>
          </cell>
          <cell r="CI229">
            <v>154</v>
          </cell>
          <cell r="CJ229">
            <v>0.11700000000000001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65</v>
          </cell>
          <cell r="CQ229">
            <v>0.83399999999999996</v>
          </cell>
          <cell r="CR229">
            <v>0</v>
          </cell>
          <cell r="CS229">
            <v>0.85499999999999998</v>
          </cell>
        </row>
        <row r="230">
          <cell r="C230" t="str">
            <v>WT6X15</v>
          </cell>
          <cell r="D230" t="str">
            <v>F</v>
          </cell>
          <cell r="E230">
            <v>15</v>
          </cell>
          <cell r="F230">
            <v>4.4000000000000004</v>
          </cell>
          <cell r="G230">
            <v>6.17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</v>
          </cell>
          <cell r="U230">
            <v>0</v>
          </cell>
          <cell r="V230">
            <v>1.27</v>
          </cell>
          <cell r="W230">
            <v>0</v>
          </cell>
          <cell r="X230">
            <v>0</v>
          </cell>
          <cell r="Y230">
            <v>0.33700000000000002</v>
          </cell>
          <cell r="Z230">
            <v>7.41</v>
          </cell>
          <cell r="AA230">
            <v>0</v>
          </cell>
          <cell r="AB230">
            <v>20.9</v>
          </cell>
          <cell r="AC230">
            <v>0</v>
          </cell>
          <cell r="AD230">
            <v>23.7</v>
          </cell>
          <cell r="AE230">
            <v>13.5</v>
          </cell>
          <cell r="AF230">
            <v>4.83</v>
          </cell>
          <cell r="AG230">
            <v>2.75</v>
          </cell>
          <cell r="AH230">
            <v>1.75</v>
          </cell>
          <cell r="AI230">
            <v>10.199999999999999</v>
          </cell>
          <cell r="AJ230">
            <v>4.78</v>
          </cell>
          <cell r="AK230">
            <v>3.12</v>
          </cell>
          <cell r="AL230">
            <v>1.52</v>
          </cell>
          <cell r="AM230">
            <v>0</v>
          </cell>
          <cell r="AN230">
            <v>0.22800000000000001</v>
          </cell>
          <cell r="AO230">
            <v>0.26700000000000002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2.54</v>
          </cell>
          <cell r="AV230">
            <v>0.83</v>
          </cell>
          <cell r="AW230">
            <v>0</v>
          </cell>
          <cell r="AX230">
            <v>0.70799999999999996</v>
          </cell>
          <cell r="AY230" t="str">
            <v>WT155X22.25</v>
          </cell>
          <cell r="AZ230" t="str">
            <v>WT155X22.25</v>
          </cell>
          <cell r="BA230">
            <v>22.3</v>
          </cell>
          <cell r="BB230">
            <v>2840</v>
          </cell>
          <cell r="BC230">
            <v>157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32.299999999999997</v>
          </cell>
          <cell r="BR230">
            <v>0</v>
          </cell>
          <cell r="BS230">
            <v>0</v>
          </cell>
          <cell r="BT230">
            <v>8.56</v>
          </cell>
          <cell r="BU230">
            <v>22.3</v>
          </cell>
          <cell r="BV230">
            <v>0</v>
          </cell>
          <cell r="BW230">
            <v>0</v>
          </cell>
          <cell r="BX230">
            <v>20.9</v>
          </cell>
          <cell r="BY230">
            <v>23.7</v>
          </cell>
          <cell r="BZ230">
            <v>5.62</v>
          </cell>
          <cell r="CA230">
            <v>79.099999999999994</v>
          </cell>
          <cell r="CB230">
            <v>45.1</v>
          </cell>
          <cell r="CC230">
            <v>44.5</v>
          </cell>
          <cell r="CD230">
            <v>4.25</v>
          </cell>
          <cell r="CE230">
            <v>78.3</v>
          </cell>
          <cell r="CF230">
            <v>51.1</v>
          </cell>
          <cell r="CG230">
            <v>38.6</v>
          </cell>
          <cell r="CH230">
            <v>0</v>
          </cell>
          <cell r="CI230">
            <v>94.9</v>
          </cell>
          <cell r="CJ230">
            <v>7.17E-2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64.5</v>
          </cell>
          <cell r="CQ230">
            <v>0.83</v>
          </cell>
          <cell r="CR230">
            <v>0</v>
          </cell>
          <cell r="CS230">
            <v>0.70799999999999996</v>
          </cell>
        </row>
        <row r="231">
          <cell r="C231" t="str">
            <v>WT6X13</v>
          </cell>
          <cell r="D231" t="str">
            <v>F</v>
          </cell>
          <cell r="E231">
            <v>13</v>
          </cell>
          <cell r="F231">
            <v>3.82</v>
          </cell>
          <cell r="G231">
            <v>6.11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</v>
          </cell>
          <cell r="U231">
            <v>0</v>
          </cell>
          <cell r="V231">
            <v>1.25</v>
          </cell>
          <cell r="W231">
            <v>0</v>
          </cell>
          <cell r="X231">
            <v>0</v>
          </cell>
          <cell r="Y231">
            <v>0.29499999999999998</v>
          </cell>
          <cell r="Z231">
            <v>8.5399999999999991</v>
          </cell>
          <cell r="AA231">
            <v>0</v>
          </cell>
          <cell r="AB231">
            <v>23.6</v>
          </cell>
          <cell r="AC231">
            <v>0</v>
          </cell>
          <cell r="AD231">
            <v>26.6</v>
          </cell>
          <cell r="AE231">
            <v>11.7</v>
          </cell>
          <cell r="AF231">
            <v>4.2</v>
          </cell>
          <cell r="AG231">
            <v>2.4</v>
          </cell>
          <cell r="AH231">
            <v>1.75</v>
          </cell>
          <cell r="AI231">
            <v>8.66</v>
          </cell>
          <cell r="AJ231">
            <v>4.08</v>
          </cell>
          <cell r="AK231">
            <v>2.67</v>
          </cell>
          <cell r="AL231">
            <v>1.51</v>
          </cell>
          <cell r="AM231">
            <v>0</v>
          </cell>
          <cell r="AN231">
            <v>0.15</v>
          </cell>
          <cell r="AO231">
            <v>0.17399999999999999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2.54</v>
          </cell>
          <cell r="AV231">
            <v>0.82699999999999996</v>
          </cell>
          <cell r="AW231">
            <v>0</v>
          </cell>
          <cell r="AX231">
            <v>0.56699999999999995</v>
          </cell>
          <cell r="AY231" t="str">
            <v>WT155X19.35</v>
          </cell>
          <cell r="AZ231" t="str">
            <v>WT155X19.35</v>
          </cell>
          <cell r="BA231">
            <v>19.399999999999999</v>
          </cell>
          <cell r="BB231">
            <v>2460</v>
          </cell>
          <cell r="BC231">
            <v>155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31.8</v>
          </cell>
          <cell r="BR231">
            <v>0</v>
          </cell>
          <cell r="BS231">
            <v>0</v>
          </cell>
          <cell r="BT231">
            <v>7.49</v>
          </cell>
          <cell r="BU231">
            <v>19.399999999999999</v>
          </cell>
          <cell r="BV231">
            <v>0</v>
          </cell>
          <cell r="BW231">
            <v>0</v>
          </cell>
          <cell r="BX231">
            <v>23.6</v>
          </cell>
          <cell r="BY231">
            <v>26.6</v>
          </cell>
          <cell r="BZ231">
            <v>4.87</v>
          </cell>
          <cell r="CA231">
            <v>68.8</v>
          </cell>
          <cell r="CB231">
            <v>39.299999999999997</v>
          </cell>
          <cell r="CC231">
            <v>44.5</v>
          </cell>
          <cell r="CD231">
            <v>3.6</v>
          </cell>
          <cell r="CE231">
            <v>66.900000000000006</v>
          </cell>
          <cell r="CF231">
            <v>43.8</v>
          </cell>
          <cell r="CG231">
            <v>38.4</v>
          </cell>
          <cell r="CH231">
            <v>0</v>
          </cell>
          <cell r="CI231">
            <v>62.4</v>
          </cell>
          <cell r="CJ231">
            <v>4.6699999999999998E-2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64.5</v>
          </cell>
          <cell r="CQ231">
            <v>0.82699999999999996</v>
          </cell>
          <cell r="CR231">
            <v>0</v>
          </cell>
          <cell r="CS231">
            <v>0.56699999999999995</v>
          </cell>
        </row>
        <row r="232">
          <cell r="C232" t="str">
            <v>WT6X11</v>
          </cell>
          <cell r="D232" t="str">
            <v>F</v>
          </cell>
          <cell r="E232">
            <v>11</v>
          </cell>
          <cell r="F232">
            <v>3.24</v>
          </cell>
          <cell r="G232">
            <v>6.16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</v>
          </cell>
          <cell r="U232">
            <v>0</v>
          </cell>
          <cell r="V232">
            <v>1.63</v>
          </cell>
          <cell r="W232">
            <v>0</v>
          </cell>
          <cell r="X232">
            <v>0</v>
          </cell>
          <cell r="Y232">
            <v>0.40200000000000002</v>
          </cell>
          <cell r="Z232">
            <v>4.74</v>
          </cell>
          <cell r="AA232">
            <v>0</v>
          </cell>
          <cell r="AB232">
            <v>20.9</v>
          </cell>
          <cell r="AC232">
            <v>0</v>
          </cell>
          <cell r="AD232">
            <v>23.7</v>
          </cell>
          <cell r="AE232">
            <v>11.7</v>
          </cell>
          <cell r="AF232">
            <v>4.63</v>
          </cell>
          <cell r="AG232">
            <v>2.59</v>
          </cell>
          <cell r="AH232">
            <v>1.9</v>
          </cell>
          <cell r="AI232">
            <v>2.33</v>
          </cell>
          <cell r="AJ232">
            <v>1.83</v>
          </cell>
          <cell r="AK232">
            <v>1.1499999999999999</v>
          </cell>
          <cell r="AL232">
            <v>0.84699999999999998</v>
          </cell>
          <cell r="AM232">
            <v>0</v>
          </cell>
          <cell r="AN232">
            <v>0.14599999999999999</v>
          </cell>
          <cell r="AO232">
            <v>0.13700000000000001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2.52</v>
          </cell>
          <cell r="AV232">
            <v>0.68300000000000005</v>
          </cell>
          <cell r="AW232">
            <v>0</v>
          </cell>
          <cell r="AX232">
            <v>0.71099999999999997</v>
          </cell>
          <cell r="AY232" t="str">
            <v>WT155X16.35</v>
          </cell>
          <cell r="AZ232" t="str">
            <v>WT155X16.35</v>
          </cell>
          <cell r="BA232">
            <v>16.399999999999999</v>
          </cell>
          <cell r="BB232">
            <v>2090</v>
          </cell>
          <cell r="BC232">
            <v>156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41.4</v>
          </cell>
          <cell r="BR232">
            <v>0</v>
          </cell>
          <cell r="BS232">
            <v>0</v>
          </cell>
          <cell r="BT232">
            <v>10.199999999999999</v>
          </cell>
          <cell r="BU232">
            <v>16.399999999999999</v>
          </cell>
          <cell r="BV232">
            <v>0</v>
          </cell>
          <cell r="BW232">
            <v>0</v>
          </cell>
          <cell r="BX232">
            <v>20.9</v>
          </cell>
          <cell r="BY232">
            <v>23.7</v>
          </cell>
          <cell r="BZ232">
            <v>4.87</v>
          </cell>
          <cell r="CA232">
            <v>75.900000000000006</v>
          </cell>
          <cell r="CB232">
            <v>42.4</v>
          </cell>
          <cell r="CC232">
            <v>48.3</v>
          </cell>
          <cell r="CD232">
            <v>0.97</v>
          </cell>
          <cell r="CE232">
            <v>30</v>
          </cell>
          <cell r="CF232">
            <v>18.8</v>
          </cell>
          <cell r="CG232">
            <v>21.5</v>
          </cell>
          <cell r="CH232">
            <v>0</v>
          </cell>
          <cell r="CI232">
            <v>60.8</v>
          </cell>
          <cell r="CJ232">
            <v>3.6799999999999999E-2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64</v>
          </cell>
          <cell r="CQ232">
            <v>0.68300000000000005</v>
          </cell>
          <cell r="CR232">
            <v>0</v>
          </cell>
          <cell r="CS232">
            <v>0.71099999999999997</v>
          </cell>
        </row>
        <row r="233">
          <cell r="C233" t="str">
            <v>WT6X9.5</v>
          </cell>
          <cell r="D233" t="str">
            <v>F</v>
          </cell>
          <cell r="E233">
            <v>9.5</v>
          </cell>
          <cell r="F233">
            <v>2.79</v>
          </cell>
          <cell r="G233">
            <v>6.08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</v>
          </cell>
          <cell r="U233">
            <v>0</v>
          </cell>
          <cell r="V233">
            <v>1.65</v>
          </cell>
          <cell r="W233">
            <v>0</v>
          </cell>
          <cell r="X233">
            <v>0</v>
          </cell>
          <cell r="Y233">
            <v>0.34799999999999998</v>
          </cell>
          <cell r="Z233">
            <v>5.72</v>
          </cell>
          <cell r="AA233">
            <v>0</v>
          </cell>
          <cell r="AB233">
            <v>23.1</v>
          </cell>
          <cell r="AC233">
            <v>0</v>
          </cell>
          <cell r="AD233">
            <v>25.9</v>
          </cell>
          <cell r="AE233">
            <v>10.1</v>
          </cell>
          <cell r="AF233">
            <v>4.1100000000000003</v>
          </cell>
          <cell r="AG233">
            <v>2.2799999999999998</v>
          </cell>
          <cell r="AH233">
            <v>1.9</v>
          </cell>
          <cell r="AI233">
            <v>1.88</v>
          </cell>
          <cell r="AJ233">
            <v>1.49</v>
          </cell>
          <cell r="AK233">
            <v>0.93899999999999995</v>
          </cell>
          <cell r="AL233">
            <v>0.82099999999999995</v>
          </cell>
          <cell r="AM233">
            <v>0</v>
          </cell>
          <cell r="AN233">
            <v>8.9899999999999994E-2</v>
          </cell>
          <cell r="AO233">
            <v>9.3399999999999997E-2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2.54</v>
          </cell>
          <cell r="AV233">
            <v>0.66500000000000004</v>
          </cell>
          <cell r="AW233">
            <v>0</v>
          </cell>
          <cell r="AX233">
            <v>0.59799999999999998</v>
          </cell>
          <cell r="AY233" t="str">
            <v>WT155X14.15</v>
          </cell>
          <cell r="AZ233" t="str">
            <v>WT155X14.15</v>
          </cell>
          <cell r="BA233">
            <v>14.2</v>
          </cell>
          <cell r="BB233">
            <v>1800</v>
          </cell>
          <cell r="BC233">
            <v>154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41.9</v>
          </cell>
          <cell r="BR233">
            <v>0</v>
          </cell>
          <cell r="BS233">
            <v>0</v>
          </cell>
          <cell r="BT233">
            <v>8.84</v>
          </cell>
          <cell r="BU233">
            <v>14.2</v>
          </cell>
          <cell r="BV233">
            <v>0</v>
          </cell>
          <cell r="BW233">
            <v>0</v>
          </cell>
          <cell r="BX233">
            <v>23.1</v>
          </cell>
          <cell r="BY233">
            <v>25.9</v>
          </cell>
          <cell r="BZ233">
            <v>4.2</v>
          </cell>
          <cell r="CA233">
            <v>67.400000000000006</v>
          </cell>
          <cell r="CB233">
            <v>37.4</v>
          </cell>
          <cell r="CC233">
            <v>48.3</v>
          </cell>
          <cell r="CD233">
            <v>0.78300000000000003</v>
          </cell>
          <cell r="CE233">
            <v>24.4</v>
          </cell>
          <cell r="CF233">
            <v>15.4</v>
          </cell>
          <cell r="CG233">
            <v>20.9</v>
          </cell>
          <cell r="CH233">
            <v>0</v>
          </cell>
          <cell r="CI233">
            <v>37.4</v>
          </cell>
          <cell r="CJ233">
            <v>2.5100000000000001E-2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64.5</v>
          </cell>
          <cell r="CQ233">
            <v>0.66500000000000004</v>
          </cell>
          <cell r="CR233">
            <v>0</v>
          </cell>
          <cell r="CS233">
            <v>0.59799999999999998</v>
          </cell>
        </row>
        <row r="234">
          <cell r="C234" t="str">
            <v>WT6X8</v>
          </cell>
          <cell r="D234" t="str">
            <v>F</v>
          </cell>
          <cell r="E234">
            <v>8</v>
          </cell>
          <cell r="F234">
            <v>2.36</v>
          </cell>
          <cell r="G234">
            <v>6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</v>
          </cell>
          <cell r="U234">
            <v>0</v>
          </cell>
          <cell r="V234">
            <v>1.74</v>
          </cell>
          <cell r="W234">
            <v>0</v>
          </cell>
          <cell r="X234">
            <v>0</v>
          </cell>
          <cell r="Y234">
            <v>0.63900000000000001</v>
          </cell>
          <cell r="Z234">
            <v>7.53</v>
          </cell>
          <cell r="AA234">
            <v>0</v>
          </cell>
          <cell r="AB234">
            <v>24.7</v>
          </cell>
          <cell r="AC234">
            <v>0</v>
          </cell>
          <cell r="AD234">
            <v>27.3</v>
          </cell>
          <cell r="AE234">
            <v>8.6999999999999993</v>
          </cell>
          <cell r="AF234">
            <v>3.72</v>
          </cell>
          <cell r="AG234">
            <v>2.04</v>
          </cell>
          <cell r="AH234">
            <v>1.92</v>
          </cell>
          <cell r="AI234">
            <v>1.41</v>
          </cell>
          <cell r="AJ234">
            <v>1.1299999999999999</v>
          </cell>
          <cell r="AK234">
            <v>0.70599999999999996</v>
          </cell>
          <cell r="AL234">
            <v>0.77300000000000002</v>
          </cell>
          <cell r="AM234">
            <v>0</v>
          </cell>
          <cell r="AN234">
            <v>5.11E-2</v>
          </cell>
          <cell r="AO234">
            <v>6.7799999999999999E-2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2.62</v>
          </cell>
          <cell r="AV234">
            <v>0.624</v>
          </cell>
          <cell r="AW234">
            <v>0</v>
          </cell>
          <cell r="AX234">
            <v>0.53900000000000003</v>
          </cell>
          <cell r="AY234" t="str">
            <v>WT155X11.9</v>
          </cell>
          <cell r="AZ234" t="str">
            <v>WT155X11.9</v>
          </cell>
          <cell r="BA234">
            <v>11.9</v>
          </cell>
          <cell r="BB234">
            <v>1520</v>
          </cell>
          <cell r="BC234">
            <v>152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44.2</v>
          </cell>
          <cell r="BR234">
            <v>0</v>
          </cell>
          <cell r="BS234">
            <v>0</v>
          </cell>
          <cell r="BT234">
            <v>16.2</v>
          </cell>
          <cell r="BU234">
            <v>11.9</v>
          </cell>
          <cell r="BV234">
            <v>0</v>
          </cell>
          <cell r="BW234">
            <v>0</v>
          </cell>
          <cell r="BX234">
            <v>24.7</v>
          </cell>
          <cell r="BY234">
            <v>27.3</v>
          </cell>
          <cell r="BZ234">
            <v>3.62</v>
          </cell>
          <cell r="CA234">
            <v>61</v>
          </cell>
          <cell r="CB234">
            <v>33.4</v>
          </cell>
          <cell r="CC234">
            <v>48.8</v>
          </cell>
          <cell r="CD234">
            <v>0.58699999999999997</v>
          </cell>
          <cell r="CE234">
            <v>18.5</v>
          </cell>
          <cell r="CF234">
            <v>11.6</v>
          </cell>
          <cell r="CG234">
            <v>19.600000000000001</v>
          </cell>
          <cell r="CH234">
            <v>0</v>
          </cell>
          <cell r="CI234">
            <v>21.3</v>
          </cell>
          <cell r="CJ234">
            <v>1.8200000000000001E-2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66.5</v>
          </cell>
          <cell r="CQ234">
            <v>0.624</v>
          </cell>
          <cell r="CR234">
            <v>0</v>
          </cell>
          <cell r="CS234">
            <v>0.53900000000000003</v>
          </cell>
        </row>
        <row r="235">
          <cell r="C235" t="str">
            <v>WT6X7</v>
          </cell>
          <cell r="D235" t="str">
            <v>F</v>
          </cell>
          <cell r="E235">
            <v>7</v>
          </cell>
          <cell r="F235">
            <v>2.08</v>
          </cell>
          <cell r="G235">
            <v>5.96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</v>
          </cell>
          <cell r="U235">
            <v>0</v>
          </cell>
          <cell r="V235">
            <v>1.76</v>
          </cell>
          <cell r="W235">
            <v>0</v>
          </cell>
          <cell r="X235">
            <v>0</v>
          </cell>
          <cell r="Y235">
            <v>0.76</v>
          </cell>
          <cell r="Z235">
            <v>8.82</v>
          </cell>
          <cell r="AA235">
            <v>0</v>
          </cell>
          <cell r="AB235">
            <v>27.2</v>
          </cell>
          <cell r="AC235">
            <v>0</v>
          </cell>
          <cell r="AD235">
            <v>29.8</v>
          </cell>
          <cell r="AE235">
            <v>7.67</v>
          </cell>
          <cell r="AF235">
            <v>3.32</v>
          </cell>
          <cell r="AG235">
            <v>1.83</v>
          </cell>
          <cell r="AH235">
            <v>1.92</v>
          </cell>
          <cell r="AI235">
            <v>1.18</v>
          </cell>
          <cell r="AJ235">
            <v>0.94699999999999995</v>
          </cell>
          <cell r="AK235">
            <v>0.59299999999999997</v>
          </cell>
          <cell r="AL235">
            <v>0.753</v>
          </cell>
          <cell r="AM235">
            <v>0</v>
          </cell>
          <cell r="AN235">
            <v>3.5000000000000003E-2</v>
          </cell>
          <cell r="AO235">
            <v>4.9299999999999997E-2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2.64</v>
          </cell>
          <cell r="AV235">
            <v>0.61099999999999999</v>
          </cell>
          <cell r="AW235">
            <v>0</v>
          </cell>
          <cell r="AX235">
            <v>0.45100000000000001</v>
          </cell>
          <cell r="AY235" t="str">
            <v>WT155X10.5</v>
          </cell>
          <cell r="AZ235" t="str">
            <v>WT155X10.5</v>
          </cell>
          <cell r="BA235">
            <v>10.5</v>
          </cell>
          <cell r="BB235">
            <v>1340</v>
          </cell>
          <cell r="BC235">
            <v>151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44.7</v>
          </cell>
          <cell r="BR235">
            <v>0</v>
          </cell>
          <cell r="BS235">
            <v>0</v>
          </cell>
          <cell r="BT235">
            <v>19.3</v>
          </cell>
          <cell r="BU235">
            <v>10.5</v>
          </cell>
          <cell r="BV235">
            <v>0</v>
          </cell>
          <cell r="BW235">
            <v>0</v>
          </cell>
          <cell r="BX235">
            <v>27.2</v>
          </cell>
          <cell r="BY235">
            <v>29.8</v>
          </cell>
          <cell r="BZ235">
            <v>3.19</v>
          </cell>
          <cell r="CA235">
            <v>54.4</v>
          </cell>
          <cell r="CB235">
            <v>30</v>
          </cell>
          <cell r="CC235">
            <v>48.8</v>
          </cell>
          <cell r="CD235">
            <v>0.49099999999999999</v>
          </cell>
          <cell r="CE235">
            <v>15.5</v>
          </cell>
          <cell r="CF235">
            <v>9.7200000000000006</v>
          </cell>
          <cell r="CG235">
            <v>19.100000000000001</v>
          </cell>
          <cell r="CH235">
            <v>0</v>
          </cell>
          <cell r="CI235">
            <v>14.6</v>
          </cell>
          <cell r="CJ235">
            <v>1.32E-2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67.099999999999994</v>
          </cell>
          <cell r="CQ235">
            <v>0.61099999999999999</v>
          </cell>
          <cell r="CR235">
            <v>0</v>
          </cell>
          <cell r="CS235">
            <v>0.45100000000000001</v>
          </cell>
        </row>
        <row r="236">
          <cell r="C236" t="str">
            <v>WT5X56</v>
          </cell>
          <cell r="D236" t="str">
            <v>F</v>
          </cell>
          <cell r="E236">
            <v>56</v>
          </cell>
          <cell r="F236">
            <v>16.5</v>
          </cell>
          <cell r="G236">
            <v>5.68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0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0</v>
          </cell>
          <cell r="U236">
            <v>0</v>
          </cell>
          <cell r="V236">
            <v>1.21</v>
          </cell>
          <cell r="W236">
            <v>0</v>
          </cell>
          <cell r="X236">
            <v>0</v>
          </cell>
          <cell r="Y236">
            <v>0.79100000000000004</v>
          </cell>
          <cell r="Z236">
            <v>4.17</v>
          </cell>
          <cell r="AA236">
            <v>0</v>
          </cell>
          <cell r="AB236">
            <v>5.21</v>
          </cell>
          <cell r="AC236">
            <v>0</v>
          </cell>
          <cell r="AD236">
            <v>7.52</v>
          </cell>
          <cell r="AE236">
            <v>28.6</v>
          </cell>
          <cell r="AF236">
            <v>13.4</v>
          </cell>
          <cell r="AG236">
            <v>6.4</v>
          </cell>
          <cell r="AH236">
            <v>1.32</v>
          </cell>
          <cell r="AI236">
            <v>118</v>
          </cell>
          <cell r="AJ236">
            <v>34.6</v>
          </cell>
          <cell r="AK236">
            <v>22.6</v>
          </cell>
          <cell r="AL236">
            <v>2.67</v>
          </cell>
          <cell r="AM236">
            <v>0</v>
          </cell>
          <cell r="AN236">
            <v>7.5</v>
          </cell>
          <cell r="AO236">
            <v>16.899999999999999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3.04</v>
          </cell>
          <cell r="AV236">
            <v>0.96299999999999997</v>
          </cell>
          <cell r="AW236">
            <v>0</v>
          </cell>
          <cell r="AX236">
            <v>1</v>
          </cell>
          <cell r="AY236" t="str">
            <v>WT125X83.5</v>
          </cell>
          <cell r="AZ236" t="str">
            <v>WT125X83.5</v>
          </cell>
          <cell r="BA236">
            <v>83.5</v>
          </cell>
          <cell r="BB236">
            <v>10600</v>
          </cell>
          <cell r="BC236">
            <v>144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30.7</v>
          </cell>
          <cell r="BR236">
            <v>0</v>
          </cell>
          <cell r="BS236">
            <v>0</v>
          </cell>
          <cell r="BT236">
            <v>20.100000000000001</v>
          </cell>
          <cell r="BU236">
            <v>83.5</v>
          </cell>
          <cell r="BV236">
            <v>0</v>
          </cell>
          <cell r="BW236">
            <v>0</v>
          </cell>
          <cell r="BX236">
            <v>5.21</v>
          </cell>
          <cell r="BY236">
            <v>7.52</v>
          </cell>
          <cell r="BZ236">
            <v>11.9</v>
          </cell>
          <cell r="CA236">
            <v>220</v>
          </cell>
          <cell r="CB236">
            <v>105</v>
          </cell>
          <cell r="CC236">
            <v>33.5</v>
          </cell>
          <cell r="CD236">
            <v>49.1</v>
          </cell>
          <cell r="CE236">
            <v>567</v>
          </cell>
          <cell r="CF236">
            <v>370</v>
          </cell>
          <cell r="CG236">
            <v>67.8</v>
          </cell>
          <cell r="CH236">
            <v>0</v>
          </cell>
          <cell r="CI236">
            <v>3120</v>
          </cell>
          <cell r="CJ236">
            <v>4.54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77.2</v>
          </cell>
          <cell r="CQ236">
            <v>0.96299999999999997</v>
          </cell>
          <cell r="CR236">
            <v>0</v>
          </cell>
          <cell r="CS236">
            <v>1</v>
          </cell>
        </row>
        <row r="237">
          <cell r="C237" t="str">
            <v>WT5X50</v>
          </cell>
          <cell r="D237" t="str">
            <v>F</v>
          </cell>
          <cell r="E237">
            <v>50</v>
          </cell>
          <cell r="F237">
            <v>14.7</v>
          </cell>
          <cell r="G237">
            <v>5.55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0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0</v>
          </cell>
          <cell r="U237">
            <v>0</v>
          </cell>
          <cell r="V237">
            <v>1.1299999999999999</v>
          </cell>
          <cell r="W237">
            <v>0</v>
          </cell>
          <cell r="X237">
            <v>0</v>
          </cell>
          <cell r="Y237">
            <v>0.71099999999999997</v>
          </cell>
          <cell r="Z237">
            <v>4.62</v>
          </cell>
          <cell r="AA237">
            <v>0</v>
          </cell>
          <cell r="AB237">
            <v>5.78</v>
          </cell>
          <cell r="AC237">
            <v>0</v>
          </cell>
          <cell r="AD237">
            <v>8.16</v>
          </cell>
          <cell r="AE237">
            <v>24.5</v>
          </cell>
          <cell r="AF237">
            <v>11.4</v>
          </cell>
          <cell r="AG237">
            <v>5.56</v>
          </cell>
          <cell r="AH237">
            <v>1.29</v>
          </cell>
          <cell r="AI237">
            <v>103</v>
          </cell>
          <cell r="AJ237">
            <v>30.5</v>
          </cell>
          <cell r="AK237">
            <v>20</v>
          </cell>
          <cell r="AL237">
            <v>2.65</v>
          </cell>
          <cell r="AM237">
            <v>0</v>
          </cell>
          <cell r="AN237">
            <v>5.41</v>
          </cell>
          <cell r="AO237">
            <v>11.9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3</v>
          </cell>
          <cell r="AV237">
            <v>0.96399999999999997</v>
          </cell>
          <cell r="AW237">
            <v>0</v>
          </cell>
          <cell r="AX237">
            <v>1</v>
          </cell>
          <cell r="AY237" t="str">
            <v>WT125X74.5</v>
          </cell>
          <cell r="AZ237" t="str">
            <v>WT125X74.5</v>
          </cell>
          <cell r="BA237">
            <v>74.5</v>
          </cell>
          <cell r="BB237">
            <v>9480</v>
          </cell>
          <cell r="BC237">
            <v>141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28.7</v>
          </cell>
          <cell r="BR237">
            <v>0</v>
          </cell>
          <cell r="BS237">
            <v>0</v>
          </cell>
          <cell r="BT237">
            <v>18.100000000000001</v>
          </cell>
          <cell r="BU237">
            <v>74.5</v>
          </cell>
          <cell r="BV237">
            <v>0</v>
          </cell>
          <cell r="BW237">
            <v>0</v>
          </cell>
          <cell r="BX237">
            <v>5.78</v>
          </cell>
          <cell r="BY237">
            <v>8.16</v>
          </cell>
          <cell r="BZ237">
            <v>10.199999999999999</v>
          </cell>
          <cell r="CA237">
            <v>187</v>
          </cell>
          <cell r="CB237">
            <v>91.1</v>
          </cell>
          <cell r="CC237">
            <v>32.799999999999997</v>
          </cell>
          <cell r="CD237">
            <v>42.9</v>
          </cell>
          <cell r="CE237">
            <v>500</v>
          </cell>
          <cell r="CF237">
            <v>328</v>
          </cell>
          <cell r="CG237">
            <v>67.3</v>
          </cell>
          <cell r="CH237">
            <v>0</v>
          </cell>
          <cell r="CI237">
            <v>2250</v>
          </cell>
          <cell r="CJ237">
            <v>3.2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76.2</v>
          </cell>
          <cell r="CQ237">
            <v>0.96399999999999997</v>
          </cell>
          <cell r="CR237">
            <v>0</v>
          </cell>
          <cell r="CS237">
            <v>1</v>
          </cell>
        </row>
        <row r="238">
          <cell r="C238" t="str">
            <v>WT5X44</v>
          </cell>
          <cell r="D238" t="str">
            <v>F</v>
          </cell>
          <cell r="E238">
            <v>44</v>
          </cell>
          <cell r="F238">
            <v>12.9</v>
          </cell>
          <cell r="G238">
            <v>5.42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0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</v>
          </cell>
          <cell r="U238">
            <v>0</v>
          </cell>
          <cell r="V238">
            <v>1.06</v>
          </cell>
          <cell r="W238">
            <v>0</v>
          </cell>
          <cell r="X238">
            <v>0</v>
          </cell>
          <cell r="Y238">
            <v>0.63100000000000001</v>
          </cell>
          <cell r="Z238">
            <v>5.18</v>
          </cell>
          <cell r="AA238">
            <v>0</v>
          </cell>
          <cell r="AB238">
            <v>6.5</v>
          </cell>
          <cell r="AC238">
            <v>0</v>
          </cell>
          <cell r="AD238">
            <v>8.9600000000000009</v>
          </cell>
          <cell r="AE238">
            <v>20.8</v>
          </cell>
          <cell r="AF238">
            <v>9.65</v>
          </cell>
          <cell r="AG238">
            <v>4.7699999999999996</v>
          </cell>
          <cell r="AH238">
            <v>1.27</v>
          </cell>
          <cell r="AI238">
            <v>89.3</v>
          </cell>
          <cell r="AJ238">
            <v>26.5</v>
          </cell>
          <cell r="AK238">
            <v>17.399999999999999</v>
          </cell>
          <cell r="AL238">
            <v>2.63</v>
          </cell>
          <cell r="AM238">
            <v>0</v>
          </cell>
          <cell r="AN238">
            <v>3.75</v>
          </cell>
          <cell r="AO238">
            <v>8.02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2.97</v>
          </cell>
          <cell r="AV238">
            <v>0.96399999999999997</v>
          </cell>
          <cell r="AW238">
            <v>0</v>
          </cell>
          <cell r="AX238">
            <v>1</v>
          </cell>
          <cell r="AY238" t="str">
            <v>WT125X65.5</v>
          </cell>
          <cell r="AZ238" t="str">
            <v>WT125X65.5</v>
          </cell>
          <cell r="BA238">
            <v>65.5</v>
          </cell>
          <cell r="BB238">
            <v>8320</v>
          </cell>
          <cell r="BC238">
            <v>138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26.9</v>
          </cell>
          <cell r="BR238">
            <v>0</v>
          </cell>
          <cell r="BS238">
            <v>0</v>
          </cell>
          <cell r="BT238">
            <v>16</v>
          </cell>
          <cell r="BU238">
            <v>65.5</v>
          </cell>
          <cell r="BV238">
            <v>0</v>
          </cell>
          <cell r="BW238">
            <v>0</v>
          </cell>
          <cell r="BX238">
            <v>6.5</v>
          </cell>
          <cell r="BY238">
            <v>8.9600000000000009</v>
          </cell>
          <cell r="BZ238">
            <v>8.66</v>
          </cell>
          <cell r="CA238">
            <v>158</v>
          </cell>
          <cell r="CB238">
            <v>78.2</v>
          </cell>
          <cell r="CC238">
            <v>32.299999999999997</v>
          </cell>
          <cell r="CD238">
            <v>37.200000000000003</v>
          </cell>
          <cell r="CE238">
            <v>434</v>
          </cell>
          <cell r="CF238">
            <v>285</v>
          </cell>
          <cell r="CG238">
            <v>66.8</v>
          </cell>
          <cell r="CH238">
            <v>0</v>
          </cell>
          <cell r="CI238">
            <v>1560</v>
          </cell>
          <cell r="CJ238">
            <v>2.15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75.400000000000006</v>
          </cell>
          <cell r="CQ238">
            <v>0.96399999999999997</v>
          </cell>
          <cell r="CR238">
            <v>0</v>
          </cell>
          <cell r="CS238">
            <v>1</v>
          </cell>
        </row>
        <row r="239">
          <cell r="C239" t="str">
            <v>WT5X38.5</v>
          </cell>
          <cell r="D239" t="str">
            <v>F</v>
          </cell>
          <cell r="E239">
            <v>38.5</v>
          </cell>
          <cell r="F239">
            <v>11.3</v>
          </cell>
          <cell r="G239">
            <v>5.3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0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</v>
          </cell>
          <cell r="U239">
            <v>0</v>
          </cell>
          <cell r="V239">
            <v>0.99</v>
          </cell>
          <cell r="W239">
            <v>0</v>
          </cell>
          <cell r="X239">
            <v>0</v>
          </cell>
          <cell r="Y239">
            <v>0.55500000000000005</v>
          </cell>
          <cell r="Z239">
            <v>5.86</v>
          </cell>
          <cell r="AA239">
            <v>0</v>
          </cell>
          <cell r="AB239">
            <v>7.42</v>
          </cell>
          <cell r="AC239">
            <v>0</v>
          </cell>
          <cell r="AD239">
            <v>10</v>
          </cell>
          <cell r="AE239">
            <v>17.399999999999999</v>
          </cell>
          <cell r="AF239">
            <v>8.06</v>
          </cell>
          <cell r="AG239">
            <v>4.05</v>
          </cell>
          <cell r="AH239">
            <v>1.24</v>
          </cell>
          <cell r="AI239">
            <v>76.8</v>
          </cell>
          <cell r="AJ239">
            <v>22.9</v>
          </cell>
          <cell r="AK239">
            <v>15.1</v>
          </cell>
          <cell r="AL239">
            <v>2.6</v>
          </cell>
          <cell r="AM239">
            <v>0</v>
          </cell>
          <cell r="AN239">
            <v>2.5499999999999998</v>
          </cell>
          <cell r="AO239">
            <v>5.31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2.94</v>
          </cell>
          <cell r="AV239">
            <v>0.96399999999999997</v>
          </cell>
          <cell r="AW239">
            <v>0</v>
          </cell>
          <cell r="AX239">
            <v>1</v>
          </cell>
          <cell r="AY239" t="str">
            <v>WT125X57.5</v>
          </cell>
          <cell r="AZ239" t="str">
            <v>WT125X57.5</v>
          </cell>
          <cell r="BA239">
            <v>57.5</v>
          </cell>
          <cell r="BB239">
            <v>7290</v>
          </cell>
          <cell r="BC239">
            <v>135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25.1</v>
          </cell>
          <cell r="BR239">
            <v>0</v>
          </cell>
          <cell r="BS239">
            <v>0</v>
          </cell>
          <cell r="BT239">
            <v>14.1</v>
          </cell>
          <cell r="BU239">
            <v>57.5</v>
          </cell>
          <cell r="BV239">
            <v>0</v>
          </cell>
          <cell r="BW239">
            <v>0</v>
          </cell>
          <cell r="BX239">
            <v>7.42</v>
          </cell>
          <cell r="BY239">
            <v>10</v>
          </cell>
          <cell r="BZ239">
            <v>7.24</v>
          </cell>
          <cell r="CA239">
            <v>132</v>
          </cell>
          <cell r="CB239">
            <v>66.400000000000006</v>
          </cell>
          <cell r="CC239">
            <v>31.5</v>
          </cell>
          <cell r="CD239">
            <v>32</v>
          </cell>
          <cell r="CE239">
            <v>375</v>
          </cell>
          <cell r="CF239">
            <v>247</v>
          </cell>
          <cell r="CG239">
            <v>66</v>
          </cell>
          <cell r="CH239">
            <v>0</v>
          </cell>
          <cell r="CI239">
            <v>1060</v>
          </cell>
          <cell r="CJ239">
            <v>1.43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74.7</v>
          </cell>
          <cell r="CQ239">
            <v>0.96399999999999997</v>
          </cell>
          <cell r="CR239">
            <v>0</v>
          </cell>
          <cell r="CS239">
            <v>1</v>
          </cell>
        </row>
        <row r="240">
          <cell r="C240" t="str">
            <v>WT5X34</v>
          </cell>
          <cell r="D240" t="str">
            <v>F</v>
          </cell>
          <cell r="E240">
            <v>34</v>
          </cell>
          <cell r="F240">
            <v>10</v>
          </cell>
          <cell r="G240">
            <v>5.2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0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</v>
          </cell>
          <cell r="U240">
            <v>0</v>
          </cell>
          <cell r="V240">
            <v>0.93200000000000005</v>
          </cell>
          <cell r="W240">
            <v>0</v>
          </cell>
          <cell r="X240">
            <v>0</v>
          </cell>
          <cell r="Y240">
            <v>0.49299999999999999</v>
          </cell>
          <cell r="Z240">
            <v>6.58</v>
          </cell>
          <cell r="AA240">
            <v>0</v>
          </cell>
          <cell r="AB240">
            <v>8.36</v>
          </cell>
          <cell r="AC240">
            <v>0</v>
          </cell>
          <cell r="AD240">
            <v>11.1</v>
          </cell>
          <cell r="AE240">
            <v>14.9</v>
          </cell>
          <cell r="AF240">
            <v>6.85</v>
          </cell>
          <cell r="AG240">
            <v>3.49</v>
          </cell>
          <cell r="AH240">
            <v>1.22</v>
          </cell>
          <cell r="AI240">
            <v>66.7</v>
          </cell>
          <cell r="AJ240">
            <v>20</v>
          </cell>
          <cell r="AK240">
            <v>13.2</v>
          </cell>
          <cell r="AL240">
            <v>2.58</v>
          </cell>
          <cell r="AM240">
            <v>0</v>
          </cell>
          <cell r="AN240">
            <v>1.78</v>
          </cell>
          <cell r="AO240">
            <v>3.62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2.91</v>
          </cell>
          <cell r="AV240">
            <v>0.96499999999999997</v>
          </cell>
          <cell r="AW240">
            <v>0</v>
          </cell>
          <cell r="AX240">
            <v>1</v>
          </cell>
          <cell r="AY240" t="str">
            <v>WT125X50.5</v>
          </cell>
          <cell r="AZ240" t="str">
            <v>WT125X50.5</v>
          </cell>
          <cell r="BA240">
            <v>50.5</v>
          </cell>
          <cell r="BB240">
            <v>6450</v>
          </cell>
          <cell r="BC240">
            <v>132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23.7</v>
          </cell>
          <cell r="BR240">
            <v>0</v>
          </cell>
          <cell r="BS240">
            <v>0</v>
          </cell>
          <cell r="BT240">
            <v>12.5</v>
          </cell>
          <cell r="BU240">
            <v>50.5</v>
          </cell>
          <cell r="BV240">
            <v>0</v>
          </cell>
          <cell r="BW240">
            <v>0</v>
          </cell>
          <cell r="BX240">
            <v>8.36</v>
          </cell>
          <cell r="BY240">
            <v>11.1</v>
          </cell>
          <cell r="BZ240">
            <v>6.2</v>
          </cell>
          <cell r="CA240">
            <v>112</v>
          </cell>
          <cell r="CB240">
            <v>57.2</v>
          </cell>
          <cell r="CC240">
            <v>31</v>
          </cell>
          <cell r="CD240">
            <v>27.8</v>
          </cell>
          <cell r="CE240">
            <v>328</v>
          </cell>
          <cell r="CF240">
            <v>216</v>
          </cell>
          <cell r="CG240">
            <v>65.5</v>
          </cell>
          <cell r="CH240">
            <v>0</v>
          </cell>
          <cell r="CI240">
            <v>741</v>
          </cell>
          <cell r="CJ240">
            <v>0.97199999999999998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73.900000000000006</v>
          </cell>
          <cell r="CQ240">
            <v>0.96499999999999997</v>
          </cell>
          <cell r="CR240">
            <v>0</v>
          </cell>
          <cell r="CS240">
            <v>1</v>
          </cell>
        </row>
        <row r="241">
          <cell r="C241" t="str">
            <v>WT5X30</v>
          </cell>
          <cell r="D241" t="str">
            <v>F</v>
          </cell>
          <cell r="E241">
            <v>30</v>
          </cell>
          <cell r="F241">
            <v>8.82</v>
          </cell>
          <cell r="G241">
            <v>5.1100000000000003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0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</v>
          </cell>
          <cell r="U241">
            <v>0</v>
          </cell>
          <cell r="V241">
            <v>0.88400000000000001</v>
          </cell>
          <cell r="W241">
            <v>0</v>
          </cell>
          <cell r="X241">
            <v>0</v>
          </cell>
          <cell r="Y241">
            <v>0.438</v>
          </cell>
          <cell r="Z241">
            <v>7.41</v>
          </cell>
          <cell r="AA241">
            <v>0</v>
          </cell>
          <cell r="AB241">
            <v>9.36</v>
          </cell>
          <cell r="AC241">
            <v>0</v>
          </cell>
          <cell r="AD241">
            <v>12.2</v>
          </cell>
          <cell r="AE241">
            <v>12.9</v>
          </cell>
          <cell r="AF241">
            <v>5.87</v>
          </cell>
          <cell r="AG241">
            <v>3.04</v>
          </cell>
          <cell r="AH241">
            <v>1.21</v>
          </cell>
          <cell r="AI241">
            <v>58.1</v>
          </cell>
          <cell r="AJ241">
            <v>17.5</v>
          </cell>
          <cell r="AK241">
            <v>11.5</v>
          </cell>
          <cell r="AL241">
            <v>2.57</v>
          </cell>
          <cell r="AM241">
            <v>0</v>
          </cell>
          <cell r="AN241">
            <v>1.23</v>
          </cell>
          <cell r="AO241">
            <v>2.46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2.89</v>
          </cell>
          <cell r="AV241">
            <v>0.96399999999999997</v>
          </cell>
          <cell r="AW241">
            <v>0</v>
          </cell>
          <cell r="AX241">
            <v>1</v>
          </cell>
          <cell r="AY241" t="str">
            <v>WT125X44.5</v>
          </cell>
          <cell r="AZ241" t="str">
            <v>WT125X44.5</v>
          </cell>
          <cell r="BA241">
            <v>44.5</v>
          </cell>
          <cell r="BB241">
            <v>5690</v>
          </cell>
          <cell r="BC241">
            <v>130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22.5</v>
          </cell>
          <cell r="BR241">
            <v>0</v>
          </cell>
          <cell r="BS241">
            <v>0</v>
          </cell>
          <cell r="BT241">
            <v>11.1</v>
          </cell>
          <cell r="BU241">
            <v>44.5</v>
          </cell>
          <cell r="BV241">
            <v>0</v>
          </cell>
          <cell r="BW241">
            <v>0</v>
          </cell>
          <cell r="BX241">
            <v>9.36</v>
          </cell>
          <cell r="BY241">
            <v>12.2</v>
          </cell>
          <cell r="BZ241">
            <v>5.37</v>
          </cell>
          <cell r="CA241">
            <v>96.2</v>
          </cell>
          <cell r="CB241">
            <v>49.8</v>
          </cell>
          <cell r="CC241">
            <v>30.7</v>
          </cell>
          <cell r="CD241">
            <v>24.2</v>
          </cell>
          <cell r="CE241">
            <v>287</v>
          </cell>
          <cell r="CF241">
            <v>188</v>
          </cell>
          <cell r="CG241">
            <v>65.3</v>
          </cell>
          <cell r="CH241">
            <v>0</v>
          </cell>
          <cell r="CI241">
            <v>512</v>
          </cell>
          <cell r="CJ241">
            <v>0.66100000000000003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73.400000000000006</v>
          </cell>
          <cell r="CQ241">
            <v>0.96399999999999997</v>
          </cell>
          <cell r="CR241">
            <v>0</v>
          </cell>
          <cell r="CS241">
            <v>1</v>
          </cell>
        </row>
        <row r="242">
          <cell r="C242" t="str">
            <v>WT5X27</v>
          </cell>
          <cell r="D242" t="str">
            <v>F</v>
          </cell>
          <cell r="E242">
            <v>27</v>
          </cell>
          <cell r="F242">
            <v>7.91</v>
          </cell>
          <cell r="G242">
            <v>5.05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0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</v>
          </cell>
          <cell r="U242">
            <v>0</v>
          </cell>
          <cell r="V242">
            <v>0.83599999999999997</v>
          </cell>
          <cell r="W242">
            <v>0</v>
          </cell>
          <cell r="X242">
            <v>0</v>
          </cell>
          <cell r="Y242">
            <v>0.39500000000000002</v>
          </cell>
          <cell r="Z242">
            <v>8.15</v>
          </cell>
          <cell r="AA242">
            <v>0</v>
          </cell>
          <cell r="AB242">
            <v>10.6</v>
          </cell>
          <cell r="AC242">
            <v>0</v>
          </cell>
          <cell r="AD242">
            <v>13.6</v>
          </cell>
          <cell r="AE242">
            <v>11.1</v>
          </cell>
          <cell r="AF242">
            <v>5.05</v>
          </cell>
          <cell r="AG242">
            <v>2.64</v>
          </cell>
          <cell r="AH242">
            <v>1.19</v>
          </cell>
          <cell r="AI242">
            <v>51.7</v>
          </cell>
          <cell r="AJ242">
            <v>15.6</v>
          </cell>
          <cell r="AK242">
            <v>10.3</v>
          </cell>
          <cell r="AL242">
            <v>2.56</v>
          </cell>
          <cell r="AM242">
            <v>0</v>
          </cell>
          <cell r="AN242">
            <v>0.90900000000000003</v>
          </cell>
          <cell r="AO242">
            <v>1.78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2.87</v>
          </cell>
          <cell r="AV242">
            <v>0.96599999999999997</v>
          </cell>
          <cell r="AW242">
            <v>0</v>
          </cell>
          <cell r="AX242">
            <v>1</v>
          </cell>
          <cell r="AY242" t="str">
            <v>WT125X40</v>
          </cell>
          <cell r="AZ242" t="str">
            <v>WT125X40</v>
          </cell>
          <cell r="BA242">
            <v>40</v>
          </cell>
          <cell r="BB242">
            <v>5100</v>
          </cell>
          <cell r="BC242">
            <v>128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21.2</v>
          </cell>
          <cell r="BR242">
            <v>0</v>
          </cell>
          <cell r="BS242">
            <v>0</v>
          </cell>
          <cell r="BT242">
            <v>10</v>
          </cell>
          <cell r="BU242">
            <v>40</v>
          </cell>
          <cell r="BV242">
            <v>0</v>
          </cell>
          <cell r="BW242">
            <v>0</v>
          </cell>
          <cell r="BX242">
            <v>10.6</v>
          </cell>
          <cell r="BY242">
            <v>13.6</v>
          </cell>
          <cell r="BZ242">
            <v>4.62</v>
          </cell>
          <cell r="CA242">
            <v>82.8</v>
          </cell>
          <cell r="CB242">
            <v>43.3</v>
          </cell>
          <cell r="CC242">
            <v>30.2</v>
          </cell>
          <cell r="CD242">
            <v>21.5</v>
          </cell>
          <cell r="CE242">
            <v>256</v>
          </cell>
          <cell r="CF242">
            <v>169</v>
          </cell>
          <cell r="CG242">
            <v>65</v>
          </cell>
          <cell r="CH242">
            <v>0</v>
          </cell>
          <cell r="CI242">
            <v>378</v>
          </cell>
          <cell r="CJ242">
            <v>0.47799999999999998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72.900000000000006</v>
          </cell>
          <cell r="CQ242">
            <v>0.96599999999999997</v>
          </cell>
          <cell r="CR242">
            <v>0</v>
          </cell>
          <cell r="CS242">
            <v>1</v>
          </cell>
        </row>
        <row r="243">
          <cell r="C243" t="str">
            <v>WT5X24.5</v>
          </cell>
          <cell r="D243" t="str">
            <v>F</v>
          </cell>
          <cell r="E243">
            <v>24.5</v>
          </cell>
          <cell r="F243">
            <v>7.21</v>
          </cell>
          <cell r="G243">
            <v>4.99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0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</v>
          </cell>
          <cell r="U243">
            <v>0</v>
          </cell>
          <cell r="V243">
            <v>0.80700000000000005</v>
          </cell>
          <cell r="W243">
            <v>0</v>
          </cell>
          <cell r="X243">
            <v>0</v>
          </cell>
          <cell r="Y243">
            <v>0.36099999999999999</v>
          </cell>
          <cell r="Z243">
            <v>8.93</v>
          </cell>
          <cell r="AA243">
            <v>0</v>
          </cell>
          <cell r="AB243">
            <v>11.6</v>
          </cell>
          <cell r="AC243">
            <v>0</v>
          </cell>
          <cell r="AD243">
            <v>14.7</v>
          </cell>
          <cell r="AE243">
            <v>10</v>
          </cell>
          <cell r="AF243">
            <v>4.5199999999999996</v>
          </cell>
          <cell r="AG243">
            <v>2.39</v>
          </cell>
          <cell r="AH243">
            <v>1.18</v>
          </cell>
          <cell r="AI243">
            <v>46.7</v>
          </cell>
          <cell r="AJ243">
            <v>14.1</v>
          </cell>
          <cell r="AK243">
            <v>9.34</v>
          </cell>
          <cell r="AL243">
            <v>2.54</v>
          </cell>
          <cell r="AM243">
            <v>0</v>
          </cell>
          <cell r="AN243">
            <v>0.69299999999999995</v>
          </cell>
          <cell r="AO243">
            <v>1.33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2.85</v>
          </cell>
          <cell r="AV243">
            <v>0.96599999999999997</v>
          </cell>
          <cell r="AW243">
            <v>0</v>
          </cell>
          <cell r="AX243">
            <v>1</v>
          </cell>
          <cell r="AY243" t="str">
            <v>WT125X36.5</v>
          </cell>
          <cell r="AZ243" t="str">
            <v>WT125X36.5</v>
          </cell>
          <cell r="BA243">
            <v>36.5</v>
          </cell>
          <cell r="BB243">
            <v>4650</v>
          </cell>
          <cell r="BC243">
            <v>127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20.5</v>
          </cell>
          <cell r="BR243">
            <v>0</v>
          </cell>
          <cell r="BS243">
            <v>0</v>
          </cell>
          <cell r="BT243">
            <v>9.17</v>
          </cell>
          <cell r="BU243">
            <v>36.5</v>
          </cell>
          <cell r="BV243">
            <v>0</v>
          </cell>
          <cell r="BW243">
            <v>0</v>
          </cell>
          <cell r="BX243">
            <v>11.6</v>
          </cell>
          <cell r="BY243">
            <v>14.7</v>
          </cell>
          <cell r="BZ243">
            <v>4.16</v>
          </cell>
          <cell r="CA243">
            <v>74.099999999999994</v>
          </cell>
          <cell r="CB243">
            <v>39.200000000000003</v>
          </cell>
          <cell r="CC243">
            <v>30</v>
          </cell>
          <cell r="CD243">
            <v>19.399999999999999</v>
          </cell>
          <cell r="CE243">
            <v>231</v>
          </cell>
          <cell r="CF243">
            <v>153</v>
          </cell>
          <cell r="CG243">
            <v>64.5</v>
          </cell>
          <cell r="CH243">
            <v>0</v>
          </cell>
          <cell r="CI243">
            <v>288</v>
          </cell>
          <cell r="CJ243">
            <v>0.35699999999999998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72.400000000000006</v>
          </cell>
          <cell r="CQ243">
            <v>0.96599999999999997</v>
          </cell>
          <cell r="CR243">
            <v>0</v>
          </cell>
          <cell r="CS243">
            <v>1</v>
          </cell>
        </row>
        <row r="244">
          <cell r="C244" t="str">
            <v>WT5X22.5</v>
          </cell>
          <cell r="D244" t="str">
            <v>F</v>
          </cell>
          <cell r="E244">
            <v>22.5</v>
          </cell>
          <cell r="F244">
            <v>6.63</v>
          </cell>
          <cell r="G244">
            <v>5.05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0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</v>
          </cell>
          <cell r="U244">
            <v>0</v>
          </cell>
          <cell r="V244">
            <v>0.90700000000000003</v>
          </cell>
          <cell r="W244">
            <v>0</v>
          </cell>
          <cell r="X244">
            <v>0</v>
          </cell>
          <cell r="Y244">
            <v>0.41299999999999998</v>
          </cell>
          <cell r="Z244">
            <v>6.47</v>
          </cell>
          <cell r="AA244">
            <v>0</v>
          </cell>
          <cell r="AB244">
            <v>11.2</v>
          </cell>
          <cell r="AC244">
            <v>0</v>
          </cell>
          <cell r="AD244">
            <v>14.4</v>
          </cell>
          <cell r="AE244">
            <v>10.199999999999999</v>
          </cell>
          <cell r="AF244">
            <v>4.6500000000000004</v>
          </cell>
          <cell r="AG244">
            <v>2.4700000000000002</v>
          </cell>
          <cell r="AH244">
            <v>1.24</v>
          </cell>
          <cell r="AI244">
            <v>26.7</v>
          </cell>
          <cell r="AJ244">
            <v>10.1</v>
          </cell>
          <cell r="AK244">
            <v>6.65</v>
          </cell>
          <cell r="AL244">
            <v>2.0099999999999998</v>
          </cell>
          <cell r="AM244">
            <v>0</v>
          </cell>
          <cell r="AN244">
            <v>0.753</v>
          </cell>
          <cell r="AO244">
            <v>0.98099999999999998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2.4300000000000002</v>
          </cell>
          <cell r="AV244">
            <v>0.94</v>
          </cell>
          <cell r="AW244">
            <v>0</v>
          </cell>
          <cell r="AX244">
            <v>1</v>
          </cell>
          <cell r="AY244" t="str">
            <v>WT125X33.5</v>
          </cell>
          <cell r="AZ244" t="str">
            <v>WT125X33.5</v>
          </cell>
          <cell r="BA244">
            <v>33.5</v>
          </cell>
          <cell r="BB244">
            <v>4280</v>
          </cell>
          <cell r="BC244">
            <v>128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23</v>
          </cell>
          <cell r="BR244">
            <v>0</v>
          </cell>
          <cell r="BS244">
            <v>0</v>
          </cell>
          <cell r="BT244">
            <v>10.5</v>
          </cell>
          <cell r="BU244">
            <v>33.5</v>
          </cell>
          <cell r="BV244">
            <v>0</v>
          </cell>
          <cell r="BW244">
            <v>0</v>
          </cell>
          <cell r="BX244">
            <v>11.2</v>
          </cell>
          <cell r="BY244">
            <v>14.4</v>
          </cell>
          <cell r="BZ244">
            <v>4.25</v>
          </cell>
          <cell r="CA244">
            <v>76.2</v>
          </cell>
          <cell r="CB244">
            <v>40.5</v>
          </cell>
          <cell r="CC244">
            <v>31.5</v>
          </cell>
          <cell r="CD244">
            <v>11.1</v>
          </cell>
          <cell r="CE244">
            <v>166</v>
          </cell>
          <cell r="CF244">
            <v>109</v>
          </cell>
          <cell r="CG244">
            <v>51.1</v>
          </cell>
          <cell r="CH244">
            <v>0</v>
          </cell>
          <cell r="CI244">
            <v>313</v>
          </cell>
          <cell r="CJ244">
            <v>0.26300000000000001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61.7</v>
          </cell>
          <cell r="CQ244">
            <v>0.94</v>
          </cell>
          <cell r="CR244">
            <v>0</v>
          </cell>
          <cell r="CS244">
            <v>1</v>
          </cell>
        </row>
        <row r="245">
          <cell r="C245" t="str">
            <v>WT5X19.5</v>
          </cell>
          <cell r="D245" t="str">
            <v>F</v>
          </cell>
          <cell r="E245">
            <v>19.5</v>
          </cell>
          <cell r="F245">
            <v>5.73</v>
          </cell>
          <cell r="G245">
            <v>4.96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0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</v>
          </cell>
          <cell r="U245">
            <v>0</v>
          </cell>
          <cell r="V245">
            <v>0.876</v>
          </cell>
          <cell r="W245">
            <v>0</v>
          </cell>
          <cell r="X245">
            <v>0</v>
          </cell>
          <cell r="Y245">
            <v>0.35899999999999999</v>
          </cell>
          <cell r="Z245">
            <v>7.53</v>
          </cell>
          <cell r="AA245">
            <v>0</v>
          </cell>
          <cell r="AB245">
            <v>12.5</v>
          </cell>
          <cell r="AC245">
            <v>0</v>
          </cell>
          <cell r="AD245">
            <v>15.7</v>
          </cell>
          <cell r="AE245">
            <v>8.84</v>
          </cell>
          <cell r="AF245">
            <v>3.99</v>
          </cell>
          <cell r="AG245">
            <v>2.16</v>
          </cell>
          <cell r="AH245">
            <v>1.24</v>
          </cell>
          <cell r="AI245">
            <v>22.5</v>
          </cell>
          <cell r="AJ245">
            <v>8.57</v>
          </cell>
          <cell r="AK245">
            <v>5.64</v>
          </cell>
          <cell r="AL245">
            <v>1.98</v>
          </cell>
          <cell r="AM245">
            <v>0</v>
          </cell>
          <cell r="AN245">
            <v>0.48699999999999999</v>
          </cell>
          <cell r="AO245">
            <v>0.61599999999999999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2.42</v>
          </cell>
          <cell r="AV245">
            <v>0.93600000000000005</v>
          </cell>
          <cell r="AW245">
            <v>0</v>
          </cell>
          <cell r="AX245">
            <v>1</v>
          </cell>
          <cell r="AY245" t="str">
            <v>WT125X29</v>
          </cell>
          <cell r="AZ245" t="str">
            <v>WT125X29</v>
          </cell>
          <cell r="BA245">
            <v>29</v>
          </cell>
          <cell r="BB245">
            <v>3700</v>
          </cell>
          <cell r="BC245">
            <v>126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22.3</v>
          </cell>
          <cell r="BR245">
            <v>0</v>
          </cell>
          <cell r="BS245">
            <v>0</v>
          </cell>
          <cell r="BT245">
            <v>9.1199999999999992</v>
          </cell>
          <cell r="BU245">
            <v>29</v>
          </cell>
          <cell r="BV245">
            <v>0</v>
          </cell>
          <cell r="BW245">
            <v>0</v>
          </cell>
          <cell r="BX245">
            <v>12.5</v>
          </cell>
          <cell r="BY245">
            <v>15.7</v>
          </cell>
          <cell r="BZ245">
            <v>3.68</v>
          </cell>
          <cell r="CA245">
            <v>65.400000000000006</v>
          </cell>
          <cell r="CB245">
            <v>35.4</v>
          </cell>
          <cell r="CC245">
            <v>31.5</v>
          </cell>
          <cell r="CD245">
            <v>9.3699999999999992</v>
          </cell>
          <cell r="CE245">
            <v>140</v>
          </cell>
          <cell r="CF245">
            <v>92.4</v>
          </cell>
          <cell r="CG245">
            <v>50.3</v>
          </cell>
          <cell r="CH245">
            <v>0</v>
          </cell>
          <cell r="CI245">
            <v>203</v>
          </cell>
          <cell r="CJ245">
            <v>0.16500000000000001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61.5</v>
          </cell>
          <cell r="CQ245">
            <v>0.93600000000000005</v>
          </cell>
          <cell r="CR245">
            <v>0</v>
          </cell>
          <cell r="CS245">
            <v>1</v>
          </cell>
        </row>
        <row r="246">
          <cell r="C246" t="str">
            <v>WT5X16.5</v>
          </cell>
          <cell r="D246" t="str">
            <v>F</v>
          </cell>
          <cell r="E246">
            <v>16.5</v>
          </cell>
          <cell r="F246">
            <v>4.8499999999999996</v>
          </cell>
          <cell r="G246">
            <v>4.87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0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</v>
          </cell>
          <cell r="U246">
            <v>0</v>
          </cell>
          <cell r="V246">
            <v>0.86899999999999999</v>
          </cell>
          <cell r="W246">
            <v>0</v>
          </cell>
          <cell r="X246">
            <v>0</v>
          </cell>
          <cell r="Y246">
            <v>0.30499999999999999</v>
          </cell>
          <cell r="Z246">
            <v>9.15</v>
          </cell>
          <cell r="AA246">
            <v>0</v>
          </cell>
          <cell r="AB246">
            <v>13.6</v>
          </cell>
          <cell r="AC246">
            <v>0</v>
          </cell>
          <cell r="AD246">
            <v>16.8</v>
          </cell>
          <cell r="AE246">
            <v>7.71</v>
          </cell>
          <cell r="AF246">
            <v>3.48</v>
          </cell>
          <cell r="AG246">
            <v>1.93</v>
          </cell>
          <cell r="AH246">
            <v>1.26</v>
          </cell>
          <cell r="AI246">
            <v>18.3</v>
          </cell>
          <cell r="AJ246">
            <v>7</v>
          </cell>
          <cell r="AK246">
            <v>4.5999999999999996</v>
          </cell>
          <cell r="AL246">
            <v>1.94</v>
          </cell>
          <cell r="AM246">
            <v>0</v>
          </cell>
          <cell r="AN246">
            <v>0.29099999999999998</v>
          </cell>
          <cell r="AO246">
            <v>0.35599999999999998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2.4</v>
          </cell>
          <cell r="AV246">
            <v>0.92700000000000005</v>
          </cell>
          <cell r="AW246">
            <v>0</v>
          </cell>
          <cell r="AX246">
            <v>1</v>
          </cell>
          <cell r="AY246" t="str">
            <v>WT125X24.55</v>
          </cell>
          <cell r="AZ246" t="str">
            <v>WT125X24.55</v>
          </cell>
          <cell r="BA246">
            <v>24.6</v>
          </cell>
          <cell r="BB246">
            <v>3130</v>
          </cell>
          <cell r="BC246">
            <v>124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22.1</v>
          </cell>
          <cell r="BR246">
            <v>0</v>
          </cell>
          <cell r="BS246">
            <v>0</v>
          </cell>
          <cell r="BT246">
            <v>7.75</v>
          </cell>
          <cell r="BU246">
            <v>24.6</v>
          </cell>
          <cell r="BV246">
            <v>0</v>
          </cell>
          <cell r="BW246">
            <v>0</v>
          </cell>
          <cell r="BX246">
            <v>13.6</v>
          </cell>
          <cell r="BY246">
            <v>16.8</v>
          </cell>
          <cell r="BZ246">
            <v>3.21</v>
          </cell>
          <cell r="CA246">
            <v>57</v>
          </cell>
          <cell r="CB246">
            <v>31.6</v>
          </cell>
          <cell r="CC246">
            <v>32</v>
          </cell>
          <cell r="CD246">
            <v>7.62</v>
          </cell>
          <cell r="CE246">
            <v>115</v>
          </cell>
          <cell r="CF246">
            <v>75.400000000000006</v>
          </cell>
          <cell r="CG246">
            <v>49.3</v>
          </cell>
          <cell r="CH246">
            <v>0</v>
          </cell>
          <cell r="CI246">
            <v>121</v>
          </cell>
          <cell r="CJ246">
            <v>9.5600000000000004E-2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61</v>
          </cell>
          <cell r="CQ246">
            <v>0.92700000000000005</v>
          </cell>
          <cell r="CR246">
            <v>0</v>
          </cell>
          <cell r="CS246">
            <v>1</v>
          </cell>
        </row>
        <row r="247">
          <cell r="C247" t="str">
            <v>WT5X15</v>
          </cell>
          <cell r="D247" t="str">
            <v>F</v>
          </cell>
          <cell r="E247">
            <v>15</v>
          </cell>
          <cell r="F247">
            <v>4.42</v>
          </cell>
          <cell r="G247">
            <v>5.24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</v>
          </cell>
          <cell r="U247">
            <v>0</v>
          </cell>
          <cell r="V247">
            <v>1.1000000000000001</v>
          </cell>
          <cell r="W247">
            <v>0</v>
          </cell>
          <cell r="X247">
            <v>0</v>
          </cell>
          <cell r="Y247">
            <v>0.38</v>
          </cell>
          <cell r="Z247">
            <v>5.7</v>
          </cell>
          <cell r="AA247">
            <v>0</v>
          </cell>
          <cell r="AB247">
            <v>14.8</v>
          </cell>
          <cell r="AC247">
            <v>0</v>
          </cell>
          <cell r="AD247">
            <v>17.5</v>
          </cell>
          <cell r="AE247">
            <v>9.2799999999999994</v>
          </cell>
          <cell r="AF247">
            <v>4.01</v>
          </cell>
          <cell r="AG247">
            <v>2.2400000000000002</v>
          </cell>
          <cell r="AH247">
            <v>1.45</v>
          </cell>
          <cell r="AI247">
            <v>8.35</v>
          </cell>
          <cell r="AJ247">
            <v>4.41</v>
          </cell>
          <cell r="AK247">
            <v>2.87</v>
          </cell>
          <cell r="AL247">
            <v>1.37</v>
          </cell>
          <cell r="AM247">
            <v>0</v>
          </cell>
          <cell r="AN247">
            <v>0.31</v>
          </cell>
          <cell r="AO247">
            <v>0.27300000000000002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2.17</v>
          </cell>
          <cell r="AV247">
            <v>0.84899999999999998</v>
          </cell>
          <cell r="AW247">
            <v>0</v>
          </cell>
          <cell r="AX247">
            <v>1</v>
          </cell>
          <cell r="AY247" t="str">
            <v>WT125X22.4</v>
          </cell>
          <cell r="AZ247" t="str">
            <v>WT125X22.4</v>
          </cell>
          <cell r="BA247">
            <v>22.4</v>
          </cell>
          <cell r="BB247">
            <v>2850</v>
          </cell>
          <cell r="BC247">
            <v>133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27.9</v>
          </cell>
          <cell r="BR247">
            <v>0</v>
          </cell>
          <cell r="BS247">
            <v>0</v>
          </cell>
          <cell r="BT247">
            <v>9.65</v>
          </cell>
          <cell r="BU247">
            <v>22.4</v>
          </cell>
          <cell r="BV247">
            <v>0</v>
          </cell>
          <cell r="BW247">
            <v>0</v>
          </cell>
          <cell r="BX247">
            <v>14.8</v>
          </cell>
          <cell r="BY247">
            <v>17.5</v>
          </cell>
          <cell r="BZ247">
            <v>3.86</v>
          </cell>
          <cell r="CA247">
            <v>65.7</v>
          </cell>
          <cell r="CB247">
            <v>36.700000000000003</v>
          </cell>
          <cell r="CC247">
            <v>36.799999999999997</v>
          </cell>
          <cell r="CD247">
            <v>3.48</v>
          </cell>
          <cell r="CE247">
            <v>72.3</v>
          </cell>
          <cell r="CF247">
            <v>47</v>
          </cell>
          <cell r="CG247">
            <v>34.799999999999997</v>
          </cell>
          <cell r="CH247">
            <v>0</v>
          </cell>
          <cell r="CI247">
            <v>129</v>
          </cell>
          <cell r="CJ247">
            <v>7.3300000000000004E-2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55.1</v>
          </cell>
          <cell r="CQ247">
            <v>0.84899999999999998</v>
          </cell>
          <cell r="CR247">
            <v>0</v>
          </cell>
          <cell r="CS247">
            <v>1</v>
          </cell>
        </row>
        <row r="248">
          <cell r="C248" t="str">
            <v>WT5X13</v>
          </cell>
          <cell r="D248" t="str">
            <v>F</v>
          </cell>
          <cell r="E248">
            <v>13</v>
          </cell>
          <cell r="F248">
            <v>3.81</v>
          </cell>
          <cell r="G248">
            <v>5.17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</v>
          </cell>
          <cell r="U248">
            <v>0</v>
          </cell>
          <cell r="V248">
            <v>1.06</v>
          </cell>
          <cell r="W248">
            <v>0</v>
          </cell>
          <cell r="X248">
            <v>0</v>
          </cell>
          <cell r="Y248">
            <v>0.33</v>
          </cell>
          <cell r="Z248">
            <v>6.56</v>
          </cell>
          <cell r="AA248">
            <v>0</v>
          </cell>
          <cell r="AB248">
            <v>17</v>
          </cell>
          <cell r="AC248">
            <v>0</v>
          </cell>
          <cell r="AD248">
            <v>19.899999999999999</v>
          </cell>
          <cell r="AE248">
            <v>7.86</v>
          </cell>
          <cell r="AF248">
            <v>3.39</v>
          </cell>
          <cell r="AG248">
            <v>1.91</v>
          </cell>
          <cell r="AH248">
            <v>1.44</v>
          </cell>
          <cell r="AI248">
            <v>7.05</v>
          </cell>
          <cell r="AJ248">
            <v>3.75</v>
          </cell>
          <cell r="AK248">
            <v>2.44</v>
          </cell>
          <cell r="AL248">
            <v>1.36</v>
          </cell>
          <cell r="AM248">
            <v>0</v>
          </cell>
          <cell r="AN248">
            <v>0.20100000000000001</v>
          </cell>
          <cell r="AO248">
            <v>0.17299999999999999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2.15</v>
          </cell>
          <cell r="AV248">
            <v>0.84799999999999998</v>
          </cell>
          <cell r="AW248">
            <v>0</v>
          </cell>
          <cell r="AX248">
            <v>0.90400000000000003</v>
          </cell>
          <cell r="AY248" t="str">
            <v>WT125X19.25</v>
          </cell>
          <cell r="AZ248" t="str">
            <v>WT125X19.25</v>
          </cell>
          <cell r="BA248">
            <v>19.3</v>
          </cell>
          <cell r="BB248">
            <v>2460</v>
          </cell>
          <cell r="BC248">
            <v>131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26.9</v>
          </cell>
          <cell r="BR248">
            <v>0</v>
          </cell>
          <cell r="BS248">
            <v>0</v>
          </cell>
          <cell r="BT248">
            <v>8.3800000000000008</v>
          </cell>
          <cell r="BU248">
            <v>19.3</v>
          </cell>
          <cell r="BV248">
            <v>0</v>
          </cell>
          <cell r="BW248">
            <v>0</v>
          </cell>
          <cell r="BX248">
            <v>17</v>
          </cell>
          <cell r="BY248">
            <v>19.899999999999999</v>
          </cell>
          <cell r="BZ248">
            <v>3.27</v>
          </cell>
          <cell r="CA248">
            <v>55.6</v>
          </cell>
          <cell r="CB248">
            <v>31.3</v>
          </cell>
          <cell r="CC248">
            <v>36.6</v>
          </cell>
          <cell r="CD248">
            <v>2.93</v>
          </cell>
          <cell r="CE248">
            <v>61.5</v>
          </cell>
          <cell r="CF248">
            <v>40</v>
          </cell>
          <cell r="CG248">
            <v>34.5</v>
          </cell>
          <cell r="CH248">
            <v>0</v>
          </cell>
          <cell r="CI248">
            <v>83.7</v>
          </cell>
          <cell r="CJ248">
            <v>4.65E-2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CO248">
            <v>0</v>
          </cell>
          <cell r="CP248">
            <v>54.6</v>
          </cell>
          <cell r="CQ248">
            <v>0.84799999999999998</v>
          </cell>
          <cell r="CR248">
            <v>0</v>
          </cell>
          <cell r="CS248">
            <v>0.90400000000000003</v>
          </cell>
        </row>
        <row r="249">
          <cell r="C249" t="str">
            <v>WT5X11</v>
          </cell>
          <cell r="D249" t="str">
            <v>F</v>
          </cell>
          <cell r="E249">
            <v>11</v>
          </cell>
          <cell r="F249">
            <v>3.24</v>
          </cell>
          <cell r="G249">
            <v>5.09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</v>
          </cell>
          <cell r="U249">
            <v>0</v>
          </cell>
          <cell r="V249">
            <v>1.07</v>
          </cell>
          <cell r="W249">
            <v>0</v>
          </cell>
          <cell r="X249">
            <v>0</v>
          </cell>
          <cell r="Y249">
            <v>0.28199999999999997</v>
          </cell>
          <cell r="Z249">
            <v>7.99</v>
          </cell>
          <cell r="AA249">
            <v>0</v>
          </cell>
          <cell r="AB249">
            <v>18.399999999999999</v>
          </cell>
          <cell r="AC249">
            <v>0</v>
          </cell>
          <cell r="AD249">
            <v>21.2</v>
          </cell>
          <cell r="AE249">
            <v>6.88</v>
          </cell>
          <cell r="AF249">
            <v>3.02</v>
          </cell>
          <cell r="AG249">
            <v>1.72</v>
          </cell>
          <cell r="AH249">
            <v>1.46</v>
          </cell>
          <cell r="AI249">
            <v>5.71</v>
          </cell>
          <cell r="AJ249">
            <v>3.05</v>
          </cell>
          <cell r="AK249">
            <v>1.99</v>
          </cell>
          <cell r="AL249">
            <v>1.33</v>
          </cell>
          <cell r="AM249">
            <v>0</v>
          </cell>
          <cell r="AN249">
            <v>0.11899999999999999</v>
          </cell>
          <cell r="AO249">
            <v>0.107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2.16</v>
          </cell>
          <cell r="AV249">
            <v>0.83</v>
          </cell>
          <cell r="AW249">
            <v>0</v>
          </cell>
          <cell r="AX249">
            <v>0.83699999999999997</v>
          </cell>
          <cell r="AY249" t="str">
            <v>WT125X16.35</v>
          </cell>
          <cell r="AZ249" t="str">
            <v>WT125X16.35</v>
          </cell>
          <cell r="BA249">
            <v>16.399999999999999</v>
          </cell>
          <cell r="BB249">
            <v>2090</v>
          </cell>
          <cell r="BC249">
            <v>129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27.2</v>
          </cell>
          <cell r="BR249">
            <v>0</v>
          </cell>
          <cell r="BS249">
            <v>0</v>
          </cell>
          <cell r="BT249">
            <v>7.16</v>
          </cell>
          <cell r="BU249">
            <v>16.399999999999999</v>
          </cell>
          <cell r="BV249">
            <v>0</v>
          </cell>
          <cell r="BW249">
            <v>0</v>
          </cell>
          <cell r="BX249">
            <v>18.399999999999999</v>
          </cell>
          <cell r="BY249">
            <v>21.2</v>
          </cell>
          <cell r="BZ249">
            <v>2.86</v>
          </cell>
          <cell r="CA249">
            <v>49.5</v>
          </cell>
          <cell r="CB249">
            <v>28.2</v>
          </cell>
          <cell r="CC249">
            <v>37.1</v>
          </cell>
          <cell r="CD249">
            <v>2.38</v>
          </cell>
          <cell r="CE249">
            <v>50</v>
          </cell>
          <cell r="CF249">
            <v>32.6</v>
          </cell>
          <cell r="CG249">
            <v>33.799999999999997</v>
          </cell>
          <cell r="CH249">
            <v>0</v>
          </cell>
          <cell r="CI249">
            <v>49.5</v>
          </cell>
          <cell r="CJ249">
            <v>2.87E-2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54.9</v>
          </cell>
          <cell r="CQ249">
            <v>0.83</v>
          </cell>
          <cell r="CR249">
            <v>0</v>
          </cell>
          <cell r="CS249">
            <v>0.83699999999999997</v>
          </cell>
        </row>
        <row r="250">
          <cell r="C250" t="str">
            <v>WT5X9.5</v>
          </cell>
          <cell r="D250" t="str">
            <v>F</v>
          </cell>
          <cell r="E250">
            <v>9.5</v>
          </cell>
          <cell r="F250">
            <v>2.81</v>
          </cell>
          <cell r="G250">
            <v>5.12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</v>
          </cell>
          <cell r="U250">
            <v>0</v>
          </cell>
          <cell r="V250">
            <v>1.28</v>
          </cell>
          <cell r="W250">
            <v>0</v>
          </cell>
          <cell r="X250">
            <v>0</v>
          </cell>
          <cell r="Y250">
            <v>0.34899999999999998</v>
          </cell>
          <cell r="Z250">
            <v>5.09</v>
          </cell>
          <cell r="AA250">
            <v>0</v>
          </cell>
          <cell r="AB250">
            <v>17.7</v>
          </cell>
          <cell r="AC250">
            <v>0</v>
          </cell>
          <cell r="AD250">
            <v>20.5</v>
          </cell>
          <cell r="AE250">
            <v>6.68</v>
          </cell>
          <cell r="AF250">
            <v>3.1</v>
          </cell>
          <cell r="AG250">
            <v>1.74</v>
          </cell>
          <cell r="AH250">
            <v>1.54</v>
          </cell>
          <cell r="AI250">
            <v>2.15</v>
          </cell>
          <cell r="AJ250">
            <v>1.67</v>
          </cell>
          <cell r="AK250">
            <v>1.07</v>
          </cell>
          <cell r="AL250">
            <v>0.874</v>
          </cell>
          <cell r="AM250">
            <v>0</v>
          </cell>
          <cell r="AN250">
            <v>0.11600000000000001</v>
          </cell>
          <cell r="AO250">
            <v>7.9600000000000004E-2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2.08</v>
          </cell>
          <cell r="AV250">
            <v>0.72899999999999998</v>
          </cell>
          <cell r="AW250">
            <v>0</v>
          </cell>
          <cell r="AX250">
            <v>0.873</v>
          </cell>
          <cell r="AY250" t="str">
            <v>WT125X14.2</v>
          </cell>
          <cell r="AZ250" t="str">
            <v>WT125X14.2</v>
          </cell>
          <cell r="BA250">
            <v>14.2</v>
          </cell>
          <cell r="BB250">
            <v>1810</v>
          </cell>
          <cell r="BC250">
            <v>130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32.5</v>
          </cell>
          <cell r="BR250">
            <v>0</v>
          </cell>
          <cell r="BS250">
            <v>0</v>
          </cell>
          <cell r="BT250">
            <v>8.86</v>
          </cell>
          <cell r="BU250">
            <v>14.2</v>
          </cell>
          <cell r="BV250">
            <v>0</v>
          </cell>
          <cell r="BW250">
            <v>0</v>
          </cell>
          <cell r="BX250">
            <v>17.7</v>
          </cell>
          <cell r="BY250">
            <v>20.5</v>
          </cell>
          <cell r="BZ250">
            <v>2.78</v>
          </cell>
          <cell r="CA250">
            <v>50.8</v>
          </cell>
          <cell r="CB250">
            <v>28.5</v>
          </cell>
          <cell r="CC250">
            <v>39.1</v>
          </cell>
          <cell r="CD250">
            <v>0.89500000000000002</v>
          </cell>
          <cell r="CE250">
            <v>27.4</v>
          </cell>
          <cell r="CF250">
            <v>17.5</v>
          </cell>
          <cell r="CG250">
            <v>22.2</v>
          </cell>
          <cell r="CH250">
            <v>0</v>
          </cell>
          <cell r="CI250">
            <v>48.3</v>
          </cell>
          <cell r="CJ250">
            <v>2.1399999999999999E-2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52.8</v>
          </cell>
          <cell r="CQ250">
            <v>0.72899999999999998</v>
          </cell>
          <cell r="CR250">
            <v>0</v>
          </cell>
          <cell r="CS250">
            <v>0.873</v>
          </cell>
        </row>
        <row r="251">
          <cell r="C251" t="str">
            <v>WT5X8.5</v>
          </cell>
          <cell r="D251" t="str">
            <v>F</v>
          </cell>
          <cell r="E251">
            <v>8.5</v>
          </cell>
          <cell r="F251">
            <v>2.5</v>
          </cell>
          <cell r="G251">
            <v>5.0599999999999996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</v>
          </cell>
          <cell r="U251">
            <v>0</v>
          </cell>
          <cell r="V251">
            <v>1.32</v>
          </cell>
          <cell r="W251">
            <v>0</v>
          </cell>
          <cell r="X251">
            <v>0</v>
          </cell>
          <cell r="Y251">
            <v>0.311</v>
          </cell>
          <cell r="Z251">
            <v>6.08</v>
          </cell>
          <cell r="AA251">
            <v>0</v>
          </cell>
          <cell r="AB251">
            <v>18.399999999999999</v>
          </cell>
          <cell r="AC251">
            <v>0</v>
          </cell>
          <cell r="AD251">
            <v>21.1</v>
          </cell>
          <cell r="AE251">
            <v>6.06</v>
          </cell>
          <cell r="AF251">
            <v>2.9</v>
          </cell>
          <cell r="AG251">
            <v>1.62</v>
          </cell>
          <cell r="AH251">
            <v>1.56</v>
          </cell>
          <cell r="AI251">
            <v>1.78</v>
          </cell>
          <cell r="AJ251">
            <v>1.4</v>
          </cell>
          <cell r="AK251">
            <v>0.88700000000000001</v>
          </cell>
          <cell r="AL251">
            <v>0.84399999999999997</v>
          </cell>
          <cell r="AM251">
            <v>0</v>
          </cell>
          <cell r="AN251">
            <v>7.7600000000000002E-2</v>
          </cell>
          <cell r="AO251">
            <v>6.0999999999999999E-2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2.11</v>
          </cell>
          <cell r="AV251">
            <v>0.70299999999999996</v>
          </cell>
          <cell r="AW251">
            <v>0</v>
          </cell>
          <cell r="AX251">
            <v>0.84299999999999997</v>
          </cell>
          <cell r="AY251" t="str">
            <v>WT125X12.65</v>
          </cell>
          <cell r="AZ251" t="str">
            <v>WT125X12.65</v>
          </cell>
          <cell r="BA251">
            <v>12.7</v>
          </cell>
          <cell r="BB251">
            <v>1610</v>
          </cell>
          <cell r="BC251">
            <v>129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33.5</v>
          </cell>
          <cell r="BR251">
            <v>0</v>
          </cell>
          <cell r="BS251">
            <v>0</v>
          </cell>
          <cell r="BT251">
            <v>7.9</v>
          </cell>
          <cell r="BU251">
            <v>12.7</v>
          </cell>
          <cell r="BV251">
            <v>0</v>
          </cell>
          <cell r="BW251">
            <v>0</v>
          </cell>
          <cell r="BX251">
            <v>18.399999999999999</v>
          </cell>
          <cell r="BY251">
            <v>21.1</v>
          </cell>
          <cell r="BZ251">
            <v>2.52</v>
          </cell>
          <cell r="CA251">
            <v>47.5</v>
          </cell>
          <cell r="CB251">
            <v>26.5</v>
          </cell>
          <cell r="CC251">
            <v>39.6</v>
          </cell>
          <cell r="CD251">
            <v>0.74099999999999999</v>
          </cell>
          <cell r="CE251">
            <v>22.9</v>
          </cell>
          <cell r="CF251">
            <v>14.5</v>
          </cell>
          <cell r="CG251">
            <v>21.4</v>
          </cell>
          <cell r="CH251">
            <v>0</v>
          </cell>
          <cell r="CI251">
            <v>32.299999999999997</v>
          </cell>
          <cell r="CJ251">
            <v>1.6400000000000001E-2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53.6</v>
          </cell>
          <cell r="CQ251">
            <v>0.70299999999999996</v>
          </cell>
          <cell r="CR251">
            <v>0</v>
          </cell>
          <cell r="CS251">
            <v>0.84299999999999997</v>
          </cell>
        </row>
        <row r="252">
          <cell r="C252" t="str">
            <v>WT5X7.5</v>
          </cell>
          <cell r="D252" t="str">
            <v>F</v>
          </cell>
          <cell r="E252">
            <v>7.5</v>
          </cell>
          <cell r="F252">
            <v>2.21</v>
          </cell>
          <cell r="G252">
            <v>5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</v>
          </cell>
          <cell r="U252">
            <v>0</v>
          </cell>
          <cell r="V252">
            <v>1.37</v>
          </cell>
          <cell r="W252">
            <v>0</v>
          </cell>
          <cell r="X252">
            <v>0</v>
          </cell>
          <cell r="Y252">
            <v>0.30499999999999999</v>
          </cell>
          <cell r="Z252">
            <v>7.41</v>
          </cell>
          <cell r="AA252">
            <v>0</v>
          </cell>
          <cell r="AB252">
            <v>19.2</v>
          </cell>
          <cell r="AC252">
            <v>0</v>
          </cell>
          <cell r="AD252">
            <v>21.7</v>
          </cell>
          <cell r="AE252">
            <v>5.45</v>
          </cell>
          <cell r="AF252">
            <v>2.71</v>
          </cell>
          <cell r="AG252">
            <v>1.5</v>
          </cell>
          <cell r="AH252">
            <v>1.57</v>
          </cell>
          <cell r="AI252">
            <v>1.45</v>
          </cell>
          <cell r="AJ252">
            <v>1.1499999999999999</v>
          </cell>
          <cell r="AK252">
            <v>0.72299999999999998</v>
          </cell>
          <cell r="AL252">
            <v>0.81</v>
          </cell>
          <cell r="AM252">
            <v>0</v>
          </cell>
          <cell r="AN252">
            <v>5.1799999999999999E-2</v>
          </cell>
          <cell r="AO252">
            <v>4.7500000000000001E-2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2.16</v>
          </cell>
          <cell r="AV252">
            <v>0.67200000000000004</v>
          </cell>
          <cell r="AW252">
            <v>0</v>
          </cell>
          <cell r="AX252">
            <v>0.81</v>
          </cell>
          <cell r="AY252" t="str">
            <v>WT125X11.15</v>
          </cell>
          <cell r="AZ252" t="str">
            <v>WT125X11.15</v>
          </cell>
          <cell r="BA252">
            <v>11.2</v>
          </cell>
          <cell r="BB252">
            <v>1430</v>
          </cell>
          <cell r="BC252">
            <v>127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34.799999999999997</v>
          </cell>
          <cell r="BR252">
            <v>0</v>
          </cell>
          <cell r="BS252">
            <v>0</v>
          </cell>
          <cell r="BT252">
            <v>7.75</v>
          </cell>
          <cell r="BU252">
            <v>11.2</v>
          </cell>
          <cell r="BV252">
            <v>0</v>
          </cell>
          <cell r="BW252">
            <v>0</v>
          </cell>
          <cell r="BX252">
            <v>19.2</v>
          </cell>
          <cell r="BY252">
            <v>21.7</v>
          </cell>
          <cell r="BZ252">
            <v>2.27</v>
          </cell>
          <cell r="CA252">
            <v>44.4</v>
          </cell>
          <cell r="CB252">
            <v>24.6</v>
          </cell>
          <cell r="CC252">
            <v>39.9</v>
          </cell>
          <cell r="CD252">
            <v>0.60399999999999998</v>
          </cell>
          <cell r="CE252">
            <v>18.8</v>
          </cell>
          <cell r="CF252">
            <v>11.8</v>
          </cell>
          <cell r="CG252">
            <v>20.6</v>
          </cell>
          <cell r="CH252">
            <v>0</v>
          </cell>
          <cell r="CI252">
            <v>21.6</v>
          </cell>
          <cell r="CJ252">
            <v>1.2800000000000001E-2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54.9</v>
          </cell>
          <cell r="CQ252">
            <v>0.67200000000000004</v>
          </cell>
          <cell r="CR252">
            <v>0</v>
          </cell>
          <cell r="CS252">
            <v>0.81</v>
          </cell>
        </row>
        <row r="253">
          <cell r="C253" t="str">
            <v>WT5X6</v>
          </cell>
          <cell r="D253" t="str">
            <v>F</v>
          </cell>
          <cell r="E253">
            <v>6</v>
          </cell>
          <cell r="F253">
            <v>1.77</v>
          </cell>
          <cell r="G253">
            <v>4.9400000000000004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</v>
          </cell>
          <cell r="U253">
            <v>0</v>
          </cell>
          <cell r="V253">
            <v>1.36</v>
          </cell>
          <cell r="W253">
            <v>0</v>
          </cell>
          <cell r="X253">
            <v>0</v>
          </cell>
          <cell r="Y253">
            <v>0.32200000000000001</v>
          </cell>
          <cell r="Z253">
            <v>9.43</v>
          </cell>
          <cell r="AA253">
            <v>0</v>
          </cell>
          <cell r="AB253">
            <v>23.3</v>
          </cell>
          <cell r="AC253">
            <v>0</v>
          </cell>
          <cell r="AD253">
            <v>26</v>
          </cell>
          <cell r="AE253">
            <v>4.3499999999999996</v>
          </cell>
          <cell r="AF253">
            <v>2.2000000000000002</v>
          </cell>
          <cell r="AG253">
            <v>1.22</v>
          </cell>
          <cell r="AH253">
            <v>1.57</v>
          </cell>
          <cell r="AI253">
            <v>1.0900000000000001</v>
          </cell>
          <cell r="AJ253">
            <v>0.86899999999999999</v>
          </cell>
          <cell r="AK253">
            <v>0.55100000000000005</v>
          </cell>
          <cell r="AL253">
            <v>0.78500000000000003</v>
          </cell>
          <cell r="AM253">
            <v>0</v>
          </cell>
          <cell r="AN253">
            <v>2.7199999999999998E-2</v>
          </cell>
          <cell r="AO253">
            <v>2.5499999999999998E-2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2.16</v>
          </cell>
          <cell r="AV253">
            <v>0.66100000000000003</v>
          </cell>
          <cell r="AW253">
            <v>0</v>
          </cell>
          <cell r="AX253">
            <v>0.59299999999999997</v>
          </cell>
          <cell r="AY253" t="str">
            <v>WT125X8.95</v>
          </cell>
          <cell r="AZ253" t="str">
            <v>WT125X8.95</v>
          </cell>
          <cell r="BA253">
            <v>8.9499999999999993</v>
          </cell>
          <cell r="BB253">
            <v>1140</v>
          </cell>
          <cell r="BC253">
            <v>125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34.5</v>
          </cell>
          <cell r="BR253">
            <v>0</v>
          </cell>
          <cell r="BS253">
            <v>0</v>
          </cell>
          <cell r="BT253">
            <v>8.18</v>
          </cell>
          <cell r="BU253">
            <v>8.9499999999999993</v>
          </cell>
          <cell r="BV253">
            <v>0</v>
          </cell>
          <cell r="BW253">
            <v>0</v>
          </cell>
          <cell r="BX253">
            <v>23.3</v>
          </cell>
          <cell r="BY253">
            <v>26</v>
          </cell>
          <cell r="BZ253">
            <v>1.81</v>
          </cell>
          <cell r="CA253">
            <v>36.1</v>
          </cell>
          <cell r="CB253">
            <v>20</v>
          </cell>
          <cell r="CC253">
            <v>39.9</v>
          </cell>
          <cell r="CD253">
            <v>0.45400000000000001</v>
          </cell>
          <cell r="CE253">
            <v>14.2</v>
          </cell>
          <cell r="CF253">
            <v>9.0299999999999994</v>
          </cell>
          <cell r="CG253">
            <v>19.899999999999999</v>
          </cell>
          <cell r="CH253">
            <v>0</v>
          </cell>
          <cell r="CI253">
            <v>11.3</v>
          </cell>
          <cell r="CJ253">
            <v>6.8500000000000002E-3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54.9</v>
          </cell>
          <cell r="CQ253">
            <v>0.66100000000000003</v>
          </cell>
          <cell r="CR253">
            <v>0</v>
          </cell>
          <cell r="CS253">
            <v>0.59299999999999997</v>
          </cell>
        </row>
        <row r="254">
          <cell r="C254" t="str">
            <v>WT4X33.5</v>
          </cell>
          <cell r="D254" t="str">
            <v>F</v>
          </cell>
          <cell r="E254">
            <v>33.5</v>
          </cell>
          <cell r="F254">
            <v>9.84</v>
          </cell>
          <cell r="G254">
            <v>4.5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</v>
          </cell>
          <cell r="U254">
            <v>0</v>
          </cell>
          <cell r="V254">
            <v>0.93600000000000005</v>
          </cell>
          <cell r="W254">
            <v>0</v>
          </cell>
          <cell r="X254">
            <v>0</v>
          </cell>
          <cell r="Y254">
            <v>0.59399999999999997</v>
          </cell>
          <cell r="Z254">
            <v>4.43</v>
          </cell>
          <cell r="AA254">
            <v>0</v>
          </cell>
          <cell r="AB254">
            <v>5.56</v>
          </cell>
          <cell r="AC254">
            <v>0</v>
          </cell>
          <cell r="AD254">
            <v>7.89</v>
          </cell>
          <cell r="AE254">
            <v>10.9</v>
          </cell>
          <cell r="AF254">
            <v>6.29</v>
          </cell>
          <cell r="AG254">
            <v>3.05</v>
          </cell>
          <cell r="AH254">
            <v>1.05</v>
          </cell>
          <cell r="AI254">
            <v>44.3</v>
          </cell>
          <cell r="AJ254">
            <v>16.3</v>
          </cell>
          <cell r="AK254">
            <v>10.7</v>
          </cell>
          <cell r="AL254">
            <v>2.12</v>
          </cell>
          <cell r="AM254">
            <v>0</v>
          </cell>
          <cell r="AN254">
            <v>2.5099999999999998</v>
          </cell>
          <cell r="AO254">
            <v>3.56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2.41</v>
          </cell>
          <cell r="AV254">
            <v>0.96199999999999997</v>
          </cell>
          <cell r="AW254">
            <v>0</v>
          </cell>
          <cell r="AX254">
            <v>1</v>
          </cell>
          <cell r="AY254" t="str">
            <v>WT100X50</v>
          </cell>
          <cell r="AZ254" t="str">
            <v>WT100X50</v>
          </cell>
          <cell r="BA254">
            <v>50</v>
          </cell>
          <cell r="BB254">
            <v>6350</v>
          </cell>
          <cell r="BC254">
            <v>114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23.8</v>
          </cell>
          <cell r="BR254">
            <v>0</v>
          </cell>
          <cell r="BS254">
            <v>0</v>
          </cell>
          <cell r="BT254">
            <v>15.1</v>
          </cell>
          <cell r="BU254">
            <v>50</v>
          </cell>
          <cell r="BV254">
            <v>0</v>
          </cell>
          <cell r="BW254">
            <v>0</v>
          </cell>
          <cell r="BX254">
            <v>5.56</v>
          </cell>
          <cell r="BY254">
            <v>7.89</v>
          </cell>
          <cell r="BZ254">
            <v>4.54</v>
          </cell>
          <cell r="CA254">
            <v>103</v>
          </cell>
          <cell r="CB254">
            <v>50</v>
          </cell>
          <cell r="CC254">
            <v>26.7</v>
          </cell>
          <cell r="CD254">
            <v>18.399999999999999</v>
          </cell>
          <cell r="CE254">
            <v>267</v>
          </cell>
          <cell r="CF254">
            <v>175</v>
          </cell>
          <cell r="CG254">
            <v>53.8</v>
          </cell>
          <cell r="CH254">
            <v>0</v>
          </cell>
          <cell r="CI254">
            <v>1040</v>
          </cell>
          <cell r="CJ254">
            <v>0.95599999999999996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61.2</v>
          </cell>
          <cell r="CQ254">
            <v>0.96199999999999997</v>
          </cell>
          <cell r="CR254">
            <v>0</v>
          </cell>
          <cell r="CS254">
            <v>1</v>
          </cell>
        </row>
        <row r="255">
          <cell r="C255" t="str">
            <v>WT4X29</v>
          </cell>
          <cell r="D255" t="str">
            <v>F</v>
          </cell>
          <cell r="E255">
            <v>29</v>
          </cell>
          <cell r="F255">
            <v>8.5399999999999991</v>
          </cell>
          <cell r="G255">
            <v>4.38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</v>
          </cell>
          <cell r="U255">
            <v>0</v>
          </cell>
          <cell r="V255">
            <v>0.874</v>
          </cell>
          <cell r="W255">
            <v>0</v>
          </cell>
          <cell r="X255">
            <v>0</v>
          </cell>
          <cell r="Y255">
            <v>0.52</v>
          </cell>
          <cell r="Z255">
            <v>5.07</v>
          </cell>
          <cell r="AA255">
            <v>0</v>
          </cell>
          <cell r="AB255">
            <v>6.22</v>
          </cell>
          <cell r="AC255">
            <v>0</v>
          </cell>
          <cell r="AD255">
            <v>8.58</v>
          </cell>
          <cell r="AE255">
            <v>9.1199999999999992</v>
          </cell>
          <cell r="AF255">
            <v>5.25</v>
          </cell>
          <cell r="AG255">
            <v>2.61</v>
          </cell>
          <cell r="AH255">
            <v>1.03</v>
          </cell>
          <cell r="AI255">
            <v>37.5</v>
          </cell>
          <cell r="AJ255">
            <v>13.9</v>
          </cell>
          <cell r="AK255">
            <v>9.1300000000000008</v>
          </cell>
          <cell r="AL255">
            <v>2.1</v>
          </cell>
          <cell r="AM255">
            <v>0</v>
          </cell>
          <cell r="AN255">
            <v>1.66</v>
          </cell>
          <cell r="AO255">
            <v>2.2799999999999998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2.38</v>
          </cell>
          <cell r="AV255">
            <v>0.96099999999999997</v>
          </cell>
          <cell r="AW255">
            <v>0</v>
          </cell>
          <cell r="AX255">
            <v>1</v>
          </cell>
          <cell r="AY255" t="str">
            <v>WT100X43</v>
          </cell>
          <cell r="AZ255" t="str">
            <v>WT100X43</v>
          </cell>
          <cell r="BA255">
            <v>43</v>
          </cell>
          <cell r="BB255">
            <v>5510</v>
          </cell>
          <cell r="BC255">
            <v>111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22.2</v>
          </cell>
          <cell r="BR255">
            <v>0</v>
          </cell>
          <cell r="BS255">
            <v>0</v>
          </cell>
          <cell r="BT255">
            <v>13.2</v>
          </cell>
          <cell r="BU255">
            <v>43</v>
          </cell>
          <cell r="BV255">
            <v>0</v>
          </cell>
          <cell r="BW255">
            <v>0</v>
          </cell>
          <cell r="BX255">
            <v>6.22</v>
          </cell>
          <cell r="BY255">
            <v>8.58</v>
          </cell>
          <cell r="BZ255">
            <v>3.8</v>
          </cell>
          <cell r="CA255">
            <v>86</v>
          </cell>
          <cell r="CB255">
            <v>42.8</v>
          </cell>
          <cell r="CC255">
            <v>26.2</v>
          </cell>
          <cell r="CD255">
            <v>15.6</v>
          </cell>
          <cell r="CE255">
            <v>228</v>
          </cell>
          <cell r="CF255">
            <v>150</v>
          </cell>
          <cell r="CG255">
            <v>53.3</v>
          </cell>
          <cell r="CH255">
            <v>0</v>
          </cell>
          <cell r="CI255">
            <v>691</v>
          </cell>
          <cell r="CJ255">
            <v>0.61199999999999999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60.5</v>
          </cell>
          <cell r="CQ255">
            <v>0.96099999999999997</v>
          </cell>
          <cell r="CR255">
            <v>0</v>
          </cell>
          <cell r="CS255">
            <v>1</v>
          </cell>
        </row>
        <row r="256">
          <cell r="C256" t="str">
            <v>WT4X24</v>
          </cell>
          <cell r="D256" t="str">
            <v>F</v>
          </cell>
          <cell r="E256">
            <v>24</v>
          </cell>
          <cell r="F256">
            <v>7.05</v>
          </cell>
          <cell r="G256">
            <v>4.25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</v>
          </cell>
          <cell r="U256">
            <v>0</v>
          </cell>
          <cell r="V256">
            <v>0.77700000000000002</v>
          </cell>
          <cell r="W256">
            <v>0</v>
          </cell>
          <cell r="X256">
            <v>0</v>
          </cell>
          <cell r="Y256">
            <v>0.435</v>
          </cell>
          <cell r="Z256">
            <v>5.92</v>
          </cell>
          <cell r="AA256">
            <v>0</v>
          </cell>
          <cell r="AB256">
            <v>7.93</v>
          </cell>
          <cell r="AC256">
            <v>0</v>
          </cell>
          <cell r="AD256">
            <v>10.6</v>
          </cell>
          <cell r="AE256">
            <v>6.85</v>
          </cell>
          <cell r="AF256">
            <v>3.94</v>
          </cell>
          <cell r="AG256">
            <v>1.97</v>
          </cell>
          <cell r="AH256">
            <v>0.98599999999999999</v>
          </cell>
          <cell r="AI256">
            <v>30.5</v>
          </cell>
          <cell r="AJ256">
            <v>11.4</v>
          </cell>
          <cell r="AK256">
            <v>7.51</v>
          </cell>
          <cell r="AL256">
            <v>2.08</v>
          </cell>
          <cell r="AM256">
            <v>0</v>
          </cell>
          <cell r="AN256">
            <v>0.97699999999999998</v>
          </cell>
          <cell r="AO256">
            <v>1.3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2.34</v>
          </cell>
          <cell r="AV256">
            <v>0.96599999999999997</v>
          </cell>
          <cell r="AW256">
            <v>0</v>
          </cell>
          <cell r="AX256">
            <v>1</v>
          </cell>
          <cell r="AY256" t="str">
            <v>WT100X35.5</v>
          </cell>
          <cell r="AZ256" t="str">
            <v>WT100X35.5</v>
          </cell>
          <cell r="BA256">
            <v>35.5</v>
          </cell>
          <cell r="BB256">
            <v>4550</v>
          </cell>
          <cell r="BC256">
            <v>108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19.7</v>
          </cell>
          <cell r="BR256">
            <v>0</v>
          </cell>
          <cell r="BS256">
            <v>0</v>
          </cell>
          <cell r="BT256">
            <v>11</v>
          </cell>
          <cell r="BU256">
            <v>35.5</v>
          </cell>
          <cell r="BV256">
            <v>0</v>
          </cell>
          <cell r="BW256">
            <v>0</v>
          </cell>
          <cell r="BX256">
            <v>7.93</v>
          </cell>
          <cell r="BY256">
            <v>10.6</v>
          </cell>
          <cell r="BZ256">
            <v>2.85</v>
          </cell>
          <cell r="CA256">
            <v>64.599999999999994</v>
          </cell>
          <cell r="CB256">
            <v>32.299999999999997</v>
          </cell>
          <cell r="CC256">
            <v>25</v>
          </cell>
          <cell r="CD256">
            <v>12.7</v>
          </cell>
          <cell r="CE256">
            <v>187</v>
          </cell>
          <cell r="CF256">
            <v>123</v>
          </cell>
          <cell r="CG256">
            <v>52.8</v>
          </cell>
          <cell r="CH256">
            <v>0</v>
          </cell>
          <cell r="CI256">
            <v>407</v>
          </cell>
          <cell r="CJ256">
            <v>0.34899999999999998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59.4</v>
          </cell>
          <cell r="CQ256">
            <v>0.96599999999999997</v>
          </cell>
          <cell r="CR256">
            <v>0</v>
          </cell>
          <cell r="CS256">
            <v>1</v>
          </cell>
        </row>
        <row r="257">
          <cell r="C257" t="str">
            <v>WT4X20</v>
          </cell>
          <cell r="D257" t="str">
            <v>F</v>
          </cell>
          <cell r="E257">
            <v>20</v>
          </cell>
          <cell r="F257">
            <v>5.87</v>
          </cell>
          <cell r="G257">
            <v>4.13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</v>
          </cell>
          <cell r="U257">
            <v>0</v>
          </cell>
          <cell r="V257">
            <v>0.73499999999999999</v>
          </cell>
          <cell r="W257">
            <v>0</v>
          </cell>
          <cell r="X257">
            <v>0</v>
          </cell>
          <cell r="Y257">
            <v>0.36399999999999999</v>
          </cell>
          <cell r="Z257">
            <v>7.21</v>
          </cell>
          <cell r="AA257">
            <v>0</v>
          </cell>
          <cell r="AB257">
            <v>8.81</v>
          </cell>
          <cell r="AC257">
            <v>0</v>
          </cell>
          <cell r="AD257">
            <v>11.5</v>
          </cell>
          <cell r="AE257">
            <v>5.73</v>
          </cell>
          <cell r="AF257">
            <v>3.25</v>
          </cell>
          <cell r="AG257">
            <v>1.69</v>
          </cell>
          <cell r="AH257">
            <v>0.98799999999999999</v>
          </cell>
          <cell r="AI257">
            <v>24.5</v>
          </cell>
          <cell r="AJ257">
            <v>9.24</v>
          </cell>
          <cell r="AK257">
            <v>6.08</v>
          </cell>
          <cell r="AL257">
            <v>2.04</v>
          </cell>
          <cell r="AM257">
            <v>0</v>
          </cell>
          <cell r="AN257">
            <v>0.55800000000000005</v>
          </cell>
          <cell r="AO257">
            <v>0.71499999999999997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2.3199999999999998</v>
          </cell>
          <cell r="AV257">
            <v>0.96099999999999997</v>
          </cell>
          <cell r="AW257">
            <v>0</v>
          </cell>
          <cell r="AX257">
            <v>1</v>
          </cell>
          <cell r="AY257" t="str">
            <v>WT100X29.5</v>
          </cell>
          <cell r="AZ257" t="str">
            <v>WT100X29.5</v>
          </cell>
          <cell r="BA257">
            <v>29.5</v>
          </cell>
          <cell r="BB257">
            <v>3790</v>
          </cell>
          <cell r="BC257">
            <v>105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18.7</v>
          </cell>
          <cell r="BR257">
            <v>0</v>
          </cell>
          <cell r="BS257">
            <v>0</v>
          </cell>
          <cell r="BT257">
            <v>9.25</v>
          </cell>
          <cell r="BU257">
            <v>29.5</v>
          </cell>
          <cell r="BV257">
            <v>0</v>
          </cell>
          <cell r="BW257">
            <v>0</v>
          </cell>
          <cell r="BX257">
            <v>8.81</v>
          </cell>
          <cell r="BY257">
            <v>11.5</v>
          </cell>
          <cell r="BZ257">
            <v>2.39</v>
          </cell>
          <cell r="CA257">
            <v>53.3</v>
          </cell>
          <cell r="CB257">
            <v>27.7</v>
          </cell>
          <cell r="CC257">
            <v>25.1</v>
          </cell>
          <cell r="CD257">
            <v>10.199999999999999</v>
          </cell>
          <cell r="CE257">
            <v>151</v>
          </cell>
          <cell r="CF257">
            <v>100</v>
          </cell>
          <cell r="CG257">
            <v>51.8</v>
          </cell>
          <cell r="CH257">
            <v>0</v>
          </cell>
          <cell r="CI257">
            <v>232</v>
          </cell>
          <cell r="CJ257">
            <v>0.192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58.9</v>
          </cell>
          <cell r="CQ257">
            <v>0.96099999999999997</v>
          </cell>
          <cell r="CR257">
            <v>0</v>
          </cell>
          <cell r="CS257">
            <v>1</v>
          </cell>
        </row>
        <row r="258">
          <cell r="C258" t="str">
            <v>WT4X17.5</v>
          </cell>
          <cell r="D258" t="str">
            <v>F</v>
          </cell>
          <cell r="E258">
            <v>17.5</v>
          </cell>
          <cell r="F258">
            <v>5.14</v>
          </cell>
          <cell r="G258">
            <v>4.0599999999999996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</v>
          </cell>
          <cell r="U258">
            <v>0</v>
          </cell>
          <cell r="V258">
            <v>0.68799999999999994</v>
          </cell>
          <cell r="W258">
            <v>0</v>
          </cell>
          <cell r="X258">
            <v>0</v>
          </cell>
          <cell r="Y258">
            <v>0.32100000000000001</v>
          </cell>
          <cell r="Z258">
            <v>8.1</v>
          </cell>
          <cell r="AA258">
            <v>0</v>
          </cell>
          <cell r="AB258">
            <v>10.199999999999999</v>
          </cell>
          <cell r="AC258">
            <v>0</v>
          </cell>
          <cell r="AD258">
            <v>13.1</v>
          </cell>
          <cell r="AE258">
            <v>4.82</v>
          </cell>
          <cell r="AF258">
            <v>2.71</v>
          </cell>
          <cell r="AG258">
            <v>1.43</v>
          </cell>
          <cell r="AH258">
            <v>0.96799999999999997</v>
          </cell>
          <cell r="AI258">
            <v>21.3</v>
          </cell>
          <cell r="AJ258">
            <v>8.0500000000000007</v>
          </cell>
          <cell r="AK258">
            <v>5.31</v>
          </cell>
          <cell r="AL258">
            <v>2.0299999999999998</v>
          </cell>
          <cell r="AM258">
            <v>0</v>
          </cell>
          <cell r="AN258">
            <v>0.38400000000000001</v>
          </cell>
          <cell r="AO258">
            <v>0.48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2.2999999999999998</v>
          </cell>
          <cell r="AV258">
            <v>0.96299999999999997</v>
          </cell>
          <cell r="AW258">
            <v>0</v>
          </cell>
          <cell r="AX258">
            <v>1</v>
          </cell>
          <cell r="AY258" t="str">
            <v>WT100X26</v>
          </cell>
          <cell r="AZ258" t="str">
            <v>WT100X26</v>
          </cell>
          <cell r="BA258">
            <v>26</v>
          </cell>
          <cell r="BB258">
            <v>3320</v>
          </cell>
          <cell r="BC258">
            <v>103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17.5</v>
          </cell>
          <cell r="BR258">
            <v>0</v>
          </cell>
          <cell r="BS258">
            <v>0</v>
          </cell>
          <cell r="BT258">
            <v>8.15</v>
          </cell>
          <cell r="BU258">
            <v>26</v>
          </cell>
          <cell r="BV258">
            <v>0</v>
          </cell>
          <cell r="BW258">
            <v>0</v>
          </cell>
          <cell r="BX258">
            <v>10.199999999999999</v>
          </cell>
          <cell r="BY258">
            <v>13.1</v>
          </cell>
          <cell r="BZ258">
            <v>2.0099999999999998</v>
          </cell>
          <cell r="CA258">
            <v>44.4</v>
          </cell>
          <cell r="CB258">
            <v>23.4</v>
          </cell>
          <cell r="CC258">
            <v>24.6</v>
          </cell>
          <cell r="CD258">
            <v>8.8699999999999992</v>
          </cell>
          <cell r="CE258">
            <v>132</v>
          </cell>
          <cell r="CF258">
            <v>87</v>
          </cell>
          <cell r="CG258">
            <v>51.6</v>
          </cell>
          <cell r="CH258">
            <v>0</v>
          </cell>
          <cell r="CI258">
            <v>160</v>
          </cell>
          <cell r="CJ258">
            <v>0.129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58.4</v>
          </cell>
          <cell r="CQ258">
            <v>0.96299999999999997</v>
          </cell>
          <cell r="CR258">
            <v>0</v>
          </cell>
          <cell r="CS258">
            <v>1</v>
          </cell>
        </row>
        <row r="259">
          <cell r="C259" t="str">
            <v>WT4X15.5</v>
          </cell>
          <cell r="D259" t="str">
            <v>F</v>
          </cell>
          <cell r="E259">
            <v>15.5</v>
          </cell>
          <cell r="F259">
            <v>4.5599999999999996</v>
          </cell>
          <cell r="G259">
            <v>4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</v>
          </cell>
          <cell r="U259">
            <v>0</v>
          </cell>
          <cell r="V259">
            <v>0.66800000000000004</v>
          </cell>
          <cell r="W259">
            <v>0</v>
          </cell>
          <cell r="X259">
            <v>0</v>
          </cell>
          <cell r="Y259">
            <v>0.28499999999999998</v>
          </cell>
          <cell r="Z259">
            <v>9.19</v>
          </cell>
          <cell r="AA259">
            <v>0</v>
          </cell>
          <cell r="AB259">
            <v>11.1</v>
          </cell>
          <cell r="AC259">
            <v>0</v>
          </cell>
          <cell r="AD259">
            <v>14</v>
          </cell>
          <cell r="AE259">
            <v>4.28</v>
          </cell>
          <cell r="AF259">
            <v>2.39</v>
          </cell>
          <cell r="AG259">
            <v>1.28</v>
          </cell>
          <cell r="AH259">
            <v>0.96899999999999997</v>
          </cell>
          <cell r="AI259">
            <v>18.5</v>
          </cell>
          <cell r="AJ259">
            <v>7.03</v>
          </cell>
          <cell r="AK259">
            <v>4.6399999999999997</v>
          </cell>
          <cell r="AL259">
            <v>2.02</v>
          </cell>
          <cell r="AM259">
            <v>0</v>
          </cell>
          <cell r="AN259">
            <v>0.26700000000000002</v>
          </cell>
          <cell r="AO259">
            <v>0.32700000000000001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2.2799999999999998</v>
          </cell>
          <cell r="AV259">
            <v>0.96099999999999997</v>
          </cell>
          <cell r="AW259">
            <v>0</v>
          </cell>
          <cell r="AX259">
            <v>1</v>
          </cell>
          <cell r="AY259" t="str">
            <v>WT100X23.05</v>
          </cell>
          <cell r="AZ259" t="str">
            <v>WT100X23.05</v>
          </cell>
          <cell r="BA259">
            <v>23.1</v>
          </cell>
          <cell r="BB259">
            <v>2940</v>
          </cell>
          <cell r="BC259">
            <v>102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17</v>
          </cell>
          <cell r="BR259">
            <v>0</v>
          </cell>
          <cell r="BS259">
            <v>0</v>
          </cell>
          <cell r="BT259">
            <v>7.24</v>
          </cell>
          <cell r="BU259">
            <v>23.1</v>
          </cell>
          <cell r="BV259">
            <v>0</v>
          </cell>
          <cell r="BW259">
            <v>0</v>
          </cell>
          <cell r="BX259">
            <v>11.1</v>
          </cell>
          <cell r="BY259">
            <v>14</v>
          </cell>
          <cell r="BZ259">
            <v>1.78</v>
          </cell>
          <cell r="CA259">
            <v>39.200000000000003</v>
          </cell>
          <cell r="CB259">
            <v>21</v>
          </cell>
          <cell r="CC259">
            <v>24.6</v>
          </cell>
          <cell r="CD259">
            <v>7.7</v>
          </cell>
          <cell r="CE259">
            <v>115</v>
          </cell>
          <cell r="CF259">
            <v>76</v>
          </cell>
          <cell r="CG259">
            <v>51.3</v>
          </cell>
          <cell r="CH259">
            <v>0</v>
          </cell>
          <cell r="CI259">
            <v>111</v>
          </cell>
          <cell r="CJ259">
            <v>8.7800000000000003E-2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57.9</v>
          </cell>
          <cell r="CQ259">
            <v>0.96099999999999997</v>
          </cell>
          <cell r="CR259">
            <v>0</v>
          </cell>
          <cell r="CS259">
            <v>1</v>
          </cell>
        </row>
        <row r="260">
          <cell r="C260" t="str">
            <v>WT4X14</v>
          </cell>
          <cell r="D260" t="str">
            <v>F</v>
          </cell>
          <cell r="E260">
            <v>14</v>
          </cell>
          <cell r="F260">
            <v>4.12</v>
          </cell>
          <cell r="G260">
            <v>4.03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</v>
          </cell>
          <cell r="U260">
            <v>0</v>
          </cell>
          <cell r="V260">
            <v>0.73399999999999999</v>
          </cell>
          <cell r="W260">
            <v>0</v>
          </cell>
          <cell r="X260">
            <v>0</v>
          </cell>
          <cell r="Y260">
            <v>0.315</v>
          </cell>
          <cell r="Z260">
            <v>7.03</v>
          </cell>
          <cell r="AA260">
            <v>0</v>
          </cell>
          <cell r="AB260">
            <v>11.1</v>
          </cell>
          <cell r="AC260">
            <v>0</v>
          </cell>
          <cell r="AD260">
            <v>14.1</v>
          </cell>
          <cell r="AE260">
            <v>4.2300000000000004</v>
          </cell>
          <cell r="AF260">
            <v>2.38</v>
          </cell>
          <cell r="AG260">
            <v>1.28</v>
          </cell>
          <cell r="AH260">
            <v>1.01</v>
          </cell>
          <cell r="AI260">
            <v>10.8</v>
          </cell>
          <cell r="AJ260">
            <v>5.04</v>
          </cell>
          <cell r="AK260">
            <v>3.31</v>
          </cell>
          <cell r="AL260">
            <v>1.62</v>
          </cell>
          <cell r="AM260">
            <v>0</v>
          </cell>
          <cell r="AN260">
            <v>0.26800000000000002</v>
          </cell>
          <cell r="AO260">
            <v>0.23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1.98</v>
          </cell>
          <cell r="AV260">
            <v>0.93500000000000005</v>
          </cell>
          <cell r="AW260">
            <v>0</v>
          </cell>
          <cell r="AX260">
            <v>1</v>
          </cell>
          <cell r="AY260" t="str">
            <v>WT100X20.85</v>
          </cell>
          <cell r="AZ260" t="str">
            <v>WT100X20.85</v>
          </cell>
          <cell r="BA260">
            <v>20.9</v>
          </cell>
          <cell r="BB260">
            <v>2660</v>
          </cell>
          <cell r="BC260">
            <v>102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18.600000000000001</v>
          </cell>
          <cell r="BR260">
            <v>0</v>
          </cell>
          <cell r="BS260">
            <v>0</v>
          </cell>
          <cell r="BT260">
            <v>8</v>
          </cell>
          <cell r="BU260">
            <v>20.9</v>
          </cell>
          <cell r="BV260">
            <v>0</v>
          </cell>
          <cell r="BW260">
            <v>0</v>
          </cell>
          <cell r="BX260">
            <v>11.1</v>
          </cell>
          <cell r="BY260">
            <v>14.1</v>
          </cell>
          <cell r="BZ260">
            <v>1.76</v>
          </cell>
          <cell r="CA260">
            <v>39</v>
          </cell>
          <cell r="CB260">
            <v>21</v>
          </cell>
          <cell r="CC260">
            <v>25.7</v>
          </cell>
          <cell r="CD260">
            <v>4.5</v>
          </cell>
          <cell r="CE260">
            <v>82.6</v>
          </cell>
          <cell r="CF260">
            <v>54.2</v>
          </cell>
          <cell r="CG260">
            <v>41.1</v>
          </cell>
          <cell r="CH260">
            <v>0</v>
          </cell>
          <cell r="CI260">
            <v>112</v>
          </cell>
          <cell r="CJ260">
            <v>6.1800000000000001E-2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50.3</v>
          </cell>
          <cell r="CQ260">
            <v>0.93500000000000005</v>
          </cell>
          <cell r="CR260">
            <v>0</v>
          </cell>
          <cell r="CS260">
            <v>1</v>
          </cell>
        </row>
        <row r="261">
          <cell r="C261" t="str">
            <v>WT4X12</v>
          </cell>
          <cell r="D261" t="str">
            <v>F</v>
          </cell>
          <cell r="E261">
            <v>12</v>
          </cell>
          <cell r="F261">
            <v>3.54</v>
          </cell>
          <cell r="G261">
            <v>3.97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</v>
          </cell>
          <cell r="U261">
            <v>0</v>
          </cell>
          <cell r="V261">
            <v>0.69499999999999995</v>
          </cell>
          <cell r="W261">
            <v>0</v>
          </cell>
          <cell r="X261">
            <v>0</v>
          </cell>
          <cell r="Y261">
            <v>0.27200000000000002</v>
          </cell>
          <cell r="Z261">
            <v>8.1199999999999992</v>
          </cell>
          <cell r="AA261">
            <v>0</v>
          </cell>
          <cell r="AB261">
            <v>12.9</v>
          </cell>
          <cell r="AC261">
            <v>0</v>
          </cell>
          <cell r="AD261">
            <v>16.2</v>
          </cell>
          <cell r="AE261">
            <v>3.53</v>
          </cell>
          <cell r="AF261">
            <v>1.98</v>
          </cell>
          <cell r="AG261">
            <v>1.08</v>
          </cell>
          <cell r="AH261">
            <v>0.999</v>
          </cell>
          <cell r="AI261">
            <v>9.14</v>
          </cell>
          <cell r="AJ261">
            <v>4.28</v>
          </cell>
          <cell r="AK261">
            <v>2.81</v>
          </cell>
          <cell r="AL261">
            <v>1.61</v>
          </cell>
          <cell r="AM261">
            <v>0</v>
          </cell>
          <cell r="AN261">
            <v>0.17299999999999999</v>
          </cell>
          <cell r="AO261">
            <v>0.14399999999999999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1.96</v>
          </cell>
          <cell r="AV261">
            <v>0.93600000000000005</v>
          </cell>
          <cell r="AW261">
            <v>0</v>
          </cell>
          <cell r="AX261">
            <v>1</v>
          </cell>
          <cell r="AY261" t="str">
            <v>WT100X17.95</v>
          </cell>
          <cell r="AZ261" t="str">
            <v>WT100X17.95</v>
          </cell>
          <cell r="BA261">
            <v>18</v>
          </cell>
          <cell r="BB261">
            <v>2280</v>
          </cell>
          <cell r="BC261">
            <v>101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17.7</v>
          </cell>
          <cell r="BR261">
            <v>0</v>
          </cell>
          <cell r="BS261">
            <v>0</v>
          </cell>
          <cell r="BT261">
            <v>6.91</v>
          </cell>
          <cell r="BU261">
            <v>18</v>
          </cell>
          <cell r="BV261">
            <v>0</v>
          </cell>
          <cell r="BW261">
            <v>0</v>
          </cell>
          <cell r="BX261">
            <v>12.9</v>
          </cell>
          <cell r="BY261">
            <v>16.2</v>
          </cell>
          <cell r="BZ261">
            <v>1.47</v>
          </cell>
          <cell r="CA261">
            <v>32.4</v>
          </cell>
          <cell r="CB261">
            <v>17.7</v>
          </cell>
          <cell r="CC261">
            <v>25.4</v>
          </cell>
          <cell r="CD261">
            <v>3.8</v>
          </cell>
          <cell r="CE261">
            <v>70.099999999999994</v>
          </cell>
          <cell r="CF261">
            <v>46</v>
          </cell>
          <cell r="CG261">
            <v>40.9</v>
          </cell>
          <cell r="CH261">
            <v>0</v>
          </cell>
          <cell r="CI261">
            <v>72</v>
          </cell>
          <cell r="CJ261">
            <v>3.8699999999999998E-2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49.8</v>
          </cell>
          <cell r="CQ261">
            <v>0.93600000000000005</v>
          </cell>
          <cell r="CR261">
            <v>0</v>
          </cell>
          <cell r="CS261">
            <v>1</v>
          </cell>
        </row>
        <row r="262">
          <cell r="C262" t="str">
            <v>WT4X10.5</v>
          </cell>
          <cell r="D262" t="str">
            <v>F</v>
          </cell>
          <cell r="E262">
            <v>10.5</v>
          </cell>
          <cell r="F262">
            <v>3.08</v>
          </cell>
          <cell r="G262">
            <v>4.1399999999999997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</v>
          </cell>
          <cell r="U262">
            <v>0</v>
          </cell>
          <cell r="V262">
            <v>0.83099999999999996</v>
          </cell>
          <cell r="W262">
            <v>0</v>
          </cell>
          <cell r="X262">
            <v>0</v>
          </cell>
          <cell r="Y262">
            <v>0.29199999999999998</v>
          </cell>
          <cell r="Z262">
            <v>6.59</v>
          </cell>
          <cell r="AA262">
            <v>0</v>
          </cell>
          <cell r="AB262">
            <v>13.8</v>
          </cell>
          <cell r="AC262">
            <v>0</v>
          </cell>
          <cell r="AD262">
            <v>16.600000000000001</v>
          </cell>
          <cell r="AE262">
            <v>3.9</v>
          </cell>
          <cell r="AF262">
            <v>2.11</v>
          </cell>
          <cell r="AG262">
            <v>1.18</v>
          </cell>
          <cell r="AH262">
            <v>1.1200000000000001</v>
          </cell>
          <cell r="AI262">
            <v>4.88</v>
          </cell>
          <cell r="AJ262">
            <v>2.84</v>
          </cell>
          <cell r="AK262">
            <v>1.85</v>
          </cell>
          <cell r="AL262">
            <v>1.26</v>
          </cell>
          <cell r="AM262">
            <v>0</v>
          </cell>
          <cell r="AN262">
            <v>0.14099999999999999</v>
          </cell>
          <cell r="AO262">
            <v>9.1600000000000001E-2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1.8</v>
          </cell>
          <cell r="AV262">
            <v>0.877</v>
          </cell>
          <cell r="AW262">
            <v>0</v>
          </cell>
          <cell r="AX262">
            <v>1</v>
          </cell>
          <cell r="AY262" t="str">
            <v>WT100X15.65</v>
          </cell>
          <cell r="AZ262" t="str">
            <v>WT100X15.65</v>
          </cell>
          <cell r="BA262">
            <v>15.7</v>
          </cell>
          <cell r="BB262">
            <v>1990</v>
          </cell>
          <cell r="BC262">
            <v>105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21.1</v>
          </cell>
          <cell r="BR262">
            <v>0</v>
          </cell>
          <cell r="BS262">
            <v>0</v>
          </cell>
          <cell r="BT262">
            <v>7.42</v>
          </cell>
          <cell r="BU262">
            <v>15.7</v>
          </cell>
          <cell r="BV262">
            <v>0</v>
          </cell>
          <cell r="BW262">
            <v>0</v>
          </cell>
          <cell r="BX262">
            <v>13.8</v>
          </cell>
          <cell r="BY262">
            <v>16.600000000000001</v>
          </cell>
          <cell r="BZ262">
            <v>1.62</v>
          </cell>
          <cell r="CA262">
            <v>34.6</v>
          </cell>
          <cell r="CB262">
            <v>19.3</v>
          </cell>
          <cell r="CC262">
            <v>28.4</v>
          </cell>
          <cell r="CD262">
            <v>2.0299999999999998</v>
          </cell>
          <cell r="CE262">
            <v>46.5</v>
          </cell>
          <cell r="CF262">
            <v>30.3</v>
          </cell>
          <cell r="CG262">
            <v>32</v>
          </cell>
          <cell r="CH262">
            <v>0</v>
          </cell>
          <cell r="CI262">
            <v>58.7</v>
          </cell>
          <cell r="CJ262">
            <v>2.46E-2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45.7</v>
          </cell>
          <cell r="CQ262">
            <v>0.877</v>
          </cell>
          <cell r="CR262">
            <v>0</v>
          </cell>
          <cell r="CS262">
            <v>1</v>
          </cell>
        </row>
        <row r="263">
          <cell r="C263" t="str">
            <v>WT4X9</v>
          </cell>
          <cell r="D263" t="str">
            <v>F</v>
          </cell>
          <cell r="E263">
            <v>9</v>
          </cell>
          <cell r="F263">
            <v>2.63</v>
          </cell>
          <cell r="G263">
            <v>4.07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</v>
          </cell>
          <cell r="U263">
            <v>0</v>
          </cell>
          <cell r="V263">
            <v>0.83399999999999996</v>
          </cell>
          <cell r="W263">
            <v>0</v>
          </cell>
          <cell r="X263">
            <v>0</v>
          </cell>
          <cell r="Y263">
            <v>0.251</v>
          </cell>
          <cell r="Z263">
            <v>7.95</v>
          </cell>
          <cell r="AA263">
            <v>0</v>
          </cell>
          <cell r="AB263">
            <v>15</v>
          </cell>
          <cell r="AC263">
            <v>0</v>
          </cell>
          <cell r="AD263">
            <v>17.7</v>
          </cell>
          <cell r="AE263">
            <v>3.41</v>
          </cell>
          <cell r="AF263">
            <v>1.86</v>
          </cell>
          <cell r="AG263">
            <v>1.05</v>
          </cell>
          <cell r="AH263">
            <v>1.1399999999999999</v>
          </cell>
          <cell r="AI263">
            <v>3.98</v>
          </cell>
          <cell r="AJ263">
            <v>2.33</v>
          </cell>
          <cell r="AK263">
            <v>1.52</v>
          </cell>
          <cell r="AL263">
            <v>1.23</v>
          </cell>
          <cell r="AM263">
            <v>0</v>
          </cell>
          <cell r="AN263">
            <v>8.5500000000000007E-2</v>
          </cell>
          <cell r="AO263">
            <v>5.62E-2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1.8</v>
          </cell>
          <cell r="AV263">
            <v>0.86299999999999999</v>
          </cell>
          <cell r="AW263">
            <v>0</v>
          </cell>
          <cell r="AX263">
            <v>1</v>
          </cell>
          <cell r="AY263" t="str">
            <v>WT100X13.3</v>
          </cell>
          <cell r="AZ263" t="str">
            <v>WT100X13.3</v>
          </cell>
          <cell r="BA263">
            <v>13.3</v>
          </cell>
          <cell r="BB263">
            <v>1700</v>
          </cell>
          <cell r="BC263">
            <v>103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21.2</v>
          </cell>
          <cell r="BR263">
            <v>0</v>
          </cell>
          <cell r="BS263">
            <v>0</v>
          </cell>
          <cell r="BT263">
            <v>6.38</v>
          </cell>
          <cell r="BU263">
            <v>13.3</v>
          </cell>
          <cell r="BV263">
            <v>0</v>
          </cell>
          <cell r="BW263">
            <v>0</v>
          </cell>
          <cell r="BX263">
            <v>15</v>
          </cell>
          <cell r="BY263">
            <v>17.7</v>
          </cell>
          <cell r="BZ263">
            <v>1.42</v>
          </cell>
          <cell r="CA263">
            <v>30.5</v>
          </cell>
          <cell r="CB263">
            <v>17.2</v>
          </cell>
          <cell r="CC263">
            <v>29</v>
          </cell>
          <cell r="CD263">
            <v>1.66</v>
          </cell>
          <cell r="CE263">
            <v>38.200000000000003</v>
          </cell>
          <cell r="CF263">
            <v>24.9</v>
          </cell>
          <cell r="CG263">
            <v>31.2</v>
          </cell>
          <cell r="CH263">
            <v>0</v>
          </cell>
          <cell r="CI263">
            <v>35.6</v>
          </cell>
          <cell r="CJ263">
            <v>1.5100000000000001E-2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45.7</v>
          </cell>
          <cell r="CQ263">
            <v>0.86299999999999999</v>
          </cell>
          <cell r="CR263">
            <v>0</v>
          </cell>
          <cell r="CS263">
            <v>1</v>
          </cell>
        </row>
        <row r="264">
          <cell r="C264" t="str">
            <v>WT4X7.5</v>
          </cell>
          <cell r="D264" t="str">
            <v>F</v>
          </cell>
          <cell r="E264">
            <v>7.5</v>
          </cell>
          <cell r="F264">
            <v>2.2200000000000002</v>
          </cell>
          <cell r="G264">
            <v>4.0599999999999996</v>
          </cell>
          <cell r="H264">
            <v>0</v>
          </cell>
          <cell r="I264">
            <v>0</v>
          </cell>
          <cell r="J264">
            <v>4.0199999999999996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</v>
          </cell>
          <cell r="U264">
            <v>0</v>
          </cell>
          <cell r="V264">
            <v>0.998</v>
          </cell>
          <cell r="W264">
            <v>0</v>
          </cell>
          <cell r="X264">
            <v>0</v>
          </cell>
          <cell r="Y264">
            <v>0.27600000000000002</v>
          </cell>
          <cell r="Z264">
            <v>6.37</v>
          </cell>
          <cell r="AA264">
            <v>0</v>
          </cell>
          <cell r="AB264">
            <v>14</v>
          </cell>
          <cell r="AC264">
            <v>0</v>
          </cell>
          <cell r="AD264">
            <v>16.600000000000001</v>
          </cell>
          <cell r="AE264">
            <v>3.28</v>
          </cell>
          <cell r="AF264">
            <v>1.91</v>
          </cell>
          <cell r="AG264">
            <v>1.07</v>
          </cell>
          <cell r="AH264">
            <v>1.22</v>
          </cell>
          <cell r="AI264">
            <v>1.7</v>
          </cell>
          <cell r="AJ264">
            <v>1.33</v>
          </cell>
          <cell r="AK264">
            <v>0.84899999999999998</v>
          </cell>
          <cell r="AL264">
            <v>0.876</v>
          </cell>
          <cell r="AM264">
            <v>0</v>
          </cell>
          <cell r="AN264">
            <v>6.7900000000000002E-2</v>
          </cell>
          <cell r="AO264">
            <v>3.8199999999999998E-2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1.72</v>
          </cell>
          <cell r="AV264">
            <v>0.76</v>
          </cell>
          <cell r="AW264">
            <v>0</v>
          </cell>
          <cell r="AX264">
            <v>1</v>
          </cell>
          <cell r="AY264" t="str">
            <v>WT100X11.25</v>
          </cell>
          <cell r="AZ264" t="str">
            <v>WT100X11.25</v>
          </cell>
          <cell r="BA264">
            <v>11.3</v>
          </cell>
          <cell r="BB264">
            <v>1430</v>
          </cell>
          <cell r="BC264">
            <v>103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25.3</v>
          </cell>
          <cell r="BR264">
            <v>0</v>
          </cell>
          <cell r="BS264">
            <v>0</v>
          </cell>
          <cell r="BT264">
            <v>7.01</v>
          </cell>
          <cell r="BU264">
            <v>11.3</v>
          </cell>
          <cell r="BV264">
            <v>0</v>
          </cell>
          <cell r="BW264">
            <v>0</v>
          </cell>
          <cell r="BX264">
            <v>14</v>
          </cell>
          <cell r="BY264">
            <v>16.600000000000001</v>
          </cell>
          <cell r="BZ264">
            <v>1.37</v>
          </cell>
          <cell r="CA264">
            <v>31.3</v>
          </cell>
          <cell r="CB264">
            <v>17.5</v>
          </cell>
          <cell r="CC264">
            <v>31</v>
          </cell>
          <cell r="CD264">
            <v>0.70799999999999996</v>
          </cell>
          <cell r="CE264">
            <v>21.8</v>
          </cell>
          <cell r="CF264">
            <v>13.9</v>
          </cell>
          <cell r="CG264">
            <v>22.3</v>
          </cell>
          <cell r="CH264">
            <v>0</v>
          </cell>
          <cell r="CI264">
            <v>28.3</v>
          </cell>
          <cell r="CJ264">
            <v>1.03E-2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43.7</v>
          </cell>
          <cell r="CQ264">
            <v>0.76</v>
          </cell>
          <cell r="CR264">
            <v>0</v>
          </cell>
          <cell r="CS264">
            <v>1</v>
          </cell>
        </row>
        <row r="265">
          <cell r="C265" t="str">
            <v>WT4X6.5</v>
          </cell>
          <cell r="D265" t="str">
            <v>F</v>
          </cell>
          <cell r="E265">
            <v>6.5</v>
          </cell>
          <cell r="F265">
            <v>1.92</v>
          </cell>
          <cell r="G265">
            <v>4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</v>
          </cell>
          <cell r="U265">
            <v>0</v>
          </cell>
          <cell r="V265">
            <v>1.03</v>
          </cell>
          <cell r="W265">
            <v>0</v>
          </cell>
          <cell r="X265">
            <v>0</v>
          </cell>
          <cell r="Y265">
            <v>0.24</v>
          </cell>
          <cell r="Z265">
            <v>7.84</v>
          </cell>
          <cell r="AA265">
            <v>0</v>
          </cell>
          <cell r="AB265">
            <v>15</v>
          </cell>
          <cell r="AC265">
            <v>0</v>
          </cell>
          <cell r="AD265">
            <v>17.399999999999999</v>
          </cell>
          <cell r="AE265">
            <v>2.89</v>
          </cell>
          <cell r="AF265">
            <v>1.74</v>
          </cell>
          <cell r="AG265">
            <v>0.97399999999999998</v>
          </cell>
          <cell r="AH265">
            <v>1.23</v>
          </cell>
          <cell r="AI265">
            <v>1.36</v>
          </cell>
          <cell r="AJ265">
            <v>1.07</v>
          </cell>
          <cell r="AK265">
            <v>0.68200000000000005</v>
          </cell>
          <cell r="AL265">
            <v>0.84299999999999997</v>
          </cell>
          <cell r="AM265">
            <v>0</v>
          </cell>
          <cell r="AN265">
            <v>4.3299999999999998E-2</v>
          </cell>
          <cell r="AO265">
            <v>2.69E-2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1.74</v>
          </cell>
          <cell r="AV265">
            <v>0.73299999999999998</v>
          </cell>
          <cell r="AW265">
            <v>0</v>
          </cell>
          <cell r="AX265">
            <v>1</v>
          </cell>
          <cell r="AY265" t="str">
            <v>WT100X9.65</v>
          </cell>
          <cell r="AZ265" t="str">
            <v>WT100X9.65</v>
          </cell>
          <cell r="BA265">
            <v>9.65</v>
          </cell>
          <cell r="BB265">
            <v>1240</v>
          </cell>
          <cell r="BC265">
            <v>102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26.2</v>
          </cell>
          <cell r="BR265">
            <v>0</v>
          </cell>
          <cell r="BS265">
            <v>0</v>
          </cell>
          <cell r="BT265">
            <v>6.1</v>
          </cell>
          <cell r="BU265">
            <v>9.65</v>
          </cell>
          <cell r="BV265">
            <v>0</v>
          </cell>
          <cell r="BW265">
            <v>0</v>
          </cell>
          <cell r="BX265">
            <v>15</v>
          </cell>
          <cell r="BY265">
            <v>17.399999999999999</v>
          </cell>
          <cell r="BZ265">
            <v>1.2</v>
          </cell>
          <cell r="CA265">
            <v>28.5</v>
          </cell>
          <cell r="CB265">
            <v>16</v>
          </cell>
          <cell r="CC265">
            <v>31.2</v>
          </cell>
          <cell r="CD265">
            <v>0.56599999999999995</v>
          </cell>
          <cell r="CE265">
            <v>17.5</v>
          </cell>
          <cell r="CF265">
            <v>11.2</v>
          </cell>
          <cell r="CG265">
            <v>21.4</v>
          </cell>
          <cell r="CH265">
            <v>0</v>
          </cell>
          <cell r="CI265">
            <v>18</v>
          </cell>
          <cell r="CJ265">
            <v>7.2199999999999999E-3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44.2</v>
          </cell>
          <cell r="CQ265">
            <v>0.73299999999999998</v>
          </cell>
          <cell r="CR265">
            <v>0</v>
          </cell>
          <cell r="CS265">
            <v>1</v>
          </cell>
        </row>
        <row r="266">
          <cell r="C266" t="str">
            <v>WT4X5</v>
          </cell>
          <cell r="D266" t="str">
            <v>F</v>
          </cell>
          <cell r="E266">
            <v>5</v>
          </cell>
          <cell r="F266">
            <v>1.48</v>
          </cell>
          <cell r="G266">
            <v>3.95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</v>
          </cell>
          <cell r="U266">
            <v>0</v>
          </cell>
          <cell r="V266">
            <v>0.95299999999999996</v>
          </cell>
          <cell r="W266">
            <v>0</v>
          </cell>
          <cell r="X266">
            <v>0</v>
          </cell>
          <cell r="Y266">
            <v>0.188</v>
          </cell>
          <cell r="Z266">
            <v>9.61</v>
          </cell>
          <cell r="AA266">
            <v>0</v>
          </cell>
          <cell r="AB266">
            <v>20.2</v>
          </cell>
          <cell r="AC266">
            <v>0</v>
          </cell>
          <cell r="AD266">
            <v>23.2</v>
          </cell>
          <cell r="AE266">
            <v>2.15</v>
          </cell>
          <cell r="AF266">
            <v>1.27</v>
          </cell>
          <cell r="AG266">
            <v>0.71699999999999997</v>
          </cell>
          <cell r="AH266">
            <v>1.2</v>
          </cell>
          <cell r="AI266">
            <v>1.05</v>
          </cell>
          <cell r="AJ266">
            <v>0.82599999999999996</v>
          </cell>
          <cell r="AK266">
            <v>0.53100000000000003</v>
          </cell>
          <cell r="AL266">
            <v>0.84</v>
          </cell>
          <cell r="AM266">
            <v>0</v>
          </cell>
          <cell r="AN266">
            <v>2.12E-2</v>
          </cell>
          <cell r="AO266">
            <v>1.14E-2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1.7</v>
          </cell>
          <cell r="AV266">
            <v>0.749</v>
          </cell>
          <cell r="AW266">
            <v>0</v>
          </cell>
          <cell r="AX266">
            <v>0.73499999999999999</v>
          </cell>
          <cell r="AY266" t="str">
            <v>WT100X7.5</v>
          </cell>
          <cell r="AZ266" t="str">
            <v>WT100X7.5</v>
          </cell>
          <cell r="BA266">
            <v>7.5</v>
          </cell>
          <cell r="BB266">
            <v>955</v>
          </cell>
          <cell r="BC266">
            <v>100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24.2</v>
          </cell>
          <cell r="BR266">
            <v>0</v>
          </cell>
          <cell r="BS266">
            <v>0</v>
          </cell>
          <cell r="BT266">
            <v>4.78</v>
          </cell>
          <cell r="BU266">
            <v>7.5</v>
          </cell>
          <cell r="BV266">
            <v>0</v>
          </cell>
          <cell r="BW266">
            <v>0</v>
          </cell>
          <cell r="BX266">
            <v>20.2</v>
          </cell>
          <cell r="BY266">
            <v>23.2</v>
          </cell>
          <cell r="BZ266">
            <v>0.89500000000000002</v>
          </cell>
          <cell r="CA266">
            <v>20.8</v>
          </cell>
          <cell r="CB266">
            <v>11.7</v>
          </cell>
          <cell r="CC266">
            <v>30.5</v>
          </cell>
          <cell r="CD266">
            <v>0.437</v>
          </cell>
          <cell r="CE266">
            <v>13.5</v>
          </cell>
          <cell r="CF266">
            <v>8.6999999999999993</v>
          </cell>
          <cell r="CG266">
            <v>21.3</v>
          </cell>
          <cell r="CH266">
            <v>0</v>
          </cell>
          <cell r="CI266">
            <v>8.82</v>
          </cell>
          <cell r="CJ266">
            <v>3.0599999999999998E-3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43.2</v>
          </cell>
          <cell r="CQ266">
            <v>0.749</v>
          </cell>
          <cell r="CR266">
            <v>0</v>
          </cell>
          <cell r="CS266">
            <v>0.73499999999999999</v>
          </cell>
        </row>
        <row r="267">
          <cell r="C267" t="str">
            <v>WT3X12.5</v>
          </cell>
          <cell r="D267" t="str">
            <v>F</v>
          </cell>
          <cell r="E267">
            <v>12.5</v>
          </cell>
          <cell r="F267">
            <v>3.67</v>
          </cell>
          <cell r="G267">
            <v>3.19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</v>
          </cell>
          <cell r="U267">
            <v>0</v>
          </cell>
          <cell r="V267">
            <v>0.61</v>
          </cell>
          <cell r="W267">
            <v>0</v>
          </cell>
          <cell r="X267">
            <v>0</v>
          </cell>
          <cell r="Y267">
            <v>0.30199999999999999</v>
          </cell>
          <cell r="Z267">
            <v>6.68</v>
          </cell>
          <cell r="AA267">
            <v>0</v>
          </cell>
          <cell r="AB267">
            <v>7.61</v>
          </cell>
          <cell r="AC267">
            <v>0</v>
          </cell>
          <cell r="AD267">
            <v>10</v>
          </cell>
          <cell r="AE267">
            <v>2.29</v>
          </cell>
          <cell r="AF267">
            <v>1.68</v>
          </cell>
          <cell r="AG267">
            <v>0.88600000000000001</v>
          </cell>
          <cell r="AH267">
            <v>0.78900000000000003</v>
          </cell>
          <cell r="AI267">
            <v>8.5299999999999994</v>
          </cell>
          <cell r="AJ267">
            <v>4.28</v>
          </cell>
          <cell r="AK267">
            <v>2.81</v>
          </cell>
          <cell r="AL267">
            <v>1.52</v>
          </cell>
          <cell r="AM267">
            <v>0</v>
          </cell>
          <cell r="AN267">
            <v>0.22900000000000001</v>
          </cell>
          <cell r="AO267">
            <v>0.17100000000000001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1.76</v>
          </cell>
          <cell r="AV267">
            <v>0.95299999999999996</v>
          </cell>
          <cell r="AW267">
            <v>0</v>
          </cell>
          <cell r="AX267">
            <v>1</v>
          </cell>
          <cell r="AY267" t="str">
            <v>WT75X18.55</v>
          </cell>
          <cell r="AZ267" t="str">
            <v>WT75X18.55</v>
          </cell>
          <cell r="BA267">
            <v>18.600000000000001</v>
          </cell>
          <cell r="BB267">
            <v>2370</v>
          </cell>
          <cell r="BC267">
            <v>81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15.5</v>
          </cell>
          <cell r="BR267">
            <v>0</v>
          </cell>
          <cell r="BS267">
            <v>0</v>
          </cell>
          <cell r="BT267">
            <v>7.67</v>
          </cell>
          <cell r="BU267">
            <v>18.600000000000001</v>
          </cell>
          <cell r="BV267">
            <v>0</v>
          </cell>
          <cell r="BW267">
            <v>0</v>
          </cell>
          <cell r="BX267">
            <v>7.61</v>
          </cell>
          <cell r="BY267">
            <v>10</v>
          </cell>
          <cell r="BZ267">
            <v>0.95299999999999996</v>
          </cell>
          <cell r="CA267">
            <v>27.5</v>
          </cell>
          <cell r="CB267">
            <v>14.5</v>
          </cell>
          <cell r="CC267">
            <v>20</v>
          </cell>
          <cell r="CD267">
            <v>3.55</v>
          </cell>
          <cell r="CE267">
            <v>70.099999999999994</v>
          </cell>
          <cell r="CF267">
            <v>46</v>
          </cell>
          <cell r="CG267">
            <v>38.6</v>
          </cell>
          <cell r="CH267">
            <v>0</v>
          </cell>
          <cell r="CI267">
            <v>95.3</v>
          </cell>
          <cell r="CJ267">
            <v>4.5900000000000003E-2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44.7</v>
          </cell>
          <cell r="CQ267">
            <v>0.95299999999999996</v>
          </cell>
          <cell r="CR267">
            <v>0</v>
          </cell>
          <cell r="CS267">
            <v>1</v>
          </cell>
        </row>
        <row r="268">
          <cell r="C268" t="str">
            <v>WT3X10</v>
          </cell>
          <cell r="D268" t="str">
            <v>F</v>
          </cell>
          <cell r="E268">
            <v>10</v>
          </cell>
          <cell r="F268">
            <v>2.94</v>
          </cell>
          <cell r="G268">
            <v>3.1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0.66400000000000003</v>
          </cell>
          <cell r="S268">
            <v>0.875</v>
          </cell>
          <cell r="T268">
            <v>0</v>
          </cell>
          <cell r="U268">
            <v>0</v>
          </cell>
          <cell r="V268">
            <v>0.56000000000000005</v>
          </cell>
          <cell r="W268">
            <v>0</v>
          </cell>
          <cell r="X268">
            <v>0</v>
          </cell>
          <cell r="Y268">
            <v>0.24399999999999999</v>
          </cell>
          <cell r="Z268">
            <v>8.25</v>
          </cell>
          <cell r="AA268">
            <v>0</v>
          </cell>
          <cell r="AB268">
            <v>9.3699999999999992</v>
          </cell>
          <cell r="AC268">
            <v>0</v>
          </cell>
          <cell r="AD268">
            <v>11.9</v>
          </cell>
          <cell r="AE268">
            <v>1.76</v>
          </cell>
          <cell r="AF268">
            <v>1.29</v>
          </cell>
          <cell r="AG268">
            <v>0.69299999999999995</v>
          </cell>
          <cell r="AH268">
            <v>0.77400000000000002</v>
          </cell>
          <cell r="AI268">
            <v>6.64</v>
          </cell>
          <cell r="AJ268">
            <v>3.36</v>
          </cell>
          <cell r="AK268">
            <v>2.21</v>
          </cell>
          <cell r="AL268">
            <v>1.5</v>
          </cell>
          <cell r="AM268">
            <v>0</v>
          </cell>
          <cell r="AN268">
            <v>0.12</v>
          </cell>
          <cell r="AO268">
            <v>8.5800000000000001E-2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1.73</v>
          </cell>
          <cell r="AV268">
            <v>0.95299999999999996</v>
          </cell>
          <cell r="AW268">
            <v>0</v>
          </cell>
          <cell r="AX268">
            <v>1</v>
          </cell>
          <cell r="AY268" t="str">
            <v>WT75X14.9</v>
          </cell>
          <cell r="AZ268" t="str">
            <v>WT75X14.9</v>
          </cell>
          <cell r="BA268">
            <v>14.9</v>
          </cell>
          <cell r="BB268">
            <v>1900</v>
          </cell>
          <cell r="BC268">
            <v>78.7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16.899999999999999</v>
          </cell>
          <cell r="BO268">
            <v>22.2</v>
          </cell>
          <cell r="BP268">
            <v>0</v>
          </cell>
          <cell r="BQ268">
            <v>14.2</v>
          </cell>
          <cell r="BR268">
            <v>0</v>
          </cell>
          <cell r="BS268">
            <v>0</v>
          </cell>
          <cell r="BT268">
            <v>6.2</v>
          </cell>
          <cell r="BU268">
            <v>14.9</v>
          </cell>
          <cell r="BV268">
            <v>0</v>
          </cell>
          <cell r="BW268">
            <v>0</v>
          </cell>
          <cell r="BX268">
            <v>9.3699999999999992</v>
          </cell>
          <cell r="BY268">
            <v>11.9</v>
          </cell>
          <cell r="BZ268">
            <v>0.73299999999999998</v>
          </cell>
          <cell r="CA268">
            <v>21.1</v>
          </cell>
          <cell r="CB268">
            <v>11.4</v>
          </cell>
          <cell r="CC268">
            <v>19.7</v>
          </cell>
          <cell r="CD268">
            <v>2.76</v>
          </cell>
          <cell r="CE268">
            <v>55.1</v>
          </cell>
          <cell r="CF268">
            <v>36.200000000000003</v>
          </cell>
          <cell r="CG268">
            <v>38.1</v>
          </cell>
          <cell r="CH268">
            <v>0</v>
          </cell>
          <cell r="CI268">
            <v>49.9</v>
          </cell>
          <cell r="CJ268">
            <v>2.3E-2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43.9</v>
          </cell>
          <cell r="CQ268">
            <v>0.95299999999999996</v>
          </cell>
          <cell r="CR268">
            <v>0</v>
          </cell>
          <cell r="CS268">
            <v>1</v>
          </cell>
        </row>
        <row r="269">
          <cell r="C269" t="str">
            <v>WT3X7.5</v>
          </cell>
          <cell r="D269" t="str">
            <v>F</v>
          </cell>
          <cell r="E269">
            <v>7.5</v>
          </cell>
          <cell r="F269">
            <v>2.21</v>
          </cell>
          <cell r="G269">
            <v>3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0.55900000000000005</v>
          </cell>
          <cell r="S269">
            <v>0.75</v>
          </cell>
          <cell r="T269">
            <v>0</v>
          </cell>
          <cell r="U269">
            <v>0</v>
          </cell>
          <cell r="V269">
            <v>0.55800000000000005</v>
          </cell>
          <cell r="W269">
            <v>0</v>
          </cell>
          <cell r="X269">
            <v>0</v>
          </cell>
          <cell r="Y269">
            <v>0.185</v>
          </cell>
          <cell r="Z269">
            <v>11.5</v>
          </cell>
          <cell r="AA269">
            <v>0</v>
          </cell>
          <cell r="AB269">
            <v>10.6</v>
          </cell>
          <cell r="AC269">
            <v>0</v>
          </cell>
          <cell r="AD269">
            <v>13</v>
          </cell>
          <cell r="AE269">
            <v>1.41</v>
          </cell>
          <cell r="AF269">
            <v>1.03</v>
          </cell>
          <cell r="AG269">
            <v>0.57699999999999996</v>
          </cell>
          <cell r="AH269">
            <v>0.79700000000000004</v>
          </cell>
          <cell r="AI269">
            <v>4.66</v>
          </cell>
          <cell r="AJ269">
            <v>2.37</v>
          </cell>
          <cell r="AK269">
            <v>1.56</v>
          </cell>
          <cell r="AL269">
            <v>1.45</v>
          </cell>
          <cell r="AM269">
            <v>0</v>
          </cell>
          <cell r="AN269">
            <v>5.04E-2</v>
          </cell>
          <cell r="AO269">
            <v>3.4200000000000001E-2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1.71</v>
          </cell>
          <cell r="AV269">
            <v>0.93700000000000006</v>
          </cell>
          <cell r="AW269">
            <v>0</v>
          </cell>
          <cell r="AX269">
            <v>1</v>
          </cell>
          <cell r="AY269" t="str">
            <v>WT75X11.25</v>
          </cell>
          <cell r="AZ269" t="str">
            <v>WT75X11.25</v>
          </cell>
          <cell r="BA269">
            <v>11.3</v>
          </cell>
          <cell r="BB269">
            <v>1430</v>
          </cell>
          <cell r="BC269">
            <v>76.2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14.2</v>
          </cell>
          <cell r="BO269">
            <v>19.100000000000001</v>
          </cell>
          <cell r="BP269">
            <v>0</v>
          </cell>
          <cell r="BQ269">
            <v>14.2</v>
          </cell>
          <cell r="BR269">
            <v>0</v>
          </cell>
          <cell r="BS269">
            <v>0</v>
          </cell>
          <cell r="BT269">
            <v>4.7</v>
          </cell>
          <cell r="BU269">
            <v>11.3</v>
          </cell>
          <cell r="BV269">
            <v>0</v>
          </cell>
          <cell r="BW269">
            <v>0</v>
          </cell>
          <cell r="BX269">
            <v>10.6</v>
          </cell>
          <cell r="BY269">
            <v>13</v>
          </cell>
          <cell r="BZ269">
            <v>0.58699999999999997</v>
          </cell>
          <cell r="CA269">
            <v>16.899999999999999</v>
          </cell>
          <cell r="CB269">
            <v>9.4600000000000009</v>
          </cell>
          <cell r="CC269">
            <v>20.2</v>
          </cell>
          <cell r="CD269">
            <v>1.94</v>
          </cell>
          <cell r="CE269">
            <v>38.799999999999997</v>
          </cell>
          <cell r="CF269">
            <v>25.6</v>
          </cell>
          <cell r="CG269">
            <v>36.799999999999997</v>
          </cell>
          <cell r="CH269">
            <v>0</v>
          </cell>
          <cell r="CI269">
            <v>21</v>
          </cell>
          <cell r="CJ269">
            <v>9.1800000000000007E-3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43.4</v>
          </cell>
          <cell r="CQ269">
            <v>0.93700000000000006</v>
          </cell>
          <cell r="CR269">
            <v>0</v>
          </cell>
          <cell r="CS269">
            <v>1</v>
          </cell>
        </row>
        <row r="270">
          <cell r="C270" t="str">
            <v>WT3X8</v>
          </cell>
          <cell r="D270" t="str">
            <v>F</v>
          </cell>
          <cell r="E270">
            <v>8</v>
          </cell>
          <cell r="F270">
            <v>2.37</v>
          </cell>
          <cell r="G270">
            <v>3.14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</v>
          </cell>
          <cell r="U270">
            <v>0</v>
          </cell>
          <cell r="V270">
            <v>0.67600000000000005</v>
          </cell>
          <cell r="W270">
            <v>0</v>
          </cell>
          <cell r="X270">
            <v>0</v>
          </cell>
          <cell r="Y270">
            <v>0.29399999999999998</v>
          </cell>
          <cell r="Z270">
            <v>4.9800000000000004</v>
          </cell>
          <cell r="AA270">
            <v>0</v>
          </cell>
          <cell r="AB270">
            <v>9.56</v>
          </cell>
          <cell r="AC270">
            <v>0</v>
          </cell>
          <cell r="AD270">
            <v>12.1</v>
          </cell>
          <cell r="AE270">
            <v>1.69</v>
          </cell>
          <cell r="AF270">
            <v>1.25</v>
          </cell>
          <cell r="AG270">
            <v>0.68500000000000005</v>
          </cell>
          <cell r="AH270">
            <v>0.84399999999999997</v>
          </cell>
          <cell r="AI270">
            <v>2.21</v>
          </cell>
          <cell r="AJ270">
            <v>1.69</v>
          </cell>
          <cell r="AK270">
            <v>1.1000000000000001</v>
          </cell>
          <cell r="AL270">
            <v>0.96599999999999997</v>
          </cell>
          <cell r="AM270">
            <v>0</v>
          </cell>
          <cell r="AN270">
            <v>0.111</v>
          </cell>
          <cell r="AO270">
            <v>4.2599999999999999E-2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1.37</v>
          </cell>
          <cell r="AV270">
            <v>0.88</v>
          </cell>
          <cell r="AW270">
            <v>0</v>
          </cell>
          <cell r="AX270">
            <v>1</v>
          </cell>
          <cell r="AY270" t="str">
            <v>WT75X12</v>
          </cell>
          <cell r="AZ270" t="str">
            <v>WT75X12</v>
          </cell>
          <cell r="BA270">
            <v>12</v>
          </cell>
          <cell r="BB270">
            <v>1530</v>
          </cell>
          <cell r="BC270">
            <v>79.8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17.2</v>
          </cell>
          <cell r="BR270">
            <v>0</v>
          </cell>
          <cell r="BS270">
            <v>0</v>
          </cell>
          <cell r="BT270">
            <v>7.47</v>
          </cell>
          <cell r="BU270">
            <v>12</v>
          </cell>
          <cell r="BV270">
            <v>0</v>
          </cell>
          <cell r="BW270">
            <v>0</v>
          </cell>
          <cell r="BX270">
            <v>9.56</v>
          </cell>
          <cell r="BY270">
            <v>12.1</v>
          </cell>
          <cell r="BZ270">
            <v>0.70299999999999996</v>
          </cell>
          <cell r="CA270">
            <v>20.5</v>
          </cell>
          <cell r="CB270">
            <v>11.2</v>
          </cell>
          <cell r="CC270">
            <v>21.4</v>
          </cell>
          <cell r="CD270">
            <v>0.92</v>
          </cell>
          <cell r="CE270">
            <v>27.7</v>
          </cell>
          <cell r="CF270">
            <v>18</v>
          </cell>
          <cell r="CG270">
            <v>24.5</v>
          </cell>
          <cell r="CH270">
            <v>0</v>
          </cell>
          <cell r="CI270">
            <v>46.2</v>
          </cell>
          <cell r="CJ270">
            <v>1.14E-2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34.799999999999997</v>
          </cell>
          <cell r="CQ270">
            <v>0.88</v>
          </cell>
          <cell r="CR270">
            <v>0</v>
          </cell>
          <cell r="CS270">
            <v>1</v>
          </cell>
        </row>
        <row r="271">
          <cell r="C271" t="str">
            <v>WT3X6</v>
          </cell>
          <cell r="D271" t="str">
            <v>F</v>
          </cell>
          <cell r="E271">
            <v>6</v>
          </cell>
          <cell r="F271">
            <v>1.78</v>
          </cell>
          <cell r="G271">
            <v>3.02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</v>
          </cell>
          <cell r="U271">
            <v>0</v>
          </cell>
          <cell r="V271">
            <v>0.67700000000000005</v>
          </cell>
          <cell r="W271">
            <v>0</v>
          </cell>
          <cell r="X271">
            <v>0</v>
          </cell>
          <cell r="Y271">
            <v>0.222</v>
          </cell>
          <cell r="Z271">
            <v>7.14</v>
          </cell>
          <cell r="AA271">
            <v>0</v>
          </cell>
          <cell r="AB271">
            <v>10.8</v>
          </cell>
          <cell r="AC271">
            <v>0</v>
          </cell>
          <cell r="AD271">
            <v>13.1</v>
          </cell>
          <cell r="AE271">
            <v>1.32</v>
          </cell>
          <cell r="AF271">
            <v>1.01</v>
          </cell>
          <cell r="AG271">
            <v>0.56399999999999995</v>
          </cell>
          <cell r="AH271">
            <v>0.86199999999999999</v>
          </cell>
          <cell r="AI271">
            <v>1.5</v>
          </cell>
          <cell r="AJ271">
            <v>1.1599999999999999</v>
          </cell>
          <cell r="AK271">
            <v>0.748</v>
          </cell>
          <cell r="AL271">
            <v>0.91800000000000004</v>
          </cell>
          <cell r="AM271">
            <v>0</v>
          </cell>
          <cell r="AN271">
            <v>4.4900000000000002E-2</v>
          </cell>
          <cell r="AO271">
            <v>1.78E-2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1.37</v>
          </cell>
          <cell r="AV271">
            <v>0.84599999999999997</v>
          </cell>
          <cell r="AW271">
            <v>0</v>
          </cell>
          <cell r="AX271">
            <v>1</v>
          </cell>
          <cell r="AY271" t="str">
            <v>WT75X9</v>
          </cell>
          <cell r="AZ271" t="str">
            <v>WT75X9</v>
          </cell>
          <cell r="BA271">
            <v>9</v>
          </cell>
          <cell r="BB271">
            <v>1150</v>
          </cell>
          <cell r="BC271">
            <v>76.7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17.2</v>
          </cell>
          <cell r="BR271">
            <v>0</v>
          </cell>
          <cell r="BS271">
            <v>0</v>
          </cell>
          <cell r="BT271">
            <v>5.64</v>
          </cell>
          <cell r="BU271">
            <v>9</v>
          </cell>
          <cell r="BV271">
            <v>0</v>
          </cell>
          <cell r="BW271">
            <v>0</v>
          </cell>
          <cell r="BX271">
            <v>10.8</v>
          </cell>
          <cell r="BY271">
            <v>13.1</v>
          </cell>
          <cell r="BZ271">
            <v>0.54900000000000004</v>
          </cell>
          <cell r="CA271">
            <v>16.600000000000001</v>
          </cell>
          <cell r="CB271">
            <v>9.24</v>
          </cell>
          <cell r="CC271">
            <v>21.9</v>
          </cell>
          <cell r="CD271">
            <v>0.624</v>
          </cell>
          <cell r="CE271">
            <v>19</v>
          </cell>
          <cell r="CF271">
            <v>12.3</v>
          </cell>
          <cell r="CG271">
            <v>23.3</v>
          </cell>
          <cell r="CH271">
            <v>0</v>
          </cell>
          <cell r="CI271">
            <v>18.7</v>
          </cell>
          <cell r="CJ271">
            <v>4.7800000000000004E-3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34.799999999999997</v>
          </cell>
          <cell r="CQ271">
            <v>0.84599999999999997</v>
          </cell>
          <cell r="CR271">
            <v>0</v>
          </cell>
          <cell r="CS271">
            <v>1</v>
          </cell>
        </row>
        <row r="272">
          <cell r="C272" t="str">
            <v>WT3X4.5</v>
          </cell>
          <cell r="D272" t="str">
            <v>F</v>
          </cell>
          <cell r="E272">
            <v>4.5</v>
          </cell>
          <cell r="F272">
            <v>1.34</v>
          </cell>
          <cell r="G272">
            <v>2.95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</v>
          </cell>
          <cell r="U272">
            <v>0</v>
          </cell>
          <cell r="V272">
            <v>0.623</v>
          </cell>
          <cell r="W272">
            <v>0</v>
          </cell>
          <cell r="X272">
            <v>0</v>
          </cell>
          <cell r="Y272">
            <v>0.17</v>
          </cell>
          <cell r="Z272">
            <v>9.16</v>
          </cell>
          <cell r="AA272">
            <v>0</v>
          </cell>
          <cell r="AB272">
            <v>14.6</v>
          </cell>
          <cell r="AC272">
            <v>0</v>
          </cell>
          <cell r="AD272">
            <v>17.399999999999999</v>
          </cell>
          <cell r="AE272">
            <v>0.95</v>
          </cell>
          <cell r="AF272">
            <v>0.72</v>
          </cell>
          <cell r="AG272">
            <v>0.40799999999999997</v>
          </cell>
          <cell r="AH272">
            <v>0.84199999999999997</v>
          </cell>
          <cell r="AI272">
            <v>1.1000000000000001</v>
          </cell>
          <cell r="AJ272">
            <v>0.85599999999999998</v>
          </cell>
          <cell r="AK272">
            <v>0.55700000000000005</v>
          </cell>
          <cell r="AL272">
            <v>0.90500000000000003</v>
          </cell>
          <cell r="AM272">
            <v>0</v>
          </cell>
          <cell r="AN272">
            <v>2.0199999999999999E-2</v>
          </cell>
          <cell r="AO272">
            <v>7.3600000000000002E-3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1.34</v>
          </cell>
          <cell r="AV272">
            <v>0.85199999999999998</v>
          </cell>
          <cell r="AW272">
            <v>0</v>
          </cell>
          <cell r="AX272">
            <v>1</v>
          </cell>
          <cell r="AY272" t="str">
            <v>WT75X6.75</v>
          </cell>
          <cell r="AZ272" t="str">
            <v>WT75X6.75</v>
          </cell>
          <cell r="BA272">
            <v>6.75</v>
          </cell>
          <cell r="BB272">
            <v>865</v>
          </cell>
          <cell r="BC272">
            <v>74.900000000000006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15.8</v>
          </cell>
          <cell r="BR272">
            <v>0</v>
          </cell>
          <cell r="BS272">
            <v>0</v>
          </cell>
          <cell r="BT272">
            <v>4.32</v>
          </cell>
          <cell r="BU272">
            <v>6.75</v>
          </cell>
          <cell r="BV272">
            <v>0</v>
          </cell>
          <cell r="BW272">
            <v>0</v>
          </cell>
          <cell r="BX272">
            <v>14.6</v>
          </cell>
          <cell r="BY272">
            <v>17.399999999999999</v>
          </cell>
          <cell r="BZ272">
            <v>0.39500000000000002</v>
          </cell>
          <cell r="CA272">
            <v>11.8</v>
          </cell>
          <cell r="CB272">
            <v>6.69</v>
          </cell>
          <cell r="CC272">
            <v>21.4</v>
          </cell>
          <cell r="CD272">
            <v>0.45800000000000002</v>
          </cell>
          <cell r="CE272">
            <v>14</v>
          </cell>
          <cell r="CF272">
            <v>9.1300000000000008</v>
          </cell>
          <cell r="CG272">
            <v>23</v>
          </cell>
          <cell r="CH272">
            <v>0</v>
          </cell>
          <cell r="CI272">
            <v>8.41</v>
          </cell>
          <cell r="CJ272">
            <v>1.98E-3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CO272">
            <v>0</v>
          </cell>
          <cell r="CP272">
            <v>34</v>
          </cell>
          <cell r="CQ272">
            <v>0.85199999999999998</v>
          </cell>
          <cell r="CR272">
            <v>0</v>
          </cell>
          <cell r="CS272">
            <v>1</v>
          </cell>
        </row>
        <row r="273">
          <cell r="C273" t="str">
            <v>WT3X4.25</v>
          </cell>
          <cell r="D273" t="str">
            <v>F</v>
          </cell>
          <cell r="E273">
            <v>4.25</v>
          </cell>
          <cell r="F273">
            <v>1.26</v>
          </cell>
          <cell r="G273">
            <v>2.92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0.44400000000000001</v>
          </cell>
          <cell r="S273">
            <v>0.6875</v>
          </cell>
          <cell r="T273">
            <v>0</v>
          </cell>
          <cell r="U273">
            <v>0</v>
          </cell>
          <cell r="V273">
            <v>0.63700000000000001</v>
          </cell>
          <cell r="W273">
            <v>0</v>
          </cell>
          <cell r="X273">
            <v>0</v>
          </cell>
          <cell r="Y273">
            <v>0.16</v>
          </cell>
          <cell r="Z273">
            <v>10.1</v>
          </cell>
          <cell r="AA273">
            <v>0</v>
          </cell>
          <cell r="AB273">
            <v>14.5</v>
          </cell>
          <cell r="AC273">
            <v>0</v>
          </cell>
          <cell r="AD273">
            <v>17.100000000000001</v>
          </cell>
          <cell r="AE273">
            <v>0.90500000000000003</v>
          </cell>
          <cell r="AF273">
            <v>0.7</v>
          </cell>
          <cell r="AG273">
            <v>0.39700000000000002</v>
          </cell>
          <cell r="AH273">
            <v>0.84799999999999998</v>
          </cell>
          <cell r="AI273">
            <v>0.995</v>
          </cell>
          <cell r="AJ273">
            <v>0.77800000000000002</v>
          </cell>
          <cell r="AK273">
            <v>0.505</v>
          </cell>
          <cell r="AL273">
            <v>0.89</v>
          </cell>
          <cell r="AM273">
            <v>0</v>
          </cell>
          <cell r="AN273">
            <v>1.66E-2</v>
          </cell>
          <cell r="AO273">
            <v>6.1999999999999998E-3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1.34</v>
          </cell>
          <cell r="AV273">
            <v>0.83899999999999997</v>
          </cell>
          <cell r="AW273">
            <v>0</v>
          </cell>
          <cell r="AX273">
            <v>1</v>
          </cell>
          <cell r="AY273" t="str">
            <v>WT75X6.5</v>
          </cell>
          <cell r="AZ273" t="str">
            <v>WT75X6.5</v>
          </cell>
          <cell r="BA273">
            <v>5</v>
          </cell>
          <cell r="BB273">
            <v>813</v>
          </cell>
          <cell r="BC273">
            <v>74.2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16.2</v>
          </cell>
          <cell r="BR273">
            <v>0</v>
          </cell>
          <cell r="BS273">
            <v>0</v>
          </cell>
          <cell r="BT273">
            <v>4.0599999999999996</v>
          </cell>
          <cell r="BU273">
            <v>5</v>
          </cell>
          <cell r="BV273">
            <v>0</v>
          </cell>
          <cell r="BW273">
            <v>0</v>
          </cell>
          <cell r="BX273">
            <v>14.5</v>
          </cell>
          <cell r="BY273">
            <v>17.100000000000001</v>
          </cell>
          <cell r="BZ273">
            <v>0.377</v>
          </cell>
          <cell r="CA273">
            <v>11.5</v>
          </cell>
          <cell r="CB273">
            <v>6.51</v>
          </cell>
          <cell r="CC273">
            <v>21.5</v>
          </cell>
          <cell r="CD273">
            <v>0.41399999999999998</v>
          </cell>
          <cell r="CE273">
            <v>12.7</v>
          </cell>
          <cell r="CF273">
            <v>8.2799999999999994</v>
          </cell>
          <cell r="CG273">
            <v>22.6</v>
          </cell>
          <cell r="CH273">
            <v>0</v>
          </cell>
          <cell r="CI273">
            <v>6.91</v>
          </cell>
          <cell r="CJ273">
            <v>1.66E-3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34</v>
          </cell>
          <cell r="CQ273">
            <v>0.83899999999999997</v>
          </cell>
          <cell r="CR273">
            <v>0</v>
          </cell>
          <cell r="CS273">
            <v>1</v>
          </cell>
        </row>
        <row r="274">
          <cell r="C274" t="str">
            <v>WT2.5X9.5</v>
          </cell>
          <cell r="D274" t="str">
            <v>F</v>
          </cell>
          <cell r="E274">
            <v>9.5</v>
          </cell>
          <cell r="F274">
            <v>2.78</v>
          </cell>
          <cell r="G274">
            <v>2.58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</v>
          </cell>
          <cell r="U274">
            <v>0</v>
          </cell>
          <cell r="V274">
            <v>0.48699999999999999</v>
          </cell>
          <cell r="W274">
            <v>0</v>
          </cell>
          <cell r="X274">
            <v>0</v>
          </cell>
          <cell r="Y274">
            <v>0.27600000000000002</v>
          </cell>
          <cell r="Z274">
            <v>5.85</v>
          </cell>
          <cell r="AA274">
            <v>0</v>
          </cell>
          <cell r="AB274">
            <v>6.83</v>
          </cell>
          <cell r="AC274">
            <v>0</v>
          </cell>
          <cell r="AD274">
            <v>9.5399999999999991</v>
          </cell>
          <cell r="AE274">
            <v>1.01</v>
          </cell>
          <cell r="AF274">
            <v>0.97</v>
          </cell>
          <cell r="AG274">
            <v>0.48499999999999999</v>
          </cell>
          <cell r="AH274">
            <v>0.60399999999999998</v>
          </cell>
          <cell r="AI274">
            <v>4.5599999999999996</v>
          </cell>
          <cell r="AJ274">
            <v>2.76</v>
          </cell>
          <cell r="AK274">
            <v>1.81</v>
          </cell>
          <cell r="AL274">
            <v>1.28</v>
          </cell>
          <cell r="AM274">
            <v>0</v>
          </cell>
          <cell r="AN274">
            <v>0.157</v>
          </cell>
          <cell r="AO274">
            <v>7.7499999999999999E-2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1.44</v>
          </cell>
          <cell r="AV274">
            <v>0.96399999999999997</v>
          </cell>
          <cell r="AW274">
            <v>0</v>
          </cell>
          <cell r="AX274">
            <v>1</v>
          </cell>
          <cell r="AY274" t="str">
            <v>WT65X14.05</v>
          </cell>
          <cell r="AZ274" t="str">
            <v>WT65X14.05</v>
          </cell>
          <cell r="BA274">
            <v>14.1</v>
          </cell>
          <cell r="BB274">
            <v>1790</v>
          </cell>
          <cell r="BC274">
            <v>65.5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12.4</v>
          </cell>
          <cell r="BR274">
            <v>0</v>
          </cell>
          <cell r="BS274">
            <v>0</v>
          </cell>
          <cell r="BT274">
            <v>7.01</v>
          </cell>
          <cell r="BU274">
            <v>14.1</v>
          </cell>
          <cell r="BV274">
            <v>0</v>
          </cell>
          <cell r="BW274">
            <v>0</v>
          </cell>
          <cell r="BX274">
            <v>6.83</v>
          </cell>
          <cell r="BY274">
            <v>9.5399999999999991</v>
          </cell>
          <cell r="BZ274">
            <v>0.42</v>
          </cell>
          <cell r="CA274">
            <v>15.9</v>
          </cell>
          <cell r="CB274">
            <v>7.95</v>
          </cell>
          <cell r="CC274">
            <v>15.3</v>
          </cell>
          <cell r="CD274">
            <v>1.9</v>
          </cell>
          <cell r="CE274">
            <v>45.2</v>
          </cell>
          <cell r="CF274">
            <v>29.7</v>
          </cell>
          <cell r="CG274">
            <v>32.5</v>
          </cell>
          <cell r="CH274">
            <v>0</v>
          </cell>
          <cell r="CI274">
            <v>65.3</v>
          </cell>
          <cell r="CJ274">
            <v>2.0799999999999999E-2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36.6</v>
          </cell>
          <cell r="CQ274">
            <v>0.96399999999999997</v>
          </cell>
          <cell r="CR274">
            <v>0</v>
          </cell>
          <cell r="CS274">
            <v>1</v>
          </cell>
        </row>
        <row r="275">
          <cell r="C275" t="str">
            <v>WT2.5X8</v>
          </cell>
          <cell r="D275" t="str">
            <v>F</v>
          </cell>
          <cell r="E275">
            <v>8</v>
          </cell>
          <cell r="F275">
            <v>2.35</v>
          </cell>
          <cell r="G275">
            <v>2.5099999999999998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</v>
          </cell>
          <cell r="U275">
            <v>0</v>
          </cell>
          <cell r="V275">
            <v>0.45800000000000002</v>
          </cell>
          <cell r="W275">
            <v>0</v>
          </cell>
          <cell r="X275">
            <v>0</v>
          </cell>
          <cell r="Y275">
            <v>0.23499999999999999</v>
          </cell>
          <cell r="Z275">
            <v>6.94</v>
          </cell>
          <cell r="AA275">
            <v>0</v>
          </cell>
          <cell r="AB275">
            <v>7.69</v>
          </cell>
          <cell r="AC275">
            <v>0</v>
          </cell>
          <cell r="AD275">
            <v>10.4</v>
          </cell>
          <cell r="AE275">
            <v>0.84499999999999997</v>
          </cell>
          <cell r="AF275">
            <v>0.80100000000000005</v>
          </cell>
          <cell r="AG275">
            <v>0.41299999999999998</v>
          </cell>
          <cell r="AH275">
            <v>0.59899999999999998</v>
          </cell>
          <cell r="AI275">
            <v>3.75</v>
          </cell>
          <cell r="AJ275">
            <v>2.2799999999999998</v>
          </cell>
          <cell r="AK275">
            <v>1.5</v>
          </cell>
          <cell r="AL275">
            <v>1.26</v>
          </cell>
          <cell r="AM275">
            <v>0</v>
          </cell>
          <cell r="AN275">
            <v>9.5799999999999996E-2</v>
          </cell>
          <cell r="AO275">
            <v>4.53E-2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1.43</v>
          </cell>
          <cell r="AV275">
            <v>0.96199999999999997</v>
          </cell>
          <cell r="AW275">
            <v>0</v>
          </cell>
          <cell r="AX275">
            <v>1</v>
          </cell>
          <cell r="AY275" t="str">
            <v>WT65X11.9</v>
          </cell>
          <cell r="AZ275" t="str">
            <v>WT65X11.9</v>
          </cell>
          <cell r="BA275">
            <v>11.9</v>
          </cell>
          <cell r="BB275">
            <v>1520</v>
          </cell>
          <cell r="BC275">
            <v>63.8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11.6</v>
          </cell>
          <cell r="BR275">
            <v>0</v>
          </cell>
          <cell r="BS275">
            <v>0</v>
          </cell>
          <cell r="BT275">
            <v>5.97</v>
          </cell>
          <cell r="BU275">
            <v>11.9</v>
          </cell>
          <cell r="BV275">
            <v>0</v>
          </cell>
          <cell r="BW275">
            <v>0</v>
          </cell>
          <cell r="BX275">
            <v>7.69</v>
          </cell>
          <cell r="BY275">
            <v>10.4</v>
          </cell>
          <cell r="BZ275">
            <v>0.35199999999999998</v>
          </cell>
          <cell r="CA275">
            <v>13.1</v>
          </cell>
          <cell r="CB275">
            <v>6.77</v>
          </cell>
          <cell r="CC275">
            <v>15.2</v>
          </cell>
          <cell r="CD275">
            <v>1.56</v>
          </cell>
          <cell r="CE275">
            <v>37.4</v>
          </cell>
          <cell r="CF275">
            <v>24.6</v>
          </cell>
          <cell r="CG275">
            <v>32</v>
          </cell>
          <cell r="CH275">
            <v>0</v>
          </cell>
          <cell r="CI275">
            <v>39.9</v>
          </cell>
          <cell r="CJ275">
            <v>1.2200000000000001E-2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36.299999999999997</v>
          </cell>
          <cell r="CQ275">
            <v>0.96199999999999997</v>
          </cell>
          <cell r="CR275">
            <v>0</v>
          </cell>
          <cell r="CS275">
            <v>1</v>
          </cell>
        </row>
        <row r="276">
          <cell r="C276" t="str">
            <v>WT2X6.5</v>
          </cell>
          <cell r="D276" t="str">
            <v>F</v>
          </cell>
          <cell r="E276">
            <v>6.5</v>
          </cell>
          <cell r="F276">
            <v>1.91</v>
          </cell>
          <cell r="G276">
            <v>2.08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</v>
          </cell>
          <cell r="U276">
            <v>0</v>
          </cell>
          <cell r="V276">
            <v>0.44</v>
          </cell>
          <cell r="W276">
            <v>0</v>
          </cell>
          <cell r="X276">
            <v>0</v>
          </cell>
          <cell r="Y276">
            <v>0.23599999999999999</v>
          </cell>
          <cell r="Z276">
            <v>5.88</v>
          </cell>
          <cell r="AA276">
            <v>0</v>
          </cell>
          <cell r="AB276">
            <v>5.3</v>
          </cell>
          <cell r="AC276">
            <v>0</v>
          </cell>
          <cell r="AD276">
            <v>7.43</v>
          </cell>
          <cell r="AE276">
            <v>0.52600000000000002</v>
          </cell>
          <cell r="AF276">
            <v>0.61599999999999999</v>
          </cell>
          <cell r="AG276">
            <v>0.32100000000000001</v>
          </cell>
          <cell r="AH276">
            <v>0.52400000000000002</v>
          </cell>
          <cell r="AI276">
            <v>1.93</v>
          </cell>
          <cell r="AJ276">
            <v>1.46</v>
          </cell>
          <cell r="AK276">
            <v>0.95</v>
          </cell>
          <cell r="AL276">
            <v>1</v>
          </cell>
          <cell r="AM276">
            <v>0</v>
          </cell>
          <cell r="AN276">
            <v>7.4999999999999997E-2</v>
          </cell>
          <cell r="AO276">
            <v>2.3300000000000001E-2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1.1599999999999999</v>
          </cell>
          <cell r="AV276">
            <v>0.94699999999999995</v>
          </cell>
          <cell r="AW276">
            <v>0</v>
          </cell>
          <cell r="AX276">
            <v>1</v>
          </cell>
          <cell r="AY276" t="str">
            <v>WT50X9.65</v>
          </cell>
          <cell r="AZ276" t="str">
            <v>WT50X9.65</v>
          </cell>
          <cell r="BA276">
            <v>9.65</v>
          </cell>
          <cell r="BB276">
            <v>1230</v>
          </cell>
          <cell r="BC276">
            <v>52.8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11.2</v>
          </cell>
          <cell r="BR276">
            <v>0</v>
          </cell>
          <cell r="BS276">
            <v>0</v>
          </cell>
          <cell r="BT276">
            <v>5.99</v>
          </cell>
          <cell r="BU276">
            <v>9.65</v>
          </cell>
          <cell r="BV276">
            <v>0</v>
          </cell>
          <cell r="BW276">
            <v>0</v>
          </cell>
          <cell r="BX276">
            <v>5.3</v>
          </cell>
          <cell r="BY276">
            <v>7.43</v>
          </cell>
          <cell r="BZ276">
            <v>0.219</v>
          </cell>
          <cell r="CA276">
            <v>10.1</v>
          </cell>
          <cell r="CB276">
            <v>5.26</v>
          </cell>
          <cell r="CC276">
            <v>13.3</v>
          </cell>
          <cell r="CD276">
            <v>0.80300000000000005</v>
          </cell>
          <cell r="CE276">
            <v>23.9</v>
          </cell>
          <cell r="CF276">
            <v>15.6</v>
          </cell>
          <cell r="CG276">
            <v>25.4</v>
          </cell>
          <cell r="CH276">
            <v>0</v>
          </cell>
          <cell r="CI276">
            <v>31.2</v>
          </cell>
          <cell r="CJ276">
            <v>6.2599999999999999E-3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29.5</v>
          </cell>
          <cell r="CQ276">
            <v>0.94699999999999995</v>
          </cell>
          <cell r="CR276">
            <v>0</v>
          </cell>
          <cell r="CS276">
            <v>1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Estimate"/>
      <sheetName val="Project Information"/>
      <sheetName val="Project Loads"/>
      <sheetName val="Load Analysis"/>
      <sheetName val="Seismic Analysis - Braced"/>
      <sheetName val="Seismic Analysis - Moment"/>
      <sheetName val="Interior Column Capacity"/>
      <sheetName val="Beam-Column Analysis"/>
      <sheetName val="Steel Roof Deck"/>
      <sheetName val="283"/>
      <sheetName val="Tables"/>
      <sheetName val="W"/>
    </sheetNames>
    <sheetDataSet>
      <sheetData sheetId="0"/>
      <sheetData sheetId="1">
        <row r="7">
          <cell r="C7" t="str">
            <v>II</v>
          </cell>
        </row>
        <row r="8">
          <cell r="C8" t="str">
            <v>C</v>
          </cell>
        </row>
        <row r="14">
          <cell r="C14">
            <v>7776</v>
          </cell>
        </row>
        <row r="17">
          <cell r="C17">
            <v>30</v>
          </cell>
        </row>
        <row r="18">
          <cell r="I18">
            <v>2</v>
          </cell>
        </row>
        <row r="69">
          <cell r="I69">
            <v>0.15</v>
          </cell>
        </row>
        <row r="70">
          <cell r="C70">
            <v>6</v>
          </cell>
        </row>
      </sheetData>
      <sheetData sheetId="2"/>
      <sheetData sheetId="3">
        <row r="36">
          <cell r="C36" t="str">
            <v>Roof</v>
          </cell>
          <cell r="D36"/>
          <cell r="E36"/>
          <cell r="F36"/>
          <cell r="G36"/>
          <cell r="H36" t="str">
            <v>2nd</v>
          </cell>
          <cell r="I36"/>
          <cell r="J36"/>
          <cell r="K36"/>
          <cell r="L36"/>
        </row>
        <row r="37">
          <cell r="C37" t="str">
            <v>Item</v>
          </cell>
          <cell r="D37" t="str">
            <v>Quantity</v>
          </cell>
          <cell r="E37" t="str">
            <v>Units</v>
          </cell>
          <cell r="F37" t="str">
            <v>Unit Weight</v>
          </cell>
          <cell r="G37" t="str">
            <v>Weight</v>
          </cell>
          <cell r="H37" t="str">
            <v>Item</v>
          </cell>
          <cell r="I37" t="str">
            <v>Quantity</v>
          </cell>
          <cell r="J37" t="str">
            <v>Units</v>
          </cell>
          <cell r="K37" t="str">
            <v>Unit Weight</v>
          </cell>
          <cell r="L37" t="str">
            <v>Weight</v>
          </cell>
        </row>
        <row r="38">
          <cell r="C38"/>
          <cell r="D38" t="str">
            <v>(Area)</v>
          </cell>
          <cell r="E38"/>
          <cell r="F38" t="str">
            <v>(ksf or klf)</v>
          </cell>
          <cell r="G38" t="str">
            <v>(kip)</v>
          </cell>
          <cell r="H38"/>
          <cell r="I38" t="str">
            <v>(Area)</v>
          </cell>
          <cell r="J38"/>
          <cell r="K38" t="str">
            <v>(ksf or klf)</v>
          </cell>
          <cell r="L38" t="str">
            <v>(kip)</v>
          </cell>
        </row>
        <row r="39">
          <cell r="C39"/>
          <cell r="D39"/>
          <cell r="E39"/>
          <cell r="F39"/>
          <cell r="G39"/>
          <cell r="H39" t="str">
            <v>Concrete Slab</v>
          </cell>
          <cell r="I39">
            <v>7776</v>
          </cell>
          <cell r="J39" t="str">
            <v>sf</v>
          </cell>
          <cell r="K39">
            <v>7.4999999999999997E-2</v>
          </cell>
          <cell r="L39">
            <v>583.19999999999993</v>
          </cell>
        </row>
        <row r="40">
          <cell r="C40" t="str">
            <v>Metal Deck</v>
          </cell>
          <cell r="D40">
            <v>7776</v>
          </cell>
          <cell r="E40" t="str">
            <v>sf</v>
          </cell>
          <cell r="F40">
            <v>0.03</v>
          </cell>
          <cell r="G40">
            <v>233.28</v>
          </cell>
          <cell r="H40" t="str">
            <v>Metal Deck</v>
          </cell>
          <cell r="I40">
            <v>7776</v>
          </cell>
          <cell r="J40" t="str">
            <v>sf</v>
          </cell>
          <cell r="K40">
            <v>2.5000000000000001E-2</v>
          </cell>
          <cell r="L40">
            <v>194.4</v>
          </cell>
        </row>
        <row r="41">
          <cell r="C41" t="str">
            <v>EPDM Membrane</v>
          </cell>
          <cell r="D41">
            <v>7776</v>
          </cell>
          <cell r="E41" t="str">
            <v>sf</v>
          </cell>
          <cell r="F41">
            <v>1E-3</v>
          </cell>
          <cell r="G41">
            <v>7.7759999999999998</v>
          </cell>
          <cell r="H41" t="str">
            <v>Cladding</v>
          </cell>
          <cell r="I41">
            <v>7776</v>
          </cell>
          <cell r="J41" t="str">
            <v>sf</v>
          </cell>
          <cell r="K41">
            <v>0.01</v>
          </cell>
          <cell r="L41">
            <v>77.760000000000005</v>
          </cell>
        </row>
        <row r="42">
          <cell r="C42" t="str">
            <v>Insulation</v>
          </cell>
          <cell r="D42">
            <v>7776</v>
          </cell>
          <cell r="E42" t="str">
            <v>sf</v>
          </cell>
          <cell r="F42">
            <v>6.0000000000000001E-3</v>
          </cell>
          <cell r="G42">
            <v>46.655999999999999</v>
          </cell>
          <cell r="H42" t="str">
            <v>Partitions</v>
          </cell>
          <cell r="I42">
            <v>7776</v>
          </cell>
          <cell r="J42" t="str">
            <v>sf</v>
          </cell>
          <cell r="K42">
            <v>0.01</v>
          </cell>
          <cell r="L42">
            <v>77.760000000000005</v>
          </cell>
        </row>
        <row r="43">
          <cell r="C43" t="str">
            <v>Mechanical Equipment</v>
          </cell>
          <cell r="D43">
            <v>7776</v>
          </cell>
          <cell r="E43" t="str">
            <v>sf</v>
          </cell>
          <cell r="F43">
            <v>5.0000000000000001E-3</v>
          </cell>
          <cell r="G43">
            <v>38.880000000000003</v>
          </cell>
          <cell r="H43" t="str">
            <v>Mechanical Equipment</v>
          </cell>
          <cell r="I43">
            <v>7776</v>
          </cell>
          <cell r="J43" t="str">
            <v>sf</v>
          </cell>
          <cell r="K43">
            <v>7.0000000000000001E-3</v>
          </cell>
          <cell r="L43">
            <v>54.432000000000002</v>
          </cell>
        </row>
        <row r="44">
          <cell r="C44" t="str">
            <v>Snow</v>
          </cell>
          <cell r="D44">
            <v>7776</v>
          </cell>
          <cell r="E44" t="str">
            <v>sf</v>
          </cell>
          <cell r="F44">
            <v>3.15E-2</v>
          </cell>
          <cell r="G44">
            <v>244.94399999999999</v>
          </cell>
          <cell r="H44" t="str">
            <v>Steel Structure</v>
          </cell>
          <cell r="I44">
            <v>7776</v>
          </cell>
          <cell r="J44" t="str">
            <v>sf</v>
          </cell>
          <cell r="K44">
            <v>1.2E-2</v>
          </cell>
          <cell r="L44">
            <v>93.311999999999998</v>
          </cell>
        </row>
        <row r="45">
          <cell r="C45">
            <v>571.53599999999994</v>
          </cell>
          <cell r="D45"/>
          <cell r="E45"/>
          <cell r="F45"/>
          <cell r="G45">
            <v>571.53599999999994</v>
          </cell>
          <cell r="H45">
            <v>1080.8639999999998</v>
          </cell>
          <cell r="I45"/>
          <cell r="J45"/>
          <cell r="K45"/>
          <cell r="L45">
            <v>1080.8639999999998</v>
          </cell>
        </row>
      </sheetData>
      <sheetData sheetId="4">
        <row r="11">
          <cell r="D11">
            <v>0.25</v>
          </cell>
        </row>
        <row r="12">
          <cell r="D12">
            <v>7.6999999999999999E-2</v>
          </cell>
        </row>
        <row r="14">
          <cell r="D14">
            <v>1.2</v>
          </cell>
        </row>
        <row r="15">
          <cell r="D15">
            <v>1.7</v>
          </cell>
        </row>
        <row r="24">
          <cell r="D24">
            <v>6</v>
          </cell>
        </row>
        <row r="38">
          <cell r="D38" t="str">
            <v>B</v>
          </cell>
        </row>
        <row r="39">
          <cell r="D39" t="str">
            <v>B</v>
          </cell>
        </row>
        <row r="81">
          <cell r="B81" t="str">
            <v>ALLOWED DEFLECTIONS</v>
          </cell>
          <cell r="C81"/>
        </row>
        <row r="82">
          <cell r="B82" t="str">
            <v>hsx</v>
          </cell>
          <cell r="C82">
            <v>1.4999999999999999E-2</v>
          </cell>
        </row>
      </sheetData>
      <sheetData sheetId="5"/>
      <sheetData sheetId="6"/>
      <sheetData sheetId="7"/>
      <sheetData sheetId="8"/>
      <sheetData sheetId="9"/>
      <sheetData sheetId="10">
        <row r="11">
          <cell r="A11" t="str">
            <v>I</v>
          </cell>
          <cell r="B11">
            <v>1</v>
          </cell>
        </row>
        <row r="12">
          <cell r="A12" t="str">
            <v>II</v>
          </cell>
          <cell r="B12">
            <v>1</v>
          </cell>
        </row>
        <row r="13">
          <cell r="A13" t="str">
            <v>III</v>
          </cell>
          <cell r="B13">
            <v>1.25</v>
          </cell>
        </row>
        <row r="14">
          <cell r="A14" t="str">
            <v>IV</v>
          </cell>
          <cell r="B14">
            <v>1.5</v>
          </cell>
        </row>
        <row r="29">
          <cell r="A29" t="str">
            <v>Steel moment-resisting frame</v>
          </cell>
          <cell r="B29">
            <v>2.8000000000000001E-2</v>
          </cell>
          <cell r="C29">
            <v>0.8</v>
          </cell>
        </row>
        <row r="30">
          <cell r="A30" t="str">
            <v>Concrete moment-resisting frame</v>
          </cell>
          <cell r="B30">
            <v>1.6E-2</v>
          </cell>
          <cell r="C30">
            <v>0.9</v>
          </cell>
        </row>
        <row r="31">
          <cell r="A31" t="str">
            <v>Eccentrically braced steel frame</v>
          </cell>
          <cell r="B31">
            <v>0.03</v>
          </cell>
          <cell r="C31">
            <v>0.75</v>
          </cell>
        </row>
        <row r="32">
          <cell r="A32" t="str">
            <v>All other structural systems</v>
          </cell>
          <cell r="B32">
            <v>0.02</v>
          </cell>
          <cell r="C32">
            <v>0.75</v>
          </cell>
        </row>
      </sheetData>
      <sheetData sheetId="11">
        <row r="3">
          <cell r="C3" t="str">
            <v>W44X335</v>
          </cell>
          <cell r="D3" t="str">
            <v>F</v>
          </cell>
          <cell r="E3">
            <v>335</v>
          </cell>
          <cell r="F3">
            <v>98.5</v>
          </cell>
          <cell r="G3">
            <v>44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1.3125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4.5</v>
          </cell>
          <cell r="AA3">
            <v>0</v>
          </cell>
          <cell r="AB3">
            <v>38</v>
          </cell>
          <cell r="AC3">
            <v>0</v>
          </cell>
          <cell r="AD3">
            <v>0</v>
          </cell>
          <cell r="AE3">
            <v>31100</v>
          </cell>
          <cell r="AF3">
            <v>1620</v>
          </cell>
          <cell r="AG3">
            <v>1410</v>
          </cell>
          <cell r="AH3">
            <v>17.8</v>
          </cell>
          <cell r="AI3">
            <v>1200</v>
          </cell>
          <cell r="AJ3">
            <v>236</v>
          </cell>
          <cell r="AK3">
            <v>150</v>
          </cell>
          <cell r="AL3">
            <v>3.49</v>
          </cell>
          <cell r="AM3">
            <v>0</v>
          </cell>
          <cell r="AN3">
            <v>74.7</v>
          </cell>
          <cell r="AO3">
            <v>535000</v>
          </cell>
          <cell r="AP3">
            <v>0</v>
          </cell>
          <cell r="AQ3">
            <v>168</v>
          </cell>
          <cell r="AR3">
            <v>1180</v>
          </cell>
          <cell r="AS3">
            <v>278</v>
          </cell>
          <cell r="AT3">
            <v>805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 t="str">
            <v>W1100X499</v>
          </cell>
          <cell r="AZ3" t="str">
            <v>W1100X499</v>
          </cell>
          <cell r="BA3">
            <v>499</v>
          </cell>
          <cell r="BB3">
            <v>63500</v>
          </cell>
          <cell r="BC3">
            <v>1120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499</v>
          </cell>
          <cell r="BV3">
            <v>0</v>
          </cell>
          <cell r="BW3">
            <v>0</v>
          </cell>
          <cell r="BX3">
            <v>38</v>
          </cell>
          <cell r="BY3">
            <v>0</v>
          </cell>
          <cell r="BZ3">
            <v>12900</v>
          </cell>
          <cell r="CA3">
            <v>26500</v>
          </cell>
          <cell r="CB3">
            <v>23100</v>
          </cell>
          <cell r="CC3">
            <v>452</v>
          </cell>
          <cell r="CD3">
            <v>499</v>
          </cell>
          <cell r="CE3">
            <v>3870</v>
          </cell>
          <cell r="CF3">
            <v>2460</v>
          </cell>
          <cell r="CG3">
            <v>88.6</v>
          </cell>
          <cell r="CH3">
            <v>0</v>
          </cell>
          <cell r="CI3">
            <v>31100</v>
          </cell>
          <cell r="CJ3">
            <v>144000</v>
          </cell>
          <cell r="CK3">
            <v>0</v>
          </cell>
          <cell r="CL3">
            <v>108000</v>
          </cell>
          <cell r="CM3">
            <v>491</v>
          </cell>
          <cell r="CN3">
            <v>4560</v>
          </cell>
          <cell r="CO3">
            <v>13200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</row>
        <row r="4">
          <cell r="C4" t="str">
            <v>W44X290</v>
          </cell>
          <cell r="D4" t="str">
            <v>F</v>
          </cell>
          <cell r="E4">
            <v>290</v>
          </cell>
          <cell r="F4">
            <v>85.4</v>
          </cell>
          <cell r="G4">
            <v>43.6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2.36</v>
          </cell>
          <cell r="S4">
            <v>2.4375</v>
          </cell>
          <cell r="T4">
            <v>1.25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5.0199999999999996</v>
          </cell>
          <cell r="AA4">
            <v>0</v>
          </cell>
          <cell r="AB4">
            <v>45</v>
          </cell>
          <cell r="AC4">
            <v>0</v>
          </cell>
          <cell r="AD4">
            <v>0</v>
          </cell>
          <cell r="AE4">
            <v>27000</v>
          </cell>
          <cell r="AF4">
            <v>1410</v>
          </cell>
          <cell r="AG4">
            <v>1240</v>
          </cell>
          <cell r="AH4">
            <v>17.8</v>
          </cell>
          <cell r="AI4">
            <v>1040</v>
          </cell>
          <cell r="AJ4">
            <v>205</v>
          </cell>
          <cell r="AK4">
            <v>132</v>
          </cell>
          <cell r="AL4">
            <v>3.49</v>
          </cell>
          <cell r="AM4">
            <v>0</v>
          </cell>
          <cell r="AN4">
            <v>50.9</v>
          </cell>
          <cell r="AO4">
            <v>461000</v>
          </cell>
          <cell r="AP4">
            <v>0</v>
          </cell>
          <cell r="AQ4">
            <v>166</v>
          </cell>
          <cell r="AR4">
            <v>1040</v>
          </cell>
          <cell r="AS4">
            <v>248</v>
          </cell>
          <cell r="AT4">
            <v>701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 t="str">
            <v>W1100X433</v>
          </cell>
          <cell r="AZ4" t="str">
            <v>W1100X433</v>
          </cell>
          <cell r="BA4">
            <v>433</v>
          </cell>
          <cell r="BB4">
            <v>55100</v>
          </cell>
          <cell r="BC4">
            <v>1110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59.9</v>
          </cell>
          <cell r="BO4">
            <v>61.9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433</v>
          </cell>
          <cell r="BV4">
            <v>0</v>
          </cell>
          <cell r="BW4">
            <v>0</v>
          </cell>
          <cell r="BX4">
            <v>45</v>
          </cell>
          <cell r="BY4">
            <v>0</v>
          </cell>
          <cell r="BZ4">
            <v>11200</v>
          </cell>
          <cell r="CA4">
            <v>23100</v>
          </cell>
          <cell r="CB4">
            <v>20300</v>
          </cell>
          <cell r="CC4">
            <v>452</v>
          </cell>
          <cell r="CD4">
            <v>433</v>
          </cell>
          <cell r="CE4">
            <v>3360</v>
          </cell>
          <cell r="CF4">
            <v>2160</v>
          </cell>
          <cell r="CG4">
            <v>88.6</v>
          </cell>
          <cell r="CH4">
            <v>0</v>
          </cell>
          <cell r="CI4">
            <v>21200</v>
          </cell>
          <cell r="CJ4">
            <v>124000</v>
          </cell>
          <cell r="CK4">
            <v>0</v>
          </cell>
          <cell r="CL4">
            <v>107000</v>
          </cell>
          <cell r="CM4">
            <v>433</v>
          </cell>
          <cell r="CN4">
            <v>4060</v>
          </cell>
          <cell r="CO4">
            <v>11500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</row>
        <row r="5">
          <cell r="C5" t="str">
            <v>W44X262</v>
          </cell>
          <cell r="D5" t="str">
            <v>F</v>
          </cell>
          <cell r="E5">
            <v>262</v>
          </cell>
          <cell r="F5">
            <v>76.900000000000006</v>
          </cell>
          <cell r="G5">
            <v>43.3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2.2000000000000002</v>
          </cell>
          <cell r="S5">
            <v>2.25</v>
          </cell>
          <cell r="T5">
            <v>1.1875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5.57</v>
          </cell>
          <cell r="AA5">
            <v>0</v>
          </cell>
          <cell r="AB5">
            <v>49.6</v>
          </cell>
          <cell r="AC5">
            <v>0</v>
          </cell>
          <cell r="AD5">
            <v>0</v>
          </cell>
          <cell r="AE5">
            <v>24100</v>
          </cell>
          <cell r="AF5">
            <v>1270</v>
          </cell>
          <cell r="AG5">
            <v>1110</v>
          </cell>
          <cell r="AH5">
            <v>17.7</v>
          </cell>
          <cell r="AI5">
            <v>923</v>
          </cell>
          <cell r="AJ5">
            <v>182</v>
          </cell>
          <cell r="AK5">
            <v>117</v>
          </cell>
          <cell r="AL5">
            <v>3.47</v>
          </cell>
          <cell r="AM5">
            <v>0</v>
          </cell>
          <cell r="AN5">
            <v>37.299999999999997</v>
          </cell>
          <cell r="AO5">
            <v>405000</v>
          </cell>
          <cell r="AP5">
            <v>0</v>
          </cell>
          <cell r="AQ5">
            <v>165</v>
          </cell>
          <cell r="AR5">
            <v>928</v>
          </cell>
          <cell r="AS5">
            <v>223</v>
          </cell>
          <cell r="AT5">
            <v>630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 t="str">
            <v>W1100X390</v>
          </cell>
          <cell r="AZ5" t="str">
            <v>W1100X390</v>
          </cell>
          <cell r="BA5">
            <v>390</v>
          </cell>
          <cell r="BB5">
            <v>49600</v>
          </cell>
          <cell r="BC5">
            <v>1100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55.9</v>
          </cell>
          <cell r="BO5">
            <v>57.2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390</v>
          </cell>
          <cell r="BV5">
            <v>0</v>
          </cell>
          <cell r="BW5">
            <v>0</v>
          </cell>
          <cell r="BX5">
            <v>49.6</v>
          </cell>
          <cell r="BY5">
            <v>0</v>
          </cell>
          <cell r="BZ5">
            <v>10000</v>
          </cell>
          <cell r="CA5">
            <v>20800</v>
          </cell>
          <cell r="CB5">
            <v>18200</v>
          </cell>
          <cell r="CC5">
            <v>450</v>
          </cell>
          <cell r="CD5">
            <v>384</v>
          </cell>
          <cell r="CE5">
            <v>2980</v>
          </cell>
          <cell r="CF5">
            <v>1920</v>
          </cell>
          <cell r="CG5">
            <v>88.1</v>
          </cell>
          <cell r="CH5">
            <v>0</v>
          </cell>
          <cell r="CI5">
            <v>15500</v>
          </cell>
          <cell r="CJ5">
            <v>109000</v>
          </cell>
          <cell r="CK5">
            <v>0</v>
          </cell>
          <cell r="CL5">
            <v>106000</v>
          </cell>
          <cell r="CM5">
            <v>386</v>
          </cell>
          <cell r="CN5">
            <v>3650</v>
          </cell>
          <cell r="CO5">
            <v>10300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</row>
        <row r="6">
          <cell r="C6" t="str">
            <v>W44X230</v>
          </cell>
          <cell r="D6" t="str">
            <v>F</v>
          </cell>
          <cell r="E6">
            <v>230</v>
          </cell>
          <cell r="F6">
            <v>67.7</v>
          </cell>
          <cell r="G6">
            <v>42.9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1.1875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6.45</v>
          </cell>
          <cell r="AA6">
            <v>0</v>
          </cell>
          <cell r="AB6">
            <v>54.8</v>
          </cell>
          <cell r="AC6">
            <v>0</v>
          </cell>
          <cell r="AD6">
            <v>0</v>
          </cell>
          <cell r="AE6">
            <v>20800</v>
          </cell>
          <cell r="AF6">
            <v>1100</v>
          </cell>
          <cell r="AG6">
            <v>971</v>
          </cell>
          <cell r="AH6">
            <v>17.5</v>
          </cell>
          <cell r="AI6">
            <v>796</v>
          </cell>
          <cell r="AJ6">
            <v>157</v>
          </cell>
          <cell r="AK6">
            <v>101</v>
          </cell>
          <cell r="AL6">
            <v>3.43</v>
          </cell>
          <cell r="AM6">
            <v>0</v>
          </cell>
          <cell r="AN6">
            <v>24.9</v>
          </cell>
          <cell r="AO6">
            <v>346000</v>
          </cell>
          <cell r="AP6">
            <v>0</v>
          </cell>
          <cell r="AQ6">
            <v>165</v>
          </cell>
          <cell r="AR6">
            <v>793</v>
          </cell>
          <cell r="AS6">
            <v>192</v>
          </cell>
          <cell r="AT6">
            <v>547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 t="str">
            <v>W1100X343</v>
          </cell>
          <cell r="AZ6" t="str">
            <v>W1100X343</v>
          </cell>
          <cell r="BA6">
            <v>343</v>
          </cell>
          <cell r="BB6">
            <v>43700</v>
          </cell>
          <cell r="BC6">
            <v>1090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343</v>
          </cell>
          <cell r="BV6">
            <v>0</v>
          </cell>
          <cell r="BW6">
            <v>0</v>
          </cell>
          <cell r="BX6">
            <v>54.8</v>
          </cell>
          <cell r="BY6">
            <v>0</v>
          </cell>
          <cell r="BZ6">
            <v>8660</v>
          </cell>
          <cell r="CA6">
            <v>18000</v>
          </cell>
          <cell r="CB6">
            <v>15900</v>
          </cell>
          <cell r="CC6">
            <v>445</v>
          </cell>
          <cell r="CD6">
            <v>331</v>
          </cell>
          <cell r="CE6">
            <v>2570</v>
          </cell>
          <cell r="CF6">
            <v>1660</v>
          </cell>
          <cell r="CG6">
            <v>87.1</v>
          </cell>
          <cell r="CH6">
            <v>0</v>
          </cell>
          <cell r="CI6">
            <v>10400</v>
          </cell>
          <cell r="CJ6">
            <v>92900</v>
          </cell>
          <cell r="CK6">
            <v>0</v>
          </cell>
          <cell r="CL6">
            <v>106000</v>
          </cell>
          <cell r="CM6">
            <v>330</v>
          </cell>
          <cell r="CN6">
            <v>3150</v>
          </cell>
          <cell r="CO6">
            <v>8960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</row>
        <row r="7">
          <cell r="C7" t="str">
            <v>W40X593</v>
          </cell>
          <cell r="D7" t="str">
            <v>T</v>
          </cell>
          <cell r="E7">
            <v>593</v>
          </cell>
          <cell r="F7">
            <v>174</v>
          </cell>
          <cell r="G7">
            <v>43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2.125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2.58</v>
          </cell>
          <cell r="AA7">
            <v>0</v>
          </cell>
          <cell r="AB7">
            <v>19.100000000000001</v>
          </cell>
          <cell r="AC7">
            <v>0</v>
          </cell>
          <cell r="AD7">
            <v>0</v>
          </cell>
          <cell r="AE7">
            <v>50400</v>
          </cell>
          <cell r="AF7">
            <v>2760</v>
          </cell>
          <cell r="AG7">
            <v>2340</v>
          </cell>
          <cell r="AH7">
            <v>17</v>
          </cell>
          <cell r="AI7">
            <v>2520</v>
          </cell>
          <cell r="AJ7">
            <v>481</v>
          </cell>
          <cell r="AK7">
            <v>302</v>
          </cell>
          <cell r="AL7">
            <v>3.8</v>
          </cell>
          <cell r="AM7">
            <v>0</v>
          </cell>
          <cell r="AN7">
            <v>445</v>
          </cell>
          <cell r="AO7">
            <v>997000</v>
          </cell>
          <cell r="AP7">
            <v>0</v>
          </cell>
          <cell r="AQ7">
            <v>166</v>
          </cell>
          <cell r="AR7">
            <v>2240</v>
          </cell>
          <cell r="AS7">
            <v>479</v>
          </cell>
          <cell r="AT7">
            <v>1370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 t="str">
            <v>W1000X883</v>
          </cell>
          <cell r="AZ7" t="str">
            <v>W1000X883</v>
          </cell>
          <cell r="BA7">
            <v>883</v>
          </cell>
          <cell r="BB7">
            <v>112000</v>
          </cell>
          <cell r="BC7">
            <v>1090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883</v>
          </cell>
          <cell r="BV7">
            <v>0</v>
          </cell>
          <cell r="BW7">
            <v>0</v>
          </cell>
          <cell r="BX7">
            <v>19.100000000000001</v>
          </cell>
          <cell r="BY7">
            <v>0</v>
          </cell>
          <cell r="BZ7">
            <v>21000</v>
          </cell>
          <cell r="CA7">
            <v>45200</v>
          </cell>
          <cell r="CB7">
            <v>38300</v>
          </cell>
          <cell r="CC7">
            <v>432</v>
          </cell>
          <cell r="CD7">
            <v>1050</v>
          </cell>
          <cell r="CE7">
            <v>7880</v>
          </cell>
          <cell r="CF7">
            <v>4950</v>
          </cell>
          <cell r="CG7">
            <v>96.5</v>
          </cell>
          <cell r="CH7">
            <v>0</v>
          </cell>
          <cell r="CI7">
            <v>185000</v>
          </cell>
          <cell r="CJ7">
            <v>268000</v>
          </cell>
          <cell r="CK7">
            <v>0</v>
          </cell>
          <cell r="CL7">
            <v>107000</v>
          </cell>
          <cell r="CM7">
            <v>932</v>
          </cell>
          <cell r="CN7">
            <v>7850</v>
          </cell>
          <cell r="CO7">
            <v>22500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</row>
        <row r="8">
          <cell r="C8" t="str">
            <v>W40X503</v>
          </cell>
          <cell r="D8" t="str">
            <v>T</v>
          </cell>
          <cell r="E8">
            <v>503</v>
          </cell>
          <cell r="F8">
            <v>148</v>
          </cell>
          <cell r="G8">
            <v>42.1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2.98</v>
          </cell>
          <cell r="AA8">
            <v>0</v>
          </cell>
          <cell r="AB8">
            <v>22.3</v>
          </cell>
          <cell r="AC8">
            <v>0</v>
          </cell>
          <cell r="AD8">
            <v>0</v>
          </cell>
          <cell r="AE8">
            <v>41600</v>
          </cell>
          <cell r="AF8">
            <v>2320</v>
          </cell>
          <cell r="AG8">
            <v>1980</v>
          </cell>
          <cell r="AH8">
            <v>16.8</v>
          </cell>
          <cell r="AI8">
            <v>2040</v>
          </cell>
          <cell r="AJ8">
            <v>394</v>
          </cell>
          <cell r="AK8">
            <v>249</v>
          </cell>
          <cell r="AL8">
            <v>3.72</v>
          </cell>
          <cell r="AM8">
            <v>0</v>
          </cell>
          <cell r="AN8">
            <v>277</v>
          </cell>
          <cell r="AO8">
            <v>789000</v>
          </cell>
          <cell r="AP8">
            <v>0</v>
          </cell>
          <cell r="AQ8">
            <v>161</v>
          </cell>
          <cell r="AR8">
            <v>1830</v>
          </cell>
          <cell r="AS8">
            <v>403</v>
          </cell>
          <cell r="AT8">
            <v>1150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 t="str">
            <v>W1000X748</v>
          </cell>
          <cell r="AZ8" t="str">
            <v>W1000X748</v>
          </cell>
          <cell r="BA8">
            <v>748</v>
          </cell>
          <cell r="BB8">
            <v>95500</v>
          </cell>
          <cell r="BC8">
            <v>1070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748</v>
          </cell>
          <cell r="BV8">
            <v>0</v>
          </cell>
          <cell r="BW8">
            <v>0</v>
          </cell>
          <cell r="BX8">
            <v>22.3</v>
          </cell>
          <cell r="BY8">
            <v>0</v>
          </cell>
          <cell r="BZ8">
            <v>17300</v>
          </cell>
          <cell r="CA8">
            <v>38000</v>
          </cell>
          <cell r="CB8">
            <v>32400</v>
          </cell>
          <cell r="CC8">
            <v>427</v>
          </cell>
          <cell r="CD8">
            <v>849</v>
          </cell>
          <cell r="CE8">
            <v>6460</v>
          </cell>
          <cell r="CF8">
            <v>4080</v>
          </cell>
          <cell r="CG8">
            <v>94.5</v>
          </cell>
          <cell r="CH8">
            <v>0</v>
          </cell>
          <cell r="CI8">
            <v>115000</v>
          </cell>
          <cell r="CJ8">
            <v>212000</v>
          </cell>
          <cell r="CK8">
            <v>0</v>
          </cell>
          <cell r="CL8">
            <v>104000</v>
          </cell>
          <cell r="CM8">
            <v>762</v>
          </cell>
          <cell r="CN8">
            <v>6600</v>
          </cell>
          <cell r="CO8">
            <v>18800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</row>
        <row r="9">
          <cell r="C9" t="str">
            <v>W40X431</v>
          </cell>
          <cell r="D9" t="str">
            <v>T</v>
          </cell>
          <cell r="E9">
            <v>431</v>
          </cell>
          <cell r="F9">
            <v>127</v>
          </cell>
          <cell r="G9">
            <v>41.3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1.875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3.44</v>
          </cell>
          <cell r="AA9">
            <v>0</v>
          </cell>
          <cell r="AB9">
            <v>25.5</v>
          </cell>
          <cell r="AC9">
            <v>0</v>
          </cell>
          <cell r="AD9">
            <v>0</v>
          </cell>
          <cell r="AE9">
            <v>34800</v>
          </cell>
          <cell r="AF9">
            <v>1960</v>
          </cell>
          <cell r="AG9">
            <v>1690</v>
          </cell>
          <cell r="AH9">
            <v>16.600000000000001</v>
          </cell>
          <cell r="AI9">
            <v>1690</v>
          </cell>
          <cell r="AJ9">
            <v>328</v>
          </cell>
          <cell r="AK9">
            <v>208</v>
          </cell>
          <cell r="AL9">
            <v>3.65</v>
          </cell>
          <cell r="AM9">
            <v>0</v>
          </cell>
          <cell r="AN9">
            <v>177</v>
          </cell>
          <cell r="AO9">
            <v>638000</v>
          </cell>
          <cell r="AP9">
            <v>0</v>
          </cell>
          <cell r="AQ9">
            <v>158</v>
          </cell>
          <cell r="AR9">
            <v>1510</v>
          </cell>
          <cell r="AS9">
            <v>341</v>
          </cell>
          <cell r="AT9">
            <v>969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 t="str">
            <v>W1000X642</v>
          </cell>
          <cell r="AZ9" t="str">
            <v>W1000X642</v>
          </cell>
          <cell r="BA9">
            <v>642</v>
          </cell>
          <cell r="BB9">
            <v>81900</v>
          </cell>
          <cell r="BC9">
            <v>1050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642</v>
          </cell>
          <cell r="BV9">
            <v>0</v>
          </cell>
          <cell r="BW9">
            <v>0</v>
          </cell>
          <cell r="BX9">
            <v>25.5</v>
          </cell>
          <cell r="BY9">
            <v>0</v>
          </cell>
          <cell r="BZ9">
            <v>14500</v>
          </cell>
          <cell r="CA9">
            <v>32100</v>
          </cell>
          <cell r="CB9">
            <v>27700</v>
          </cell>
          <cell r="CC9">
            <v>422</v>
          </cell>
          <cell r="CD9">
            <v>703</v>
          </cell>
          <cell r="CE9">
            <v>5370</v>
          </cell>
          <cell r="CF9">
            <v>3410</v>
          </cell>
          <cell r="CG9">
            <v>92.7</v>
          </cell>
          <cell r="CH9">
            <v>0</v>
          </cell>
          <cell r="CI9">
            <v>73700</v>
          </cell>
          <cell r="CJ9">
            <v>171000</v>
          </cell>
          <cell r="CK9">
            <v>0</v>
          </cell>
          <cell r="CL9">
            <v>102000</v>
          </cell>
          <cell r="CM9">
            <v>629</v>
          </cell>
          <cell r="CN9">
            <v>5590</v>
          </cell>
          <cell r="CO9">
            <v>15900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</row>
        <row r="10">
          <cell r="C10" t="str">
            <v>W40X397</v>
          </cell>
          <cell r="D10" t="str">
            <v>T</v>
          </cell>
          <cell r="E10">
            <v>397</v>
          </cell>
          <cell r="F10">
            <v>117</v>
          </cell>
          <cell r="G10">
            <v>41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1.8125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3.66</v>
          </cell>
          <cell r="AA10">
            <v>0</v>
          </cell>
          <cell r="AB10">
            <v>28</v>
          </cell>
          <cell r="AC10">
            <v>0</v>
          </cell>
          <cell r="AD10">
            <v>0</v>
          </cell>
          <cell r="AE10">
            <v>32000</v>
          </cell>
          <cell r="AF10">
            <v>1800</v>
          </cell>
          <cell r="AG10">
            <v>1560</v>
          </cell>
          <cell r="AH10">
            <v>16.600000000000001</v>
          </cell>
          <cell r="AI10">
            <v>1540</v>
          </cell>
          <cell r="AJ10">
            <v>300</v>
          </cell>
          <cell r="AK10">
            <v>191</v>
          </cell>
          <cell r="AL10">
            <v>3.64</v>
          </cell>
          <cell r="AM10">
            <v>0</v>
          </cell>
          <cell r="AN10">
            <v>142</v>
          </cell>
          <cell r="AO10">
            <v>579000</v>
          </cell>
          <cell r="AP10">
            <v>0</v>
          </cell>
          <cell r="AQ10">
            <v>156</v>
          </cell>
          <cell r="AR10">
            <v>1380</v>
          </cell>
          <cell r="AS10">
            <v>318</v>
          </cell>
          <cell r="AT10">
            <v>891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 t="str">
            <v>W1000X591</v>
          </cell>
          <cell r="AZ10" t="str">
            <v>W1000X591</v>
          </cell>
          <cell r="BA10">
            <v>591</v>
          </cell>
          <cell r="BB10">
            <v>75500</v>
          </cell>
          <cell r="BC10">
            <v>1040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591</v>
          </cell>
          <cell r="BV10">
            <v>0</v>
          </cell>
          <cell r="BW10">
            <v>0</v>
          </cell>
          <cell r="BX10">
            <v>28</v>
          </cell>
          <cell r="BY10">
            <v>0</v>
          </cell>
          <cell r="BZ10">
            <v>13300</v>
          </cell>
          <cell r="CA10">
            <v>29500</v>
          </cell>
          <cell r="CB10">
            <v>25600</v>
          </cell>
          <cell r="CC10">
            <v>422</v>
          </cell>
          <cell r="CD10">
            <v>641</v>
          </cell>
          <cell r="CE10">
            <v>4920</v>
          </cell>
          <cell r="CF10">
            <v>3130</v>
          </cell>
          <cell r="CG10">
            <v>92.5</v>
          </cell>
          <cell r="CH10">
            <v>0</v>
          </cell>
          <cell r="CI10">
            <v>59100</v>
          </cell>
          <cell r="CJ10">
            <v>155000</v>
          </cell>
          <cell r="CK10">
            <v>0</v>
          </cell>
          <cell r="CL10">
            <v>101000</v>
          </cell>
          <cell r="CM10">
            <v>574</v>
          </cell>
          <cell r="CN10">
            <v>5210</v>
          </cell>
          <cell r="CO10">
            <v>14600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</row>
        <row r="11">
          <cell r="C11" t="str">
            <v>W40X372</v>
          </cell>
          <cell r="D11" t="str">
            <v>T</v>
          </cell>
          <cell r="E11">
            <v>372</v>
          </cell>
          <cell r="F11">
            <v>109</v>
          </cell>
          <cell r="G11">
            <v>40.6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1.8125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3.93</v>
          </cell>
          <cell r="AA11">
            <v>0</v>
          </cell>
          <cell r="AB11">
            <v>29.5</v>
          </cell>
          <cell r="AC11">
            <v>0</v>
          </cell>
          <cell r="AD11">
            <v>0</v>
          </cell>
          <cell r="AE11">
            <v>29600</v>
          </cell>
          <cell r="AF11">
            <v>1680</v>
          </cell>
          <cell r="AG11">
            <v>1460</v>
          </cell>
          <cell r="AH11">
            <v>16.5</v>
          </cell>
          <cell r="AI11">
            <v>1420</v>
          </cell>
          <cell r="AJ11">
            <v>277</v>
          </cell>
          <cell r="AK11">
            <v>177</v>
          </cell>
          <cell r="AL11">
            <v>3.6</v>
          </cell>
          <cell r="AM11">
            <v>0</v>
          </cell>
          <cell r="AN11">
            <v>116</v>
          </cell>
          <cell r="AO11">
            <v>528000</v>
          </cell>
          <cell r="AP11">
            <v>0</v>
          </cell>
          <cell r="AQ11">
            <v>155</v>
          </cell>
          <cell r="AR11">
            <v>1280</v>
          </cell>
          <cell r="AS11">
            <v>295</v>
          </cell>
          <cell r="AT11">
            <v>829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 t="str">
            <v>W1000X554</v>
          </cell>
          <cell r="AZ11" t="str">
            <v>W1000X554</v>
          </cell>
          <cell r="BA11">
            <v>554</v>
          </cell>
          <cell r="BB11">
            <v>70300</v>
          </cell>
          <cell r="BC11">
            <v>1030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554</v>
          </cell>
          <cell r="BV11">
            <v>0</v>
          </cell>
          <cell r="BW11">
            <v>0</v>
          </cell>
          <cell r="BX11">
            <v>29.5</v>
          </cell>
          <cell r="BY11">
            <v>0</v>
          </cell>
          <cell r="BZ11">
            <v>12300</v>
          </cell>
          <cell r="CA11">
            <v>27500</v>
          </cell>
          <cell r="CB11">
            <v>23900</v>
          </cell>
          <cell r="CC11">
            <v>419</v>
          </cell>
          <cell r="CD11">
            <v>591</v>
          </cell>
          <cell r="CE11">
            <v>4540</v>
          </cell>
          <cell r="CF11">
            <v>2900</v>
          </cell>
          <cell r="CG11">
            <v>91.4</v>
          </cell>
          <cell r="CH11">
            <v>0</v>
          </cell>
          <cell r="CI11">
            <v>48300</v>
          </cell>
          <cell r="CJ11">
            <v>142000</v>
          </cell>
          <cell r="CK11">
            <v>0</v>
          </cell>
          <cell r="CL11">
            <v>100000</v>
          </cell>
          <cell r="CM11">
            <v>533</v>
          </cell>
          <cell r="CN11">
            <v>4830</v>
          </cell>
          <cell r="CO11">
            <v>13600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</row>
        <row r="12">
          <cell r="C12" t="str">
            <v>W40X362</v>
          </cell>
          <cell r="D12" t="str">
            <v>T</v>
          </cell>
          <cell r="E12">
            <v>362</v>
          </cell>
          <cell r="F12">
            <v>107</v>
          </cell>
          <cell r="G12">
            <v>40.6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1.75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3.99</v>
          </cell>
          <cell r="AA12">
            <v>0</v>
          </cell>
          <cell r="AB12">
            <v>30.5</v>
          </cell>
          <cell r="AC12">
            <v>0</v>
          </cell>
          <cell r="AD12">
            <v>0</v>
          </cell>
          <cell r="AE12">
            <v>28900</v>
          </cell>
          <cell r="AF12">
            <v>1640</v>
          </cell>
          <cell r="AG12">
            <v>1420</v>
          </cell>
          <cell r="AH12">
            <v>16.5</v>
          </cell>
          <cell r="AI12">
            <v>1380</v>
          </cell>
          <cell r="AJ12">
            <v>270</v>
          </cell>
          <cell r="AK12">
            <v>173</v>
          </cell>
          <cell r="AL12">
            <v>3.6</v>
          </cell>
          <cell r="AM12">
            <v>0</v>
          </cell>
          <cell r="AN12">
            <v>109</v>
          </cell>
          <cell r="AO12">
            <v>513000</v>
          </cell>
          <cell r="AP12">
            <v>0</v>
          </cell>
          <cell r="AQ12">
            <v>154</v>
          </cell>
          <cell r="AR12">
            <v>1240</v>
          </cell>
          <cell r="AS12">
            <v>289</v>
          </cell>
          <cell r="AT12">
            <v>808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 t="str">
            <v>W1000X539</v>
          </cell>
          <cell r="AZ12" t="str">
            <v>W1000X539</v>
          </cell>
          <cell r="BA12">
            <v>539</v>
          </cell>
          <cell r="BB12">
            <v>69000</v>
          </cell>
          <cell r="BC12">
            <v>1030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539</v>
          </cell>
          <cell r="BV12">
            <v>0</v>
          </cell>
          <cell r="BW12">
            <v>0</v>
          </cell>
          <cell r="BX12">
            <v>30.5</v>
          </cell>
          <cell r="BY12">
            <v>0</v>
          </cell>
          <cell r="BZ12">
            <v>12000</v>
          </cell>
          <cell r="CA12">
            <v>26900</v>
          </cell>
          <cell r="CB12">
            <v>23300</v>
          </cell>
          <cell r="CC12">
            <v>419</v>
          </cell>
          <cell r="CD12">
            <v>574</v>
          </cell>
          <cell r="CE12">
            <v>4420</v>
          </cell>
          <cell r="CF12">
            <v>2830</v>
          </cell>
          <cell r="CG12">
            <v>91.4</v>
          </cell>
          <cell r="CH12">
            <v>0</v>
          </cell>
          <cell r="CI12">
            <v>45400</v>
          </cell>
          <cell r="CJ12">
            <v>138000</v>
          </cell>
          <cell r="CK12">
            <v>0</v>
          </cell>
          <cell r="CL12">
            <v>99400</v>
          </cell>
          <cell r="CM12">
            <v>516</v>
          </cell>
          <cell r="CN12">
            <v>4740</v>
          </cell>
          <cell r="CO12">
            <v>13200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</row>
        <row r="13">
          <cell r="C13" t="str">
            <v>W40X324</v>
          </cell>
          <cell r="D13" t="str">
            <v>F</v>
          </cell>
          <cell r="E13">
            <v>324</v>
          </cell>
          <cell r="F13">
            <v>95.3</v>
          </cell>
          <cell r="G13">
            <v>40.200000000000003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1.6875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4.4000000000000004</v>
          </cell>
          <cell r="AA13">
            <v>0</v>
          </cell>
          <cell r="AB13">
            <v>34.200000000000003</v>
          </cell>
          <cell r="AC13">
            <v>0</v>
          </cell>
          <cell r="AD13">
            <v>0</v>
          </cell>
          <cell r="AE13">
            <v>25600</v>
          </cell>
          <cell r="AF13">
            <v>1460</v>
          </cell>
          <cell r="AG13">
            <v>1280</v>
          </cell>
          <cell r="AH13">
            <v>16.399999999999999</v>
          </cell>
          <cell r="AI13">
            <v>1220</v>
          </cell>
          <cell r="AJ13">
            <v>239</v>
          </cell>
          <cell r="AK13">
            <v>153</v>
          </cell>
          <cell r="AL13">
            <v>3.58</v>
          </cell>
          <cell r="AM13">
            <v>0</v>
          </cell>
          <cell r="AN13">
            <v>79.400000000000006</v>
          </cell>
          <cell r="AO13">
            <v>448000</v>
          </cell>
          <cell r="AP13">
            <v>0</v>
          </cell>
          <cell r="AQ13">
            <v>153</v>
          </cell>
          <cell r="AR13">
            <v>1100</v>
          </cell>
          <cell r="AS13">
            <v>259</v>
          </cell>
          <cell r="AT13">
            <v>720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 t="str">
            <v>W1000X483</v>
          </cell>
          <cell r="AZ13" t="str">
            <v>W1000X483</v>
          </cell>
          <cell r="BA13">
            <v>483</v>
          </cell>
          <cell r="BB13">
            <v>61500</v>
          </cell>
          <cell r="BC13">
            <v>1020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483</v>
          </cell>
          <cell r="BV13">
            <v>0</v>
          </cell>
          <cell r="BW13">
            <v>0</v>
          </cell>
          <cell r="BX13">
            <v>34.200000000000003</v>
          </cell>
          <cell r="BY13">
            <v>0</v>
          </cell>
          <cell r="BZ13">
            <v>10700</v>
          </cell>
          <cell r="CA13">
            <v>23900</v>
          </cell>
          <cell r="CB13">
            <v>21000</v>
          </cell>
          <cell r="CC13">
            <v>417</v>
          </cell>
          <cell r="CD13">
            <v>508</v>
          </cell>
          <cell r="CE13">
            <v>3920</v>
          </cell>
          <cell r="CF13">
            <v>2510</v>
          </cell>
          <cell r="CG13">
            <v>90.9</v>
          </cell>
          <cell r="CH13">
            <v>0</v>
          </cell>
          <cell r="CI13">
            <v>33000</v>
          </cell>
          <cell r="CJ13">
            <v>120000</v>
          </cell>
          <cell r="CK13">
            <v>0</v>
          </cell>
          <cell r="CL13">
            <v>98700</v>
          </cell>
          <cell r="CM13">
            <v>458</v>
          </cell>
          <cell r="CN13">
            <v>4240</v>
          </cell>
          <cell r="CO13">
            <v>11800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</row>
        <row r="14">
          <cell r="C14" t="str">
            <v>W40X297</v>
          </cell>
          <cell r="D14" t="str">
            <v>F</v>
          </cell>
          <cell r="E14">
            <v>297</v>
          </cell>
          <cell r="F14">
            <v>87.4</v>
          </cell>
          <cell r="G14">
            <v>39.799999999999997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1.6875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4.8</v>
          </cell>
          <cell r="AA14">
            <v>0</v>
          </cell>
          <cell r="AB14">
            <v>36.799999999999997</v>
          </cell>
          <cell r="AC14">
            <v>0</v>
          </cell>
          <cell r="AD14">
            <v>0</v>
          </cell>
          <cell r="AE14">
            <v>23200</v>
          </cell>
          <cell r="AF14">
            <v>1330</v>
          </cell>
          <cell r="AG14">
            <v>1170</v>
          </cell>
          <cell r="AH14">
            <v>16.3</v>
          </cell>
          <cell r="AI14">
            <v>1090</v>
          </cell>
          <cell r="AJ14">
            <v>215</v>
          </cell>
          <cell r="AK14">
            <v>138</v>
          </cell>
          <cell r="AL14">
            <v>3.54</v>
          </cell>
          <cell r="AM14">
            <v>0</v>
          </cell>
          <cell r="AN14">
            <v>61.2</v>
          </cell>
          <cell r="AO14">
            <v>399000</v>
          </cell>
          <cell r="AP14">
            <v>0</v>
          </cell>
          <cell r="AQ14">
            <v>151</v>
          </cell>
          <cell r="AR14">
            <v>982</v>
          </cell>
          <cell r="AS14">
            <v>234</v>
          </cell>
          <cell r="AT14">
            <v>652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 t="str">
            <v>W1000X443</v>
          </cell>
          <cell r="AZ14" t="str">
            <v>W1000X443</v>
          </cell>
          <cell r="BA14">
            <v>443</v>
          </cell>
          <cell r="BB14">
            <v>56400</v>
          </cell>
          <cell r="BC14">
            <v>1010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443</v>
          </cell>
          <cell r="BV14">
            <v>0</v>
          </cell>
          <cell r="BW14">
            <v>0</v>
          </cell>
          <cell r="BX14">
            <v>36.799999999999997</v>
          </cell>
          <cell r="BY14">
            <v>0</v>
          </cell>
          <cell r="BZ14">
            <v>9660</v>
          </cell>
          <cell r="CA14">
            <v>21800</v>
          </cell>
          <cell r="CB14">
            <v>19200</v>
          </cell>
          <cell r="CC14">
            <v>414</v>
          </cell>
          <cell r="CD14">
            <v>454</v>
          </cell>
          <cell r="CE14">
            <v>3520</v>
          </cell>
          <cell r="CF14">
            <v>2260</v>
          </cell>
          <cell r="CG14">
            <v>89.9</v>
          </cell>
          <cell r="CH14">
            <v>0</v>
          </cell>
          <cell r="CI14">
            <v>25500</v>
          </cell>
          <cell r="CJ14">
            <v>107000</v>
          </cell>
          <cell r="CK14">
            <v>0</v>
          </cell>
          <cell r="CL14">
            <v>97400</v>
          </cell>
          <cell r="CM14">
            <v>409</v>
          </cell>
          <cell r="CN14">
            <v>3830</v>
          </cell>
          <cell r="CO14">
            <v>10700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</row>
        <row r="15">
          <cell r="C15" t="str">
            <v>W40X277</v>
          </cell>
          <cell r="D15" t="str">
            <v>F</v>
          </cell>
          <cell r="E15">
            <v>277</v>
          </cell>
          <cell r="F15">
            <v>81.400000000000006</v>
          </cell>
          <cell r="G15">
            <v>39.700000000000003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1.625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5.03</v>
          </cell>
          <cell r="AA15">
            <v>0</v>
          </cell>
          <cell r="AB15">
            <v>41.2</v>
          </cell>
          <cell r="AC15">
            <v>0</v>
          </cell>
          <cell r="AD15">
            <v>0</v>
          </cell>
          <cell r="AE15">
            <v>21900</v>
          </cell>
          <cell r="AF15">
            <v>1250</v>
          </cell>
          <cell r="AG15">
            <v>1100</v>
          </cell>
          <cell r="AH15">
            <v>16.399999999999999</v>
          </cell>
          <cell r="AI15">
            <v>1040</v>
          </cell>
          <cell r="AJ15">
            <v>204</v>
          </cell>
          <cell r="AK15">
            <v>132</v>
          </cell>
          <cell r="AL15">
            <v>3.58</v>
          </cell>
          <cell r="AM15">
            <v>0</v>
          </cell>
          <cell r="AN15">
            <v>51.5</v>
          </cell>
          <cell r="AO15">
            <v>379000</v>
          </cell>
          <cell r="AP15">
            <v>0</v>
          </cell>
          <cell r="AQ15">
            <v>151</v>
          </cell>
          <cell r="AR15">
            <v>940</v>
          </cell>
          <cell r="AS15">
            <v>225</v>
          </cell>
          <cell r="AT15">
            <v>614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 t="str">
            <v>W1000X412</v>
          </cell>
          <cell r="AZ15" t="str">
            <v>W1000X412</v>
          </cell>
          <cell r="BA15">
            <v>412</v>
          </cell>
          <cell r="BB15">
            <v>52500</v>
          </cell>
          <cell r="BC15">
            <v>1010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412</v>
          </cell>
          <cell r="BV15">
            <v>0</v>
          </cell>
          <cell r="BW15">
            <v>0</v>
          </cell>
          <cell r="BX15">
            <v>41.2</v>
          </cell>
          <cell r="BY15">
            <v>0</v>
          </cell>
          <cell r="BZ15">
            <v>9120</v>
          </cell>
          <cell r="CA15">
            <v>20500</v>
          </cell>
          <cell r="CB15">
            <v>18000</v>
          </cell>
          <cell r="CC15">
            <v>417</v>
          </cell>
          <cell r="CD15">
            <v>433</v>
          </cell>
          <cell r="CE15">
            <v>3340</v>
          </cell>
          <cell r="CF15">
            <v>2160</v>
          </cell>
          <cell r="CG15">
            <v>90.9</v>
          </cell>
          <cell r="CH15">
            <v>0</v>
          </cell>
          <cell r="CI15">
            <v>21400</v>
          </cell>
          <cell r="CJ15">
            <v>102000</v>
          </cell>
          <cell r="CK15">
            <v>0</v>
          </cell>
          <cell r="CL15">
            <v>97400</v>
          </cell>
          <cell r="CM15">
            <v>391</v>
          </cell>
          <cell r="CN15">
            <v>3690</v>
          </cell>
          <cell r="CO15">
            <v>10100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</row>
        <row r="16">
          <cell r="C16" t="str">
            <v>W40X249</v>
          </cell>
          <cell r="D16" t="str">
            <v>F</v>
          </cell>
          <cell r="E16">
            <v>249</v>
          </cell>
          <cell r="F16">
            <v>73.3</v>
          </cell>
          <cell r="G16">
            <v>39.4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1.5625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5.55</v>
          </cell>
          <cell r="AA16">
            <v>0</v>
          </cell>
          <cell r="AB16">
            <v>45.6</v>
          </cell>
          <cell r="AC16">
            <v>0</v>
          </cell>
          <cell r="AD16">
            <v>0</v>
          </cell>
          <cell r="AE16">
            <v>19600</v>
          </cell>
          <cell r="AF16">
            <v>1120</v>
          </cell>
          <cell r="AG16">
            <v>993</v>
          </cell>
          <cell r="AH16">
            <v>16.3</v>
          </cell>
          <cell r="AI16">
            <v>926</v>
          </cell>
          <cell r="AJ16">
            <v>182</v>
          </cell>
          <cell r="AK16">
            <v>118</v>
          </cell>
          <cell r="AL16">
            <v>3.55</v>
          </cell>
          <cell r="AM16">
            <v>0</v>
          </cell>
          <cell r="AN16">
            <v>38.1</v>
          </cell>
          <cell r="AO16">
            <v>334000</v>
          </cell>
          <cell r="AP16">
            <v>0</v>
          </cell>
          <cell r="AQ16">
            <v>150</v>
          </cell>
          <cell r="AR16">
            <v>841</v>
          </cell>
          <cell r="AS16">
            <v>203</v>
          </cell>
          <cell r="AT16">
            <v>551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 t="str">
            <v>W1000X371</v>
          </cell>
          <cell r="AZ16" t="str">
            <v>W1000X371</v>
          </cell>
          <cell r="BA16">
            <v>371</v>
          </cell>
          <cell r="BB16">
            <v>47300</v>
          </cell>
          <cell r="BC16">
            <v>1000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371</v>
          </cell>
          <cell r="BV16">
            <v>0</v>
          </cell>
          <cell r="BW16">
            <v>0</v>
          </cell>
          <cell r="BX16">
            <v>45.6</v>
          </cell>
          <cell r="BY16">
            <v>0</v>
          </cell>
          <cell r="BZ16">
            <v>8160</v>
          </cell>
          <cell r="CA16">
            <v>18400</v>
          </cell>
          <cell r="CB16">
            <v>16300</v>
          </cell>
          <cell r="CC16">
            <v>414</v>
          </cell>
          <cell r="CD16">
            <v>385</v>
          </cell>
          <cell r="CE16">
            <v>2980</v>
          </cell>
          <cell r="CF16">
            <v>1930</v>
          </cell>
          <cell r="CG16">
            <v>90.2</v>
          </cell>
          <cell r="CH16">
            <v>0</v>
          </cell>
          <cell r="CI16">
            <v>15900</v>
          </cell>
          <cell r="CJ16">
            <v>89700</v>
          </cell>
          <cell r="CK16">
            <v>0</v>
          </cell>
          <cell r="CL16">
            <v>96800</v>
          </cell>
          <cell r="CM16">
            <v>350</v>
          </cell>
          <cell r="CN16">
            <v>3330</v>
          </cell>
          <cell r="CO16">
            <v>9030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</row>
        <row r="17">
          <cell r="C17" t="str">
            <v>W40X215</v>
          </cell>
          <cell r="D17" t="str">
            <v>F</v>
          </cell>
          <cell r="E17">
            <v>215</v>
          </cell>
          <cell r="F17">
            <v>63.4</v>
          </cell>
          <cell r="G17">
            <v>39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1.5625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6.45</v>
          </cell>
          <cell r="AA17">
            <v>0</v>
          </cell>
          <cell r="AB17">
            <v>52.6</v>
          </cell>
          <cell r="AC17">
            <v>0</v>
          </cell>
          <cell r="AD17">
            <v>0</v>
          </cell>
          <cell r="AE17">
            <v>16700</v>
          </cell>
          <cell r="AF17">
            <v>964</v>
          </cell>
          <cell r="AG17">
            <v>859</v>
          </cell>
          <cell r="AH17">
            <v>16.2</v>
          </cell>
          <cell r="AI17">
            <v>796</v>
          </cell>
          <cell r="AJ17">
            <v>156</v>
          </cell>
          <cell r="AK17">
            <v>101</v>
          </cell>
          <cell r="AL17">
            <v>3.54</v>
          </cell>
          <cell r="AM17">
            <v>0</v>
          </cell>
          <cell r="AN17">
            <v>24.8</v>
          </cell>
          <cell r="AO17">
            <v>284000</v>
          </cell>
          <cell r="AP17">
            <v>0</v>
          </cell>
          <cell r="AQ17">
            <v>149</v>
          </cell>
          <cell r="AR17">
            <v>719</v>
          </cell>
          <cell r="AS17">
            <v>175</v>
          </cell>
          <cell r="AT17">
            <v>473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 t="str">
            <v>W1000X321</v>
          </cell>
          <cell r="AZ17" t="str">
            <v>W1000X321</v>
          </cell>
          <cell r="BA17">
            <v>321</v>
          </cell>
          <cell r="BB17">
            <v>40900</v>
          </cell>
          <cell r="BC17">
            <v>991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321</v>
          </cell>
          <cell r="BV17">
            <v>0</v>
          </cell>
          <cell r="BW17">
            <v>0</v>
          </cell>
          <cell r="BX17">
            <v>52.6</v>
          </cell>
          <cell r="BY17">
            <v>0</v>
          </cell>
          <cell r="BZ17">
            <v>6950</v>
          </cell>
          <cell r="CA17">
            <v>15800</v>
          </cell>
          <cell r="CB17">
            <v>14100</v>
          </cell>
          <cell r="CC17">
            <v>411</v>
          </cell>
          <cell r="CD17">
            <v>331</v>
          </cell>
          <cell r="CE17">
            <v>2560</v>
          </cell>
          <cell r="CF17">
            <v>1660</v>
          </cell>
          <cell r="CG17">
            <v>89.9</v>
          </cell>
          <cell r="CH17">
            <v>0</v>
          </cell>
          <cell r="CI17">
            <v>10300</v>
          </cell>
          <cell r="CJ17">
            <v>76300</v>
          </cell>
          <cell r="CK17">
            <v>0</v>
          </cell>
          <cell r="CL17">
            <v>96100</v>
          </cell>
          <cell r="CM17">
            <v>299</v>
          </cell>
          <cell r="CN17">
            <v>2870</v>
          </cell>
          <cell r="CO17">
            <v>7750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</row>
        <row r="18">
          <cell r="C18" t="str">
            <v>W40X199</v>
          </cell>
          <cell r="D18" t="str">
            <v>F</v>
          </cell>
          <cell r="E18">
            <v>199</v>
          </cell>
          <cell r="F18">
            <v>58.5</v>
          </cell>
          <cell r="G18">
            <v>38.700000000000003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1.5625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7.39</v>
          </cell>
          <cell r="AA18">
            <v>0</v>
          </cell>
          <cell r="AB18">
            <v>52.6</v>
          </cell>
          <cell r="AC18">
            <v>0</v>
          </cell>
          <cell r="AD18">
            <v>0</v>
          </cell>
          <cell r="AE18">
            <v>14900</v>
          </cell>
          <cell r="AF18">
            <v>869</v>
          </cell>
          <cell r="AG18">
            <v>770</v>
          </cell>
          <cell r="AH18">
            <v>16</v>
          </cell>
          <cell r="AI18">
            <v>695</v>
          </cell>
          <cell r="AJ18">
            <v>137</v>
          </cell>
          <cell r="AK18">
            <v>88.2</v>
          </cell>
          <cell r="AL18">
            <v>3.45</v>
          </cell>
          <cell r="AM18">
            <v>0</v>
          </cell>
          <cell r="AN18">
            <v>18.3</v>
          </cell>
          <cell r="AO18">
            <v>246000</v>
          </cell>
          <cell r="AP18">
            <v>0</v>
          </cell>
          <cell r="AQ18">
            <v>149</v>
          </cell>
          <cell r="AR18">
            <v>628</v>
          </cell>
          <cell r="AS18">
            <v>153</v>
          </cell>
          <cell r="AT18">
            <v>427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 t="str">
            <v>W1000X296</v>
          </cell>
          <cell r="AZ18" t="str">
            <v>W1000X296</v>
          </cell>
          <cell r="BA18">
            <v>296</v>
          </cell>
          <cell r="BB18">
            <v>37700</v>
          </cell>
          <cell r="BC18">
            <v>983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296</v>
          </cell>
          <cell r="BV18">
            <v>0</v>
          </cell>
          <cell r="BW18">
            <v>0</v>
          </cell>
          <cell r="BX18">
            <v>52.6</v>
          </cell>
          <cell r="BY18">
            <v>0</v>
          </cell>
          <cell r="BZ18">
            <v>6200</v>
          </cell>
          <cell r="CA18">
            <v>14200</v>
          </cell>
          <cell r="CB18">
            <v>12600</v>
          </cell>
          <cell r="CC18">
            <v>406</v>
          </cell>
          <cell r="CD18">
            <v>289</v>
          </cell>
          <cell r="CE18">
            <v>2250</v>
          </cell>
          <cell r="CF18">
            <v>1450</v>
          </cell>
          <cell r="CG18">
            <v>87.6</v>
          </cell>
          <cell r="CH18">
            <v>0</v>
          </cell>
          <cell r="CI18">
            <v>7620</v>
          </cell>
          <cell r="CJ18">
            <v>66100</v>
          </cell>
          <cell r="CK18">
            <v>0</v>
          </cell>
          <cell r="CL18">
            <v>96100</v>
          </cell>
          <cell r="CM18">
            <v>261</v>
          </cell>
          <cell r="CN18">
            <v>2510</v>
          </cell>
          <cell r="CO18">
            <v>7000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</row>
        <row r="19">
          <cell r="C19" t="str">
            <v>W40X392</v>
          </cell>
          <cell r="D19" t="str">
            <v>T</v>
          </cell>
          <cell r="E19">
            <v>392</v>
          </cell>
          <cell r="F19">
            <v>115</v>
          </cell>
          <cell r="G19">
            <v>41.6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1.9375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2.4500000000000002</v>
          </cell>
          <cell r="AA19">
            <v>0</v>
          </cell>
          <cell r="AB19">
            <v>24.1</v>
          </cell>
          <cell r="AC19">
            <v>0</v>
          </cell>
          <cell r="AD19">
            <v>0</v>
          </cell>
          <cell r="AE19">
            <v>29900</v>
          </cell>
          <cell r="AF19">
            <v>1710</v>
          </cell>
          <cell r="AG19">
            <v>1440</v>
          </cell>
          <cell r="AH19">
            <v>16.100000000000001</v>
          </cell>
          <cell r="AI19">
            <v>803</v>
          </cell>
          <cell r="AJ19">
            <v>212</v>
          </cell>
          <cell r="AK19">
            <v>130</v>
          </cell>
          <cell r="AL19">
            <v>2.64</v>
          </cell>
          <cell r="AM19">
            <v>0</v>
          </cell>
          <cell r="AN19">
            <v>172</v>
          </cell>
          <cell r="AO19">
            <v>306000</v>
          </cell>
          <cell r="AP19">
            <v>0</v>
          </cell>
          <cell r="AQ19">
            <v>121</v>
          </cell>
          <cell r="AR19">
            <v>946</v>
          </cell>
          <cell r="AS19">
            <v>270</v>
          </cell>
          <cell r="AT19">
            <v>848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 t="str">
            <v>W1000X584</v>
          </cell>
          <cell r="AZ19" t="str">
            <v>W1000X584</v>
          </cell>
          <cell r="BA19">
            <v>584</v>
          </cell>
          <cell r="BB19">
            <v>74200</v>
          </cell>
          <cell r="BC19">
            <v>1060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584</v>
          </cell>
          <cell r="BV19">
            <v>0</v>
          </cell>
          <cell r="BW19">
            <v>0</v>
          </cell>
          <cell r="BX19">
            <v>24.1</v>
          </cell>
          <cell r="BY19">
            <v>0</v>
          </cell>
          <cell r="BZ19">
            <v>12400</v>
          </cell>
          <cell r="CA19">
            <v>28000</v>
          </cell>
          <cell r="CB19">
            <v>23600</v>
          </cell>
          <cell r="CC19">
            <v>409</v>
          </cell>
          <cell r="CD19">
            <v>334</v>
          </cell>
          <cell r="CE19">
            <v>3470</v>
          </cell>
          <cell r="CF19">
            <v>2130</v>
          </cell>
          <cell r="CG19">
            <v>67.099999999999994</v>
          </cell>
          <cell r="CH19">
            <v>0</v>
          </cell>
          <cell r="CI19">
            <v>71600</v>
          </cell>
          <cell r="CJ19">
            <v>82200</v>
          </cell>
          <cell r="CK19">
            <v>0</v>
          </cell>
          <cell r="CL19">
            <v>78100</v>
          </cell>
          <cell r="CM19">
            <v>394</v>
          </cell>
          <cell r="CN19">
            <v>4420</v>
          </cell>
          <cell r="CO19">
            <v>13900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</row>
        <row r="20">
          <cell r="C20" t="str">
            <v>W40X331</v>
          </cell>
          <cell r="D20" t="str">
            <v>T</v>
          </cell>
          <cell r="E20">
            <v>331</v>
          </cell>
          <cell r="F20">
            <v>97.5</v>
          </cell>
          <cell r="G20">
            <v>40.799999999999997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1.8125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2.86</v>
          </cell>
          <cell r="AA20">
            <v>0</v>
          </cell>
          <cell r="AB20">
            <v>28</v>
          </cell>
          <cell r="AC20">
            <v>0</v>
          </cell>
          <cell r="AD20">
            <v>0</v>
          </cell>
          <cell r="AE20">
            <v>24700</v>
          </cell>
          <cell r="AF20">
            <v>1430</v>
          </cell>
          <cell r="AG20">
            <v>1210</v>
          </cell>
          <cell r="AH20">
            <v>15.9</v>
          </cell>
          <cell r="AI20">
            <v>644</v>
          </cell>
          <cell r="AJ20">
            <v>172</v>
          </cell>
          <cell r="AK20">
            <v>106</v>
          </cell>
          <cell r="AL20">
            <v>2.57</v>
          </cell>
          <cell r="AM20">
            <v>0</v>
          </cell>
          <cell r="AN20">
            <v>105</v>
          </cell>
          <cell r="AO20">
            <v>241000</v>
          </cell>
          <cell r="AP20">
            <v>0</v>
          </cell>
          <cell r="AQ20">
            <v>118</v>
          </cell>
          <cell r="AR20">
            <v>766</v>
          </cell>
          <cell r="AS20">
            <v>226</v>
          </cell>
          <cell r="AT20">
            <v>706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 t="str">
            <v>W1000X494</v>
          </cell>
          <cell r="AZ20" t="str">
            <v>W1000X494</v>
          </cell>
          <cell r="BA20">
            <v>494</v>
          </cell>
          <cell r="BB20">
            <v>62900</v>
          </cell>
          <cell r="BC20">
            <v>1040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494</v>
          </cell>
          <cell r="BV20">
            <v>0</v>
          </cell>
          <cell r="BW20">
            <v>0</v>
          </cell>
          <cell r="BX20">
            <v>28</v>
          </cell>
          <cell r="BY20">
            <v>0</v>
          </cell>
          <cell r="BZ20">
            <v>10300</v>
          </cell>
          <cell r="CA20">
            <v>23400</v>
          </cell>
          <cell r="CB20">
            <v>19800</v>
          </cell>
          <cell r="CC20">
            <v>404</v>
          </cell>
          <cell r="CD20">
            <v>268</v>
          </cell>
          <cell r="CE20">
            <v>2820</v>
          </cell>
          <cell r="CF20">
            <v>1740</v>
          </cell>
          <cell r="CG20">
            <v>65.3</v>
          </cell>
          <cell r="CH20">
            <v>0</v>
          </cell>
          <cell r="CI20">
            <v>43700</v>
          </cell>
          <cell r="CJ20">
            <v>64700</v>
          </cell>
          <cell r="CK20">
            <v>0</v>
          </cell>
          <cell r="CL20">
            <v>76100</v>
          </cell>
          <cell r="CM20">
            <v>319</v>
          </cell>
          <cell r="CN20">
            <v>3700</v>
          </cell>
          <cell r="CO20">
            <v>11600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</row>
        <row r="21">
          <cell r="C21" t="str">
            <v>W40X327</v>
          </cell>
          <cell r="D21" t="str">
            <v>T</v>
          </cell>
          <cell r="E21">
            <v>327</v>
          </cell>
          <cell r="F21">
            <v>96</v>
          </cell>
          <cell r="G21">
            <v>40.799999999999997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1.8125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2.85</v>
          </cell>
          <cell r="AA21">
            <v>0</v>
          </cell>
          <cell r="AB21">
            <v>29</v>
          </cell>
          <cell r="AC21">
            <v>0</v>
          </cell>
          <cell r="AD21">
            <v>0</v>
          </cell>
          <cell r="AE21">
            <v>24500</v>
          </cell>
          <cell r="AF21">
            <v>1410</v>
          </cell>
          <cell r="AG21">
            <v>1200</v>
          </cell>
          <cell r="AH21">
            <v>16</v>
          </cell>
          <cell r="AI21">
            <v>640</v>
          </cell>
          <cell r="AJ21">
            <v>170</v>
          </cell>
          <cell r="AK21">
            <v>105</v>
          </cell>
          <cell r="AL21">
            <v>2.58</v>
          </cell>
          <cell r="AM21">
            <v>0</v>
          </cell>
          <cell r="AN21">
            <v>103</v>
          </cell>
          <cell r="AO21">
            <v>239000</v>
          </cell>
          <cell r="AP21">
            <v>0</v>
          </cell>
          <cell r="AQ21">
            <v>117</v>
          </cell>
          <cell r="AR21">
            <v>754</v>
          </cell>
          <cell r="AS21">
            <v>225</v>
          </cell>
          <cell r="AT21">
            <v>695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 t="str">
            <v>W1000X486</v>
          </cell>
          <cell r="AZ21" t="str">
            <v>W1000X486</v>
          </cell>
          <cell r="BA21">
            <v>486</v>
          </cell>
          <cell r="BB21">
            <v>61900</v>
          </cell>
          <cell r="BC21">
            <v>1040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486</v>
          </cell>
          <cell r="BV21">
            <v>0</v>
          </cell>
          <cell r="BW21">
            <v>0</v>
          </cell>
          <cell r="BX21">
            <v>29</v>
          </cell>
          <cell r="BY21">
            <v>0</v>
          </cell>
          <cell r="BZ21">
            <v>10200</v>
          </cell>
          <cell r="CA21">
            <v>23100</v>
          </cell>
          <cell r="CB21">
            <v>19700</v>
          </cell>
          <cell r="CC21">
            <v>406</v>
          </cell>
          <cell r="CD21">
            <v>266</v>
          </cell>
          <cell r="CE21">
            <v>2790</v>
          </cell>
          <cell r="CF21">
            <v>1720</v>
          </cell>
          <cell r="CG21">
            <v>65.5</v>
          </cell>
          <cell r="CH21">
            <v>0</v>
          </cell>
          <cell r="CI21">
            <v>42900</v>
          </cell>
          <cell r="CJ21">
            <v>64200</v>
          </cell>
          <cell r="CK21">
            <v>0</v>
          </cell>
          <cell r="CL21">
            <v>75500</v>
          </cell>
          <cell r="CM21">
            <v>314</v>
          </cell>
          <cell r="CN21">
            <v>3690</v>
          </cell>
          <cell r="CO21">
            <v>11400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</row>
        <row r="22">
          <cell r="C22" t="str">
            <v>W40X294</v>
          </cell>
          <cell r="D22" t="str">
            <v>F</v>
          </cell>
          <cell r="E22">
            <v>294</v>
          </cell>
          <cell r="F22">
            <v>86.3</v>
          </cell>
          <cell r="G22">
            <v>40.4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1.75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3.11</v>
          </cell>
          <cell r="AA22">
            <v>0</v>
          </cell>
          <cell r="AB22">
            <v>32.200000000000003</v>
          </cell>
          <cell r="AC22">
            <v>0</v>
          </cell>
          <cell r="AD22">
            <v>0</v>
          </cell>
          <cell r="AE22">
            <v>21900</v>
          </cell>
          <cell r="AF22">
            <v>1270</v>
          </cell>
          <cell r="AG22">
            <v>1080</v>
          </cell>
          <cell r="AH22">
            <v>15.9</v>
          </cell>
          <cell r="AI22">
            <v>562</v>
          </cell>
          <cell r="AJ22">
            <v>150</v>
          </cell>
          <cell r="AK22">
            <v>93.5</v>
          </cell>
          <cell r="AL22">
            <v>2.5499999999999998</v>
          </cell>
          <cell r="AM22">
            <v>0</v>
          </cell>
          <cell r="AN22">
            <v>76.599999999999994</v>
          </cell>
          <cell r="AO22">
            <v>208000</v>
          </cell>
          <cell r="AP22">
            <v>0</v>
          </cell>
          <cell r="AQ22">
            <v>115</v>
          </cell>
          <cell r="AR22">
            <v>668</v>
          </cell>
          <cell r="AS22">
            <v>203</v>
          </cell>
          <cell r="AT22">
            <v>622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 t="str">
            <v>W1000X438</v>
          </cell>
          <cell r="AZ22" t="str">
            <v>W1000X438</v>
          </cell>
          <cell r="BA22">
            <v>438</v>
          </cell>
          <cell r="BB22">
            <v>55700</v>
          </cell>
          <cell r="BC22">
            <v>1030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438</v>
          </cell>
          <cell r="BV22">
            <v>0</v>
          </cell>
          <cell r="BW22">
            <v>0</v>
          </cell>
          <cell r="BX22">
            <v>32.200000000000003</v>
          </cell>
          <cell r="BY22">
            <v>0</v>
          </cell>
          <cell r="BZ22">
            <v>9120</v>
          </cell>
          <cell r="CA22">
            <v>261</v>
          </cell>
          <cell r="CB22">
            <v>17700</v>
          </cell>
          <cell r="CC22">
            <v>404</v>
          </cell>
          <cell r="CD22">
            <v>234</v>
          </cell>
          <cell r="CE22">
            <v>2460</v>
          </cell>
          <cell r="CF22">
            <v>1530</v>
          </cell>
          <cell r="CG22">
            <v>64.8</v>
          </cell>
          <cell r="CH22">
            <v>0</v>
          </cell>
          <cell r="CI22">
            <v>31900</v>
          </cell>
          <cell r="CJ22">
            <v>55900</v>
          </cell>
          <cell r="CK22">
            <v>0</v>
          </cell>
          <cell r="CL22">
            <v>74200</v>
          </cell>
          <cell r="CM22">
            <v>278</v>
          </cell>
          <cell r="CN22">
            <v>3330</v>
          </cell>
          <cell r="CO22">
            <v>10200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</row>
        <row r="23">
          <cell r="C23" t="str">
            <v>W40X278</v>
          </cell>
          <cell r="D23" t="str">
            <v>F</v>
          </cell>
          <cell r="E23">
            <v>278</v>
          </cell>
          <cell r="F23">
            <v>82</v>
          </cell>
          <cell r="G23">
            <v>40.200000000000003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1.75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3.31</v>
          </cell>
          <cell r="AA23">
            <v>0</v>
          </cell>
          <cell r="AB23">
            <v>33.299999999999997</v>
          </cell>
          <cell r="AC23">
            <v>0</v>
          </cell>
          <cell r="AD23">
            <v>0</v>
          </cell>
          <cell r="AE23">
            <v>20500</v>
          </cell>
          <cell r="AF23">
            <v>1190</v>
          </cell>
          <cell r="AG23">
            <v>1020</v>
          </cell>
          <cell r="AH23">
            <v>15.8</v>
          </cell>
          <cell r="AI23">
            <v>521</v>
          </cell>
          <cell r="AJ23">
            <v>140</v>
          </cell>
          <cell r="AK23">
            <v>87.1</v>
          </cell>
          <cell r="AL23">
            <v>2.52</v>
          </cell>
          <cell r="AM23">
            <v>0</v>
          </cell>
          <cell r="AN23">
            <v>65</v>
          </cell>
          <cell r="AO23">
            <v>192000</v>
          </cell>
          <cell r="AP23">
            <v>0</v>
          </cell>
          <cell r="AQ23">
            <v>115</v>
          </cell>
          <cell r="AR23">
            <v>622</v>
          </cell>
          <cell r="AS23">
            <v>190</v>
          </cell>
          <cell r="AT23">
            <v>587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 t="str">
            <v>W1000X415</v>
          </cell>
          <cell r="AZ23" t="str">
            <v>W1000X415</v>
          </cell>
          <cell r="BA23">
            <v>415</v>
          </cell>
          <cell r="BB23">
            <v>52900</v>
          </cell>
          <cell r="BC23">
            <v>1020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415</v>
          </cell>
          <cell r="BV23">
            <v>0</v>
          </cell>
          <cell r="BW23">
            <v>0</v>
          </cell>
          <cell r="BX23">
            <v>33.299999999999997</v>
          </cell>
          <cell r="BY23">
            <v>0</v>
          </cell>
          <cell r="BZ23">
            <v>8530</v>
          </cell>
          <cell r="CA23">
            <v>19500</v>
          </cell>
          <cell r="CB23">
            <v>16700</v>
          </cell>
          <cell r="CC23">
            <v>401</v>
          </cell>
          <cell r="CD23">
            <v>217</v>
          </cell>
          <cell r="CE23">
            <v>2290</v>
          </cell>
          <cell r="CF23">
            <v>1430</v>
          </cell>
          <cell r="CG23">
            <v>64</v>
          </cell>
          <cell r="CH23">
            <v>0</v>
          </cell>
          <cell r="CI23">
            <v>27100</v>
          </cell>
          <cell r="CJ23">
            <v>51600</v>
          </cell>
          <cell r="CK23">
            <v>0</v>
          </cell>
          <cell r="CL23">
            <v>74200</v>
          </cell>
          <cell r="CM23">
            <v>259</v>
          </cell>
          <cell r="CN23">
            <v>3110</v>
          </cell>
          <cell r="CO23">
            <v>9620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</row>
        <row r="24">
          <cell r="C24" t="str">
            <v>W40X264</v>
          </cell>
          <cell r="D24" t="str">
            <v>F</v>
          </cell>
          <cell r="E24">
            <v>264</v>
          </cell>
          <cell r="F24">
            <v>77.599999999999994</v>
          </cell>
          <cell r="G24">
            <v>40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1.6875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3.45</v>
          </cell>
          <cell r="AA24">
            <v>0</v>
          </cell>
          <cell r="AB24">
            <v>35.6</v>
          </cell>
          <cell r="AC24">
            <v>0</v>
          </cell>
          <cell r="AD24">
            <v>0</v>
          </cell>
          <cell r="AE24">
            <v>19400</v>
          </cell>
          <cell r="AF24">
            <v>1130</v>
          </cell>
          <cell r="AG24">
            <v>971</v>
          </cell>
          <cell r="AH24">
            <v>15.8</v>
          </cell>
          <cell r="AI24">
            <v>493</v>
          </cell>
          <cell r="AJ24">
            <v>132</v>
          </cell>
          <cell r="AK24">
            <v>82.6</v>
          </cell>
          <cell r="AL24">
            <v>2.52</v>
          </cell>
          <cell r="AM24">
            <v>0</v>
          </cell>
          <cell r="AN24">
            <v>56.1</v>
          </cell>
          <cell r="AO24">
            <v>181000</v>
          </cell>
          <cell r="AP24">
            <v>0</v>
          </cell>
          <cell r="AQ24">
            <v>114</v>
          </cell>
          <cell r="AR24">
            <v>589</v>
          </cell>
          <cell r="AS24">
            <v>182</v>
          </cell>
          <cell r="AT24">
            <v>555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 t="str">
            <v>W1000X393</v>
          </cell>
          <cell r="AZ24" t="str">
            <v>W1000X393</v>
          </cell>
          <cell r="BA24">
            <v>393</v>
          </cell>
          <cell r="BB24">
            <v>50100</v>
          </cell>
          <cell r="BC24">
            <v>1020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393</v>
          </cell>
          <cell r="BV24">
            <v>0</v>
          </cell>
          <cell r="BW24">
            <v>0</v>
          </cell>
          <cell r="BX24">
            <v>35.6</v>
          </cell>
          <cell r="BY24">
            <v>0</v>
          </cell>
          <cell r="BZ24">
            <v>8070</v>
          </cell>
          <cell r="CA24">
            <v>18500</v>
          </cell>
          <cell r="CB24">
            <v>15900</v>
          </cell>
          <cell r="CC24">
            <v>401</v>
          </cell>
          <cell r="CD24">
            <v>205</v>
          </cell>
          <cell r="CE24">
            <v>2160</v>
          </cell>
          <cell r="CF24">
            <v>1350</v>
          </cell>
          <cell r="CG24">
            <v>64</v>
          </cell>
          <cell r="CH24">
            <v>0</v>
          </cell>
          <cell r="CI24">
            <v>23400</v>
          </cell>
          <cell r="CJ24">
            <v>48600</v>
          </cell>
          <cell r="CK24">
            <v>0</v>
          </cell>
          <cell r="CL24">
            <v>73500</v>
          </cell>
          <cell r="CM24">
            <v>245</v>
          </cell>
          <cell r="CN24">
            <v>2980</v>
          </cell>
          <cell r="CO24">
            <v>9090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</row>
        <row r="25">
          <cell r="C25" t="str">
            <v>W40X235</v>
          </cell>
          <cell r="D25" t="str">
            <v>F</v>
          </cell>
          <cell r="E25">
            <v>235</v>
          </cell>
          <cell r="F25">
            <v>69</v>
          </cell>
          <cell r="G25">
            <v>39.700000000000003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1.625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3.77</v>
          </cell>
          <cell r="AA25">
            <v>0</v>
          </cell>
          <cell r="AB25">
            <v>41.2</v>
          </cell>
          <cell r="AC25">
            <v>0</v>
          </cell>
          <cell r="AD25">
            <v>0</v>
          </cell>
          <cell r="AE25">
            <v>17400</v>
          </cell>
          <cell r="AF25">
            <v>1010</v>
          </cell>
          <cell r="AG25">
            <v>875</v>
          </cell>
          <cell r="AH25">
            <v>15.9</v>
          </cell>
          <cell r="AI25">
            <v>444</v>
          </cell>
          <cell r="AJ25">
            <v>118</v>
          </cell>
          <cell r="AK25">
            <v>74.599999999999994</v>
          </cell>
          <cell r="AL25">
            <v>2.54</v>
          </cell>
          <cell r="AM25">
            <v>0</v>
          </cell>
          <cell r="AN25">
            <v>41.3</v>
          </cell>
          <cell r="AO25">
            <v>161000</v>
          </cell>
          <cell r="AP25">
            <v>0</v>
          </cell>
          <cell r="AQ25">
            <v>113</v>
          </cell>
          <cell r="AR25">
            <v>530</v>
          </cell>
          <cell r="AS25">
            <v>166</v>
          </cell>
          <cell r="AT25">
            <v>495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 t="str">
            <v>W1000X350</v>
          </cell>
          <cell r="AZ25" t="str">
            <v>W1000X350</v>
          </cell>
          <cell r="BA25">
            <v>350</v>
          </cell>
          <cell r="BB25">
            <v>44500</v>
          </cell>
          <cell r="BC25">
            <v>1010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350</v>
          </cell>
          <cell r="BV25">
            <v>0</v>
          </cell>
          <cell r="BW25">
            <v>0</v>
          </cell>
          <cell r="BX25">
            <v>41.2</v>
          </cell>
          <cell r="BY25">
            <v>0</v>
          </cell>
          <cell r="BZ25">
            <v>7240</v>
          </cell>
          <cell r="CA25">
            <v>16600</v>
          </cell>
          <cell r="CB25">
            <v>14300</v>
          </cell>
          <cell r="CC25">
            <v>404</v>
          </cell>
          <cell r="CD25">
            <v>185</v>
          </cell>
          <cell r="CE25">
            <v>1930</v>
          </cell>
          <cell r="CF25">
            <v>1220</v>
          </cell>
          <cell r="CG25">
            <v>64.5</v>
          </cell>
          <cell r="CH25">
            <v>0</v>
          </cell>
          <cell r="CI25">
            <v>17200</v>
          </cell>
          <cell r="CJ25">
            <v>43200</v>
          </cell>
          <cell r="CK25">
            <v>0</v>
          </cell>
          <cell r="CL25">
            <v>72900</v>
          </cell>
          <cell r="CM25">
            <v>221</v>
          </cell>
          <cell r="CN25">
            <v>2720</v>
          </cell>
          <cell r="CO25">
            <v>8110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</row>
        <row r="26">
          <cell r="C26" t="str">
            <v>W40X211</v>
          </cell>
          <cell r="D26" t="str">
            <v>F</v>
          </cell>
          <cell r="E26">
            <v>211</v>
          </cell>
          <cell r="F26">
            <v>62</v>
          </cell>
          <cell r="G26">
            <v>39.4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1.5625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4.17</v>
          </cell>
          <cell r="AA26">
            <v>0</v>
          </cell>
          <cell r="AB26">
            <v>45.6</v>
          </cell>
          <cell r="AC26">
            <v>0</v>
          </cell>
          <cell r="AD26">
            <v>0</v>
          </cell>
          <cell r="AE26">
            <v>15500</v>
          </cell>
          <cell r="AF26">
            <v>906</v>
          </cell>
          <cell r="AG26">
            <v>786</v>
          </cell>
          <cell r="AH26">
            <v>15.8</v>
          </cell>
          <cell r="AI26">
            <v>390</v>
          </cell>
          <cell r="AJ26">
            <v>105</v>
          </cell>
          <cell r="AK26">
            <v>66.099999999999994</v>
          </cell>
          <cell r="AL26">
            <v>2.5099999999999998</v>
          </cell>
          <cell r="AM26">
            <v>0</v>
          </cell>
          <cell r="AN26">
            <v>30.4</v>
          </cell>
          <cell r="AO26">
            <v>141000</v>
          </cell>
          <cell r="AP26">
            <v>0</v>
          </cell>
          <cell r="AQ26">
            <v>112</v>
          </cell>
          <cell r="AR26">
            <v>468</v>
          </cell>
          <cell r="AS26">
            <v>148</v>
          </cell>
          <cell r="AT26">
            <v>442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 t="str">
            <v>W1000X314</v>
          </cell>
          <cell r="AZ26" t="str">
            <v>W1000X314</v>
          </cell>
          <cell r="BA26">
            <v>314</v>
          </cell>
          <cell r="BB26">
            <v>40000</v>
          </cell>
          <cell r="BC26">
            <v>1000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314</v>
          </cell>
          <cell r="BV26">
            <v>0</v>
          </cell>
          <cell r="BW26">
            <v>0</v>
          </cell>
          <cell r="BX26">
            <v>45.6</v>
          </cell>
          <cell r="BY26">
            <v>0</v>
          </cell>
          <cell r="BZ26">
            <v>6450</v>
          </cell>
          <cell r="CA26">
            <v>14800</v>
          </cell>
          <cell r="CB26">
            <v>12900</v>
          </cell>
          <cell r="CC26">
            <v>401</v>
          </cell>
          <cell r="CD26">
            <v>162</v>
          </cell>
          <cell r="CE26">
            <v>1720</v>
          </cell>
          <cell r="CF26">
            <v>1080</v>
          </cell>
          <cell r="CG26">
            <v>63.8</v>
          </cell>
          <cell r="CH26">
            <v>0</v>
          </cell>
          <cell r="CI26">
            <v>12700</v>
          </cell>
          <cell r="CJ26">
            <v>37900</v>
          </cell>
          <cell r="CK26">
            <v>0</v>
          </cell>
          <cell r="CL26">
            <v>72300</v>
          </cell>
          <cell r="CM26">
            <v>195</v>
          </cell>
          <cell r="CN26">
            <v>2430</v>
          </cell>
          <cell r="CO26">
            <v>7240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</row>
        <row r="27">
          <cell r="C27" t="str">
            <v>W40X183</v>
          </cell>
          <cell r="D27" t="str">
            <v>F</v>
          </cell>
          <cell r="E27">
            <v>183</v>
          </cell>
          <cell r="F27">
            <v>53.3</v>
          </cell>
          <cell r="G27">
            <v>39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2.38</v>
          </cell>
          <cell r="S27">
            <v>2.5</v>
          </cell>
          <cell r="T27">
            <v>1.5625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4.92</v>
          </cell>
          <cell r="AA27">
            <v>0</v>
          </cell>
          <cell r="AB27">
            <v>52.6</v>
          </cell>
          <cell r="AC27">
            <v>0</v>
          </cell>
          <cell r="AD27">
            <v>0</v>
          </cell>
          <cell r="AE27">
            <v>13200</v>
          </cell>
          <cell r="AF27">
            <v>774</v>
          </cell>
          <cell r="AG27">
            <v>675</v>
          </cell>
          <cell r="AH27">
            <v>15.7</v>
          </cell>
          <cell r="AI27">
            <v>331</v>
          </cell>
          <cell r="AJ27">
            <v>88.3</v>
          </cell>
          <cell r="AK27">
            <v>56</v>
          </cell>
          <cell r="AL27">
            <v>2.4900000000000002</v>
          </cell>
          <cell r="AM27">
            <v>0</v>
          </cell>
          <cell r="AN27">
            <v>19.3</v>
          </cell>
          <cell r="AO27">
            <v>118000</v>
          </cell>
          <cell r="AP27">
            <v>0</v>
          </cell>
          <cell r="AQ27">
            <v>112</v>
          </cell>
          <cell r="AR27">
            <v>395</v>
          </cell>
          <cell r="AS27">
            <v>126</v>
          </cell>
          <cell r="AT27">
            <v>376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 t="str">
            <v>W1000X272</v>
          </cell>
          <cell r="AZ27" t="str">
            <v>W1000X272</v>
          </cell>
          <cell r="BA27">
            <v>272</v>
          </cell>
          <cell r="BB27">
            <v>34400</v>
          </cell>
          <cell r="BC27">
            <v>991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60.5</v>
          </cell>
          <cell r="BO27">
            <v>63.5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272</v>
          </cell>
          <cell r="BV27">
            <v>0</v>
          </cell>
          <cell r="BW27">
            <v>0</v>
          </cell>
          <cell r="BX27">
            <v>52.6</v>
          </cell>
          <cell r="BY27">
            <v>0</v>
          </cell>
          <cell r="BZ27">
            <v>5490</v>
          </cell>
          <cell r="CA27">
            <v>12700</v>
          </cell>
          <cell r="CB27">
            <v>11100</v>
          </cell>
          <cell r="CC27">
            <v>399</v>
          </cell>
          <cell r="CD27">
            <v>138</v>
          </cell>
          <cell r="CE27">
            <v>1450</v>
          </cell>
          <cell r="CF27">
            <v>918</v>
          </cell>
          <cell r="CG27">
            <v>63.2</v>
          </cell>
          <cell r="CH27">
            <v>0</v>
          </cell>
          <cell r="CI27">
            <v>8030</v>
          </cell>
          <cell r="CJ27">
            <v>31700</v>
          </cell>
          <cell r="CK27">
            <v>0</v>
          </cell>
          <cell r="CL27">
            <v>72300</v>
          </cell>
          <cell r="CM27">
            <v>164</v>
          </cell>
          <cell r="CN27">
            <v>2060</v>
          </cell>
          <cell r="CO27">
            <v>6160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</row>
        <row r="28">
          <cell r="C28" t="str">
            <v>W40X167</v>
          </cell>
          <cell r="D28" t="str">
            <v>F</v>
          </cell>
          <cell r="E28">
            <v>167</v>
          </cell>
          <cell r="F28">
            <v>49.2</v>
          </cell>
          <cell r="G28">
            <v>38.6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1.5625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5.76</v>
          </cell>
          <cell r="AA28">
            <v>0</v>
          </cell>
          <cell r="AB28">
            <v>52.6</v>
          </cell>
          <cell r="AC28">
            <v>0</v>
          </cell>
          <cell r="AD28">
            <v>0</v>
          </cell>
          <cell r="AE28">
            <v>11600</v>
          </cell>
          <cell r="AF28">
            <v>693</v>
          </cell>
          <cell r="AG28">
            <v>600</v>
          </cell>
          <cell r="AH28">
            <v>15.3</v>
          </cell>
          <cell r="AI28">
            <v>283</v>
          </cell>
          <cell r="AJ28">
            <v>76</v>
          </cell>
          <cell r="AK28">
            <v>47.9</v>
          </cell>
          <cell r="AL28">
            <v>2.4</v>
          </cell>
          <cell r="AM28">
            <v>0</v>
          </cell>
          <cell r="AN28">
            <v>14</v>
          </cell>
          <cell r="AO28">
            <v>99700</v>
          </cell>
          <cell r="AP28">
            <v>0</v>
          </cell>
          <cell r="AQ28">
            <v>111</v>
          </cell>
          <cell r="AR28">
            <v>336</v>
          </cell>
          <cell r="AS28">
            <v>107</v>
          </cell>
          <cell r="AT28">
            <v>336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 t="str">
            <v>W1000X249</v>
          </cell>
          <cell r="AZ28" t="str">
            <v>W1000X249</v>
          </cell>
          <cell r="BA28">
            <v>249</v>
          </cell>
          <cell r="BB28">
            <v>31700</v>
          </cell>
          <cell r="BC28">
            <v>980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249</v>
          </cell>
          <cell r="BV28">
            <v>0</v>
          </cell>
          <cell r="BW28">
            <v>0</v>
          </cell>
          <cell r="BX28">
            <v>52.6</v>
          </cell>
          <cell r="BY28">
            <v>0</v>
          </cell>
          <cell r="BZ28">
            <v>4830</v>
          </cell>
          <cell r="CA28">
            <v>11400</v>
          </cell>
          <cell r="CB28">
            <v>9830</v>
          </cell>
          <cell r="CC28">
            <v>389</v>
          </cell>
          <cell r="CD28">
            <v>118</v>
          </cell>
          <cell r="CE28">
            <v>1250</v>
          </cell>
          <cell r="CF28">
            <v>785</v>
          </cell>
          <cell r="CG28">
            <v>61</v>
          </cell>
          <cell r="CH28">
            <v>0</v>
          </cell>
          <cell r="CI28">
            <v>5830</v>
          </cell>
          <cell r="CJ28">
            <v>26800</v>
          </cell>
          <cell r="CK28">
            <v>0</v>
          </cell>
          <cell r="CL28">
            <v>71600</v>
          </cell>
          <cell r="CM28">
            <v>140</v>
          </cell>
          <cell r="CN28">
            <v>1750</v>
          </cell>
          <cell r="CO28">
            <v>5510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</row>
        <row r="29">
          <cell r="C29" t="str">
            <v>W40X149</v>
          </cell>
          <cell r="D29" t="str">
            <v>F</v>
          </cell>
          <cell r="E29">
            <v>149</v>
          </cell>
          <cell r="F29">
            <v>43.8</v>
          </cell>
          <cell r="G29">
            <v>38.200000000000003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1.5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7.11</v>
          </cell>
          <cell r="AA29">
            <v>0</v>
          </cell>
          <cell r="AB29">
            <v>54.3</v>
          </cell>
          <cell r="AC29">
            <v>0</v>
          </cell>
          <cell r="AD29">
            <v>0</v>
          </cell>
          <cell r="AE29">
            <v>9800</v>
          </cell>
          <cell r="AF29">
            <v>598</v>
          </cell>
          <cell r="AG29">
            <v>513</v>
          </cell>
          <cell r="AH29">
            <v>15</v>
          </cell>
          <cell r="AI29">
            <v>229</v>
          </cell>
          <cell r="AJ29">
            <v>62.2</v>
          </cell>
          <cell r="AK29">
            <v>38.799999999999997</v>
          </cell>
          <cell r="AL29">
            <v>2.29</v>
          </cell>
          <cell r="AM29">
            <v>0</v>
          </cell>
          <cell r="AN29">
            <v>9.36</v>
          </cell>
          <cell r="AO29">
            <v>80000</v>
          </cell>
          <cell r="AP29">
            <v>0</v>
          </cell>
          <cell r="AQ29">
            <v>110</v>
          </cell>
          <cell r="AR29">
            <v>270</v>
          </cell>
          <cell r="AS29">
            <v>86.7</v>
          </cell>
          <cell r="AT29">
            <v>288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 t="str">
            <v>W1000X222</v>
          </cell>
          <cell r="AZ29" t="str">
            <v>W1000X222</v>
          </cell>
          <cell r="BA29">
            <v>222</v>
          </cell>
          <cell r="BB29">
            <v>28300</v>
          </cell>
          <cell r="BC29">
            <v>970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222</v>
          </cell>
          <cell r="BV29">
            <v>0</v>
          </cell>
          <cell r="BW29">
            <v>0</v>
          </cell>
          <cell r="BX29">
            <v>54.3</v>
          </cell>
          <cell r="BY29">
            <v>0</v>
          </cell>
          <cell r="BZ29">
            <v>4080</v>
          </cell>
          <cell r="CA29">
            <v>9800</v>
          </cell>
          <cell r="CB29">
            <v>8410</v>
          </cell>
          <cell r="CC29">
            <v>381</v>
          </cell>
          <cell r="CD29">
            <v>95.3</v>
          </cell>
          <cell r="CE29">
            <v>1020</v>
          </cell>
          <cell r="CF29">
            <v>636</v>
          </cell>
          <cell r="CG29">
            <v>58.2</v>
          </cell>
          <cell r="CH29">
            <v>0</v>
          </cell>
          <cell r="CI29">
            <v>3900</v>
          </cell>
          <cell r="CJ29">
            <v>21500</v>
          </cell>
          <cell r="CK29">
            <v>0</v>
          </cell>
          <cell r="CL29">
            <v>71000</v>
          </cell>
          <cell r="CM29">
            <v>112</v>
          </cell>
          <cell r="CN29">
            <v>1420</v>
          </cell>
          <cell r="CO29">
            <v>4720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</row>
        <row r="30">
          <cell r="C30" t="str">
            <v>W36X800</v>
          </cell>
          <cell r="D30" t="str">
            <v>T</v>
          </cell>
          <cell r="E30">
            <v>800</v>
          </cell>
          <cell r="F30">
            <v>236</v>
          </cell>
          <cell r="G30">
            <v>42.6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2.375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2.1</v>
          </cell>
          <cell r="AA30">
            <v>0</v>
          </cell>
          <cell r="AB30">
            <v>13.5</v>
          </cell>
          <cell r="AC30">
            <v>0</v>
          </cell>
          <cell r="AD30">
            <v>0</v>
          </cell>
          <cell r="AE30">
            <v>64700</v>
          </cell>
          <cell r="AF30">
            <v>3650</v>
          </cell>
          <cell r="AG30">
            <v>3040</v>
          </cell>
          <cell r="AH30">
            <v>16.600000000000001</v>
          </cell>
          <cell r="AI30">
            <v>4200</v>
          </cell>
          <cell r="AJ30">
            <v>743</v>
          </cell>
          <cell r="AK30">
            <v>467</v>
          </cell>
          <cell r="AL30">
            <v>4.22</v>
          </cell>
          <cell r="AM30">
            <v>0</v>
          </cell>
          <cell r="AN30">
            <v>1060</v>
          </cell>
          <cell r="AO30">
            <v>1540000</v>
          </cell>
          <cell r="AP30">
            <v>0</v>
          </cell>
          <cell r="AQ30">
            <v>172</v>
          </cell>
          <cell r="AR30">
            <v>3320</v>
          </cell>
          <cell r="AS30">
            <v>641</v>
          </cell>
          <cell r="AT30">
            <v>1820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 t="str">
            <v>W920X1191</v>
          </cell>
          <cell r="AZ30" t="str">
            <v>W920X1191</v>
          </cell>
          <cell r="BA30">
            <v>1190</v>
          </cell>
          <cell r="BB30">
            <v>152000</v>
          </cell>
          <cell r="BC30">
            <v>1080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1190</v>
          </cell>
          <cell r="BV30">
            <v>0</v>
          </cell>
          <cell r="BW30">
            <v>0</v>
          </cell>
          <cell r="BX30">
            <v>13.5</v>
          </cell>
          <cell r="BY30">
            <v>0</v>
          </cell>
          <cell r="BZ30">
            <v>26900</v>
          </cell>
          <cell r="CA30">
            <v>59800</v>
          </cell>
          <cell r="CB30">
            <v>49800</v>
          </cell>
          <cell r="CC30">
            <v>422</v>
          </cell>
          <cell r="CD30">
            <v>1750</v>
          </cell>
          <cell r="CE30">
            <v>12200</v>
          </cell>
          <cell r="CF30">
            <v>7650</v>
          </cell>
          <cell r="CG30">
            <v>107</v>
          </cell>
          <cell r="CH30">
            <v>0</v>
          </cell>
          <cell r="CI30">
            <v>441000</v>
          </cell>
          <cell r="CJ30">
            <v>414000</v>
          </cell>
          <cell r="CK30">
            <v>0</v>
          </cell>
          <cell r="CL30">
            <v>111000</v>
          </cell>
          <cell r="CM30">
            <v>1380</v>
          </cell>
          <cell r="CN30">
            <v>10500</v>
          </cell>
          <cell r="CO30">
            <v>29800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</row>
        <row r="31">
          <cell r="C31" t="str">
            <v>W36X652</v>
          </cell>
          <cell r="D31" t="str">
            <v>T</v>
          </cell>
          <cell r="E31">
            <v>652</v>
          </cell>
          <cell r="F31">
            <v>192</v>
          </cell>
          <cell r="G31">
            <v>41.1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2.1875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2.48</v>
          </cell>
          <cell r="AA31">
            <v>0</v>
          </cell>
          <cell r="AB31">
            <v>16.3</v>
          </cell>
          <cell r="AC31">
            <v>0</v>
          </cell>
          <cell r="AD31">
            <v>0</v>
          </cell>
          <cell r="AE31">
            <v>50600</v>
          </cell>
          <cell r="AF31">
            <v>2910</v>
          </cell>
          <cell r="AG31">
            <v>2460</v>
          </cell>
          <cell r="AH31">
            <v>16.2</v>
          </cell>
          <cell r="AI31">
            <v>3230</v>
          </cell>
          <cell r="AJ31">
            <v>581</v>
          </cell>
          <cell r="AK31">
            <v>367</v>
          </cell>
          <cell r="AL31">
            <v>4.0999999999999996</v>
          </cell>
          <cell r="AM31">
            <v>0</v>
          </cell>
          <cell r="AN31">
            <v>593</v>
          </cell>
          <cell r="AO31">
            <v>1130000</v>
          </cell>
          <cell r="AP31">
            <v>0</v>
          </cell>
          <cell r="AQ31">
            <v>165</v>
          </cell>
          <cell r="AR31">
            <v>2560</v>
          </cell>
          <cell r="AS31">
            <v>518</v>
          </cell>
          <cell r="AT31">
            <v>1450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 t="str">
            <v>W920X970</v>
          </cell>
          <cell r="AZ31" t="str">
            <v>W920X970</v>
          </cell>
          <cell r="BA31">
            <v>970</v>
          </cell>
          <cell r="BB31">
            <v>124000</v>
          </cell>
          <cell r="BC31">
            <v>1040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970</v>
          </cell>
          <cell r="BV31">
            <v>0</v>
          </cell>
          <cell r="BW31">
            <v>0</v>
          </cell>
          <cell r="BX31">
            <v>16.3</v>
          </cell>
          <cell r="BY31">
            <v>0</v>
          </cell>
          <cell r="BZ31">
            <v>21100</v>
          </cell>
          <cell r="CA31">
            <v>47700</v>
          </cell>
          <cell r="CB31">
            <v>40300</v>
          </cell>
          <cell r="CC31">
            <v>411</v>
          </cell>
          <cell r="CD31">
            <v>1340</v>
          </cell>
          <cell r="CE31">
            <v>9520</v>
          </cell>
          <cell r="CF31">
            <v>6010</v>
          </cell>
          <cell r="CG31">
            <v>104</v>
          </cell>
          <cell r="CH31">
            <v>0</v>
          </cell>
          <cell r="CI31">
            <v>247000</v>
          </cell>
          <cell r="CJ31">
            <v>303000</v>
          </cell>
          <cell r="CK31">
            <v>0</v>
          </cell>
          <cell r="CL31">
            <v>106000</v>
          </cell>
          <cell r="CM31">
            <v>1070</v>
          </cell>
          <cell r="CN31">
            <v>8490</v>
          </cell>
          <cell r="CO31">
            <v>23800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</row>
        <row r="32">
          <cell r="C32" t="str">
            <v>W36X529</v>
          </cell>
          <cell r="D32" t="str">
            <v>T</v>
          </cell>
          <cell r="E32">
            <v>529</v>
          </cell>
          <cell r="F32">
            <v>156</v>
          </cell>
          <cell r="G32">
            <v>39.799999999999997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2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2.96</v>
          </cell>
          <cell r="AA32">
            <v>0</v>
          </cell>
          <cell r="AB32">
            <v>19.899999999999999</v>
          </cell>
          <cell r="AC32">
            <v>0</v>
          </cell>
          <cell r="AD32">
            <v>0</v>
          </cell>
          <cell r="AE32">
            <v>39600</v>
          </cell>
          <cell r="AF32">
            <v>2330</v>
          </cell>
          <cell r="AG32">
            <v>1990</v>
          </cell>
          <cell r="AH32">
            <v>16</v>
          </cell>
          <cell r="AI32">
            <v>2490</v>
          </cell>
          <cell r="AJ32">
            <v>454</v>
          </cell>
          <cell r="AK32">
            <v>289</v>
          </cell>
          <cell r="AL32">
            <v>4</v>
          </cell>
          <cell r="AM32">
            <v>0</v>
          </cell>
          <cell r="AN32">
            <v>327</v>
          </cell>
          <cell r="AO32">
            <v>846000</v>
          </cell>
          <cell r="AP32">
            <v>0</v>
          </cell>
          <cell r="AQ32">
            <v>159</v>
          </cell>
          <cell r="AR32">
            <v>1990</v>
          </cell>
          <cell r="AS32">
            <v>419</v>
          </cell>
          <cell r="AT32">
            <v>1160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 t="str">
            <v>W920X787</v>
          </cell>
          <cell r="AZ32" t="str">
            <v>W920X787</v>
          </cell>
          <cell r="BA32">
            <v>787</v>
          </cell>
          <cell r="BB32">
            <v>101000</v>
          </cell>
          <cell r="BC32">
            <v>1010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787</v>
          </cell>
          <cell r="BV32">
            <v>0</v>
          </cell>
          <cell r="BW32">
            <v>0</v>
          </cell>
          <cell r="BX32">
            <v>19.899999999999999</v>
          </cell>
          <cell r="BY32">
            <v>0</v>
          </cell>
          <cell r="BZ32">
            <v>16500</v>
          </cell>
          <cell r="CA32">
            <v>38200</v>
          </cell>
          <cell r="CB32">
            <v>32600</v>
          </cell>
          <cell r="CC32">
            <v>406</v>
          </cell>
          <cell r="CD32">
            <v>1040</v>
          </cell>
          <cell r="CE32">
            <v>7440</v>
          </cell>
          <cell r="CF32">
            <v>4740</v>
          </cell>
          <cell r="CG32">
            <v>102</v>
          </cell>
          <cell r="CH32">
            <v>0</v>
          </cell>
          <cell r="CI32">
            <v>136000</v>
          </cell>
          <cell r="CJ32">
            <v>227000</v>
          </cell>
          <cell r="CK32">
            <v>0</v>
          </cell>
          <cell r="CL32">
            <v>103000</v>
          </cell>
          <cell r="CM32">
            <v>828</v>
          </cell>
          <cell r="CN32">
            <v>6870</v>
          </cell>
          <cell r="CO32">
            <v>19000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</row>
        <row r="33">
          <cell r="C33" t="str">
            <v>W36X487</v>
          </cell>
          <cell r="D33" t="str">
            <v>T</v>
          </cell>
          <cell r="E33">
            <v>487</v>
          </cell>
          <cell r="F33">
            <v>143</v>
          </cell>
          <cell r="G33">
            <v>39.299999999999997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1.875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3.19</v>
          </cell>
          <cell r="AA33">
            <v>0</v>
          </cell>
          <cell r="AB33">
            <v>21.4</v>
          </cell>
          <cell r="AC33">
            <v>0</v>
          </cell>
          <cell r="AD33">
            <v>0</v>
          </cell>
          <cell r="AE33">
            <v>36000</v>
          </cell>
          <cell r="AF33">
            <v>2130</v>
          </cell>
          <cell r="AG33">
            <v>1830</v>
          </cell>
          <cell r="AH33">
            <v>15.8</v>
          </cell>
          <cell r="AI33">
            <v>2250</v>
          </cell>
          <cell r="AJ33">
            <v>412</v>
          </cell>
          <cell r="AK33">
            <v>263</v>
          </cell>
          <cell r="AL33">
            <v>3.96</v>
          </cell>
          <cell r="AM33">
            <v>0</v>
          </cell>
          <cell r="AN33">
            <v>258</v>
          </cell>
          <cell r="AO33">
            <v>754000</v>
          </cell>
          <cell r="AP33">
            <v>0</v>
          </cell>
          <cell r="AQ33">
            <v>157</v>
          </cell>
          <cell r="AR33">
            <v>1800</v>
          </cell>
          <cell r="AS33">
            <v>383</v>
          </cell>
          <cell r="AT33">
            <v>1060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 t="str">
            <v>W920X725</v>
          </cell>
          <cell r="AZ33" t="str">
            <v>W920X725</v>
          </cell>
          <cell r="BA33">
            <v>725</v>
          </cell>
          <cell r="BB33">
            <v>92300</v>
          </cell>
          <cell r="BC33">
            <v>998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725</v>
          </cell>
          <cell r="BV33">
            <v>0</v>
          </cell>
          <cell r="BW33">
            <v>0</v>
          </cell>
          <cell r="BX33">
            <v>21.4</v>
          </cell>
          <cell r="BY33">
            <v>0</v>
          </cell>
          <cell r="BZ33">
            <v>15000</v>
          </cell>
          <cell r="CA33">
            <v>34900</v>
          </cell>
          <cell r="CB33">
            <v>30000</v>
          </cell>
          <cell r="CC33">
            <v>401</v>
          </cell>
          <cell r="CD33">
            <v>937</v>
          </cell>
          <cell r="CE33">
            <v>6750</v>
          </cell>
          <cell r="CF33">
            <v>4310</v>
          </cell>
          <cell r="CG33">
            <v>101</v>
          </cell>
          <cell r="CH33">
            <v>0</v>
          </cell>
          <cell r="CI33">
            <v>107000</v>
          </cell>
          <cell r="CJ33">
            <v>202000</v>
          </cell>
          <cell r="CK33">
            <v>0</v>
          </cell>
          <cell r="CL33">
            <v>101000</v>
          </cell>
          <cell r="CM33">
            <v>749</v>
          </cell>
          <cell r="CN33">
            <v>6280</v>
          </cell>
          <cell r="CO33">
            <v>17400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</row>
        <row r="34">
          <cell r="C34" t="str">
            <v>W36X441</v>
          </cell>
          <cell r="D34" t="str">
            <v>T</v>
          </cell>
          <cell r="E34">
            <v>442</v>
          </cell>
          <cell r="F34">
            <v>130</v>
          </cell>
          <cell r="G34">
            <v>38.9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3.75</v>
          </cell>
          <cell r="T34">
            <v>1.875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3.48</v>
          </cell>
          <cell r="AA34">
            <v>0</v>
          </cell>
          <cell r="AB34">
            <v>23.6</v>
          </cell>
          <cell r="AC34">
            <v>0</v>
          </cell>
          <cell r="AD34">
            <v>0</v>
          </cell>
          <cell r="AE34">
            <v>32100</v>
          </cell>
          <cell r="AF34">
            <v>1910</v>
          </cell>
          <cell r="AG34">
            <v>1650</v>
          </cell>
          <cell r="AH34">
            <v>15.7</v>
          </cell>
          <cell r="AI34">
            <v>1990</v>
          </cell>
          <cell r="AJ34">
            <v>368</v>
          </cell>
          <cell r="AK34">
            <v>235</v>
          </cell>
          <cell r="AL34">
            <v>3.92</v>
          </cell>
          <cell r="AM34">
            <v>0</v>
          </cell>
          <cell r="AN34">
            <v>194</v>
          </cell>
          <cell r="AO34">
            <v>661000</v>
          </cell>
          <cell r="AP34">
            <v>0</v>
          </cell>
          <cell r="AQ34">
            <v>154</v>
          </cell>
          <cell r="AR34">
            <v>1600</v>
          </cell>
          <cell r="AS34">
            <v>347</v>
          </cell>
          <cell r="AT34">
            <v>950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 t="str">
            <v>W920X656</v>
          </cell>
          <cell r="AZ34" t="str">
            <v>W920X656</v>
          </cell>
          <cell r="BA34">
            <v>656</v>
          </cell>
          <cell r="BB34">
            <v>83900</v>
          </cell>
          <cell r="BC34">
            <v>988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95.3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656</v>
          </cell>
          <cell r="BV34">
            <v>0</v>
          </cell>
          <cell r="BW34">
            <v>0</v>
          </cell>
          <cell r="BX34">
            <v>23.6</v>
          </cell>
          <cell r="BY34">
            <v>0</v>
          </cell>
          <cell r="BZ34">
            <v>13400</v>
          </cell>
          <cell r="CA34">
            <v>31300</v>
          </cell>
          <cell r="CB34">
            <v>27000</v>
          </cell>
          <cell r="CC34">
            <v>399</v>
          </cell>
          <cell r="CD34">
            <v>828</v>
          </cell>
          <cell r="CE34">
            <v>6030</v>
          </cell>
          <cell r="CF34">
            <v>3850</v>
          </cell>
          <cell r="CG34">
            <v>100</v>
          </cell>
          <cell r="CH34">
            <v>0</v>
          </cell>
          <cell r="CI34">
            <v>80700</v>
          </cell>
          <cell r="CJ34">
            <v>178000</v>
          </cell>
          <cell r="CK34">
            <v>0</v>
          </cell>
          <cell r="CL34">
            <v>99400</v>
          </cell>
          <cell r="CM34">
            <v>666</v>
          </cell>
          <cell r="CN34">
            <v>5690</v>
          </cell>
          <cell r="CO34">
            <v>15600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  <row r="35">
          <cell r="C35" t="str">
            <v>W36X395</v>
          </cell>
          <cell r="D35" t="str">
            <v>T</v>
          </cell>
          <cell r="E35">
            <v>395</v>
          </cell>
          <cell r="F35">
            <v>116</v>
          </cell>
          <cell r="G35">
            <v>38.4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1.8125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3.83</v>
          </cell>
          <cell r="AA35">
            <v>0</v>
          </cell>
          <cell r="AB35">
            <v>26.3</v>
          </cell>
          <cell r="AC35">
            <v>0</v>
          </cell>
          <cell r="AD35">
            <v>0</v>
          </cell>
          <cell r="AE35">
            <v>28500</v>
          </cell>
          <cell r="AF35">
            <v>1710</v>
          </cell>
          <cell r="AG35">
            <v>1490</v>
          </cell>
          <cell r="AH35">
            <v>15.7</v>
          </cell>
          <cell r="AI35">
            <v>1750</v>
          </cell>
          <cell r="AJ35">
            <v>325</v>
          </cell>
          <cell r="AK35">
            <v>208</v>
          </cell>
          <cell r="AL35">
            <v>3.88</v>
          </cell>
          <cell r="AM35">
            <v>0</v>
          </cell>
          <cell r="AN35">
            <v>142</v>
          </cell>
          <cell r="AO35">
            <v>575000</v>
          </cell>
          <cell r="AP35">
            <v>0</v>
          </cell>
          <cell r="AQ35">
            <v>152</v>
          </cell>
          <cell r="AR35">
            <v>1410</v>
          </cell>
          <cell r="AS35">
            <v>311</v>
          </cell>
          <cell r="AT35">
            <v>847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 t="str">
            <v>W920X588</v>
          </cell>
          <cell r="AZ35" t="str">
            <v>W920X588</v>
          </cell>
          <cell r="BA35">
            <v>588</v>
          </cell>
          <cell r="BB35">
            <v>74800</v>
          </cell>
          <cell r="BC35">
            <v>975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588</v>
          </cell>
          <cell r="BV35">
            <v>0</v>
          </cell>
          <cell r="BW35">
            <v>0</v>
          </cell>
          <cell r="BX35">
            <v>26.3</v>
          </cell>
          <cell r="BY35">
            <v>0</v>
          </cell>
          <cell r="BZ35">
            <v>11900</v>
          </cell>
          <cell r="CA35">
            <v>28000</v>
          </cell>
          <cell r="CB35">
            <v>24400</v>
          </cell>
          <cell r="CC35">
            <v>399</v>
          </cell>
          <cell r="CD35">
            <v>728</v>
          </cell>
          <cell r="CE35">
            <v>5330</v>
          </cell>
          <cell r="CF35">
            <v>3410</v>
          </cell>
          <cell r="CG35">
            <v>98.6</v>
          </cell>
          <cell r="CH35">
            <v>0</v>
          </cell>
          <cell r="CI35">
            <v>59100</v>
          </cell>
          <cell r="CJ35">
            <v>154000</v>
          </cell>
          <cell r="CK35">
            <v>0</v>
          </cell>
          <cell r="CL35">
            <v>98100</v>
          </cell>
          <cell r="CM35">
            <v>587</v>
          </cell>
          <cell r="CN35">
            <v>5100</v>
          </cell>
          <cell r="CO35">
            <v>13900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</row>
        <row r="36">
          <cell r="C36" t="str">
            <v>W36X361</v>
          </cell>
          <cell r="D36" t="str">
            <v>T</v>
          </cell>
          <cell r="E36">
            <v>361</v>
          </cell>
          <cell r="F36">
            <v>106</v>
          </cell>
          <cell r="G36">
            <v>38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3.3125</v>
          </cell>
          <cell r="T36">
            <v>1.75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4.16</v>
          </cell>
          <cell r="AA36">
            <v>0</v>
          </cell>
          <cell r="AB36">
            <v>28.6</v>
          </cell>
          <cell r="AC36">
            <v>0</v>
          </cell>
          <cell r="AD36">
            <v>0</v>
          </cell>
          <cell r="AE36">
            <v>25700</v>
          </cell>
          <cell r="AF36">
            <v>1550</v>
          </cell>
          <cell r="AG36">
            <v>1350</v>
          </cell>
          <cell r="AH36">
            <v>15.6</v>
          </cell>
          <cell r="AI36">
            <v>1570</v>
          </cell>
          <cell r="AJ36">
            <v>293</v>
          </cell>
          <cell r="AK36">
            <v>188</v>
          </cell>
          <cell r="AL36">
            <v>3.85</v>
          </cell>
          <cell r="AM36">
            <v>0</v>
          </cell>
          <cell r="AN36">
            <v>109</v>
          </cell>
          <cell r="AO36">
            <v>509000</v>
          </cell>
          <cell r="AP36">
            <v>0</v>
          </cell>
          <cell r="AQ36">
            <v>150</v>
          </cell>
          <cell r="AR36">
            <v>1270</v>
          </cell>
          <cell r="AS36">
            <v>282</v>
          </cell>
          <cell r="AT36">
            <v>767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 t="str">
            <v>W920X537</v>
          </cell>
          <cell r="AZ36" t="str">
            <v>W920X537</v>
          </cell>
          <cell r="BA36">
            <v>537</v>
          </cell>
          <cell r="BB36">
            <v>68400</v>
          </cell>
          <cell r="BC36">
            <v>965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84.1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537</v>
          </cell>
          <cell r="BV36">
            <v>0</v>
          </cell>
          <cell r="BW36">
            <v>0</v>
          </cell>
          <cell r="BX36">
            <v>28.6</v>
          </cell>
          <cell r="BY36">
            <v>0</v>
          </cell>
          <cell r="BZ36">
            <v>10700</v>
          </cell>
          <cell r="CA36">
            <v>25400</v>
          </cell>
          <cell r="CB36">
            <v>22100</v>
          </cell>
          <cell r="CC36">
            <v>396</v>
          </cell>
          <cell r="CD36">
            <v>653</v>
          </cell>
          <cell r="CE36">
            <v>4800</v>
          </cell>
          <cell r="CF36">
            <v>3080</v>
          </cell>
          <cell r="CG36">
            <v>97.8</v>
          </cell>
          <cell r="CH36">
            <v>0</v>
          </cell>
          <cell r="CI36">
            <v>45400</v>
          </cell>
          <cell r="CJ36">
            <v>137000</v>
          </cell>
          <cell r="CK36">
            <v>0</v>
          </cell>
          <cell r="CL36">
            <v>96800</v>
          </cell>
          <cell r="CM36">
            <v>529</v>
          </cell>
          <cell r="CN36">
            <v>4620</v>
          </cell>
          <cell r="CO36">
            <v>12600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</row>
        <row r="37">
          <cell r="C37" t="str">
            <v>W36X330</v>
          </cell>
          <cell r="D37" t="str">
            <v>F</v>
          </cell>
          <cell r="E37">
            <v>330</v>
          </cell>
          <cell r="F37">
            <v>97</v>
          </cell>
          <cell r="G37">
            <v>37.700000000000003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1.75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4.49</v>
          </cell>
          <cell r="AA37">
            <v>0</v>
          </cell>
          <cell r="AB37">
            <v>31.4</v>
          </cell>
          <cell r="AC37">
            <v>0</v>
          </cell>
          <cell r="AD37">
            <v>0</v>
          </cell>
          <cell r="AE37">
            <v>23300</v>
          </cell>
          <cell r="AF37">
            <v>1410</v>
          </cell>
          <cell r="AG37">
            <v>1240</v>
          </cell>
          <cell r="AH37">
            <v>15.5</v>
          </cell>
          <cell r="AI37">
            <v>1420</v>
          </cell>
          <cell r="AJ37">
            <v>265</v>
          </cell>
          <cell r="AK37">
            <v>171</v>
          </cell>
          <cell r="AL37">
            <v>3.83</v>
          </cell>
          <cell r="AM37">
            <v>0</v>
          </cell>
          <cell r="AN37">
            <v>84.3</v>
          </cell>
          <cell r="AO37">
            <v>456000</v>
          </cell>
          <cell r="AP37">
            <v>0</v>
          </cell>
          <cell r="AQ37">
            <v>149</v>
          </cell>
          <cell r="AR37">
            <v>1150</v>
          </cell>
          <cell r="AS37">
            <v>259</v>
          </cell>
          <cell r="AT37">
            <v>698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 t="str">
            <v>W920X491</v>
          </cell>
          <cell r="AZ37" t="str">
            <v>W920X491</v>
          </cell>
          <cell r="BA37">
            <v>491</v>
          </cell>
          <cell r="BB37">
            <v>62600</v>
          </cell>
          <cell r="BC37">
            <v>958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491</v>
          </cell>
          <cell r="BV37">
            <v>0</v>
          </cell>
          <cell r="BW37">
            <v>0</v>
          </cell>
          <cell r="BX37">
            <v>31.4</v>
          </cell>
          <cell r="BY37">
            <v>0</v>
          </cell>
          <cell r="BZ37">
            <v>9700</v>
          </cell>
          <cell r="CA37">
            <v>23100</v>
          </cell>
          <cell r="CB37">
            <v>20300</v>
          </cell>
          <cell r="CC37">
            <v>394</v>
          </cell>
          <cell r="CD37">
            <v>591</v>
          </cell>
          <cell r="CE37">
            <v>4340</v>
          </cell>
          <cell r="CF37">
            <v>2800</v>
          </cell>
          <cell r="CG37">
            <v>97.3</v>
          </cell>
          <cell r="CH37">
            <v>0</v>
          </cell>
          <cell r="CI37">
            <v>35100</v>
          </cell>
          <cell r="CJ37">
            <v>122000</v>
          </cell>
          <cell r="CK37">
            <v>0</v>
          </cell>
          <cell r="CL37">
            <v>96100</v>
          </cell>
          <cell r="CM37">
            <v>479</v>
          </cell>
          <cell r="CN37">
            <v>4240</v>
          </cell>
          <cell r="CO37">
            <v>11400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</row>
        <row r="38">
          <cell r="C38" t="str">
            <v>W36X302</v>
          </cell>
          <cell r="D38" t="str">
            <v>F</v>
          </cell>
          <cell r="E38">
            <v>302</v>
          </cell>
          <cell r="F38">
            <v>88.8</v>
          </cell>
          <cell r="G38">
            <v>37.299999999999997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3</v>
          </cell>
          <cell r="T38">
            <v>1.6875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4.96</v>
          </cell>
          <cell r="AA38">
            <v>0</v>
          </cell>
          <cell r="AB38">
            <v>33.9</v>
          </cell>
          <cell r="AC38">
            <v>0</v>
          </cell>
          <cell r="AD38">
            <v>0</v>
          </cell>
          <cell r="AE38">
            <v>21100</v>
          </cell>
          <cell r="AF38">
            <v>1280</v>
          </cell>
          <cell r="AG38">
            <v>1130</v>
          </cell>
          <cell r="AH38">
            <v>15.4</v>
          </cell>
          <cell r="AI38">
            <v>1300</v>
          </cell>
          <cell r="AJ38">
            <v>241</v>
          </cell>
          <cell r="AK38">
            <v>156</v>
          </cell>
          <cell r="AL38">
            <v>3.82</v>
          </cell>
          <cell r="AM38">
            <v>0</v>
          </cell>
          <cell r="AN38">
            <v>64.3</v>
          </cell>
          <cell r="AO38">
            <v>412000</v>
          </cell>
          <cell r="AP38">
            <v>0</v>
          </cell>
          <cell r="AQ38">
            <v>148</v>
          </cell>
          <cell r="AR38">
            <v>1040</v>
          </cell>
          <cell r="AS38">
            <v>235</v>
          </cell>
          <cell r="AT38">
            <v>635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 t="str">
            <v>W920X449</v>
          </cell>
          <cell r="AZ38" t="str">
            <v>W920X449</v>
          </cell>
          <cell r="BA38">
            <v>449</v>
          </cell>
          <cell r="BB38">
            <v>57300</v>
          </cell>
          <cell r="BC38">
            <v>947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76.2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449</v>
          </cell>
          <cell r="BV38">
            <v>0</v>
          </cell>
          <cell r="BW38">
            <v>0</v>
          </cell>
          <cell r="BX38">
            <v>33.9</v>
          </cell>
          <cell r="BY38">
            <v>0</v>
          </cell>
          <cell r="BZ38">
            <v>8780</v>
          </cell>
          <cell r="CA38">
            <v>21000</v>
          </cell>
          <cell r="CB38">
            <v>18500</v>
          </cell>
          <cell r="CC38">
            <v>391</v>
          </cell>
          <cell r="CD38">
            <v>541</v>
          </cell>
          <cell r="CE38">
            <v>3950</v>
          </cell>
          <cell r="CF38">
            <v>2560</v>
          </cell>
          <cell r="CG38">
            <v>97</v>
          </cell>
          <cell r="CH38">
            <v>0</v>
          </cell>
          <cell r="CI38">
            <v>26800</v>
          </cell>
          <cell r="CJ38">
            <v>111000</v>
          </cell>
          <cell r="CK38">
            <v>0</v>
          </cell>
          <cell r="CL38">
            <v>95500</v>
          </cell>
          <cell r="CM38">
            <v>433</v>
          </cell>
          <cell r="CN38">
            <v>3850</v>
          </cell>
          <cell r="CO38">
            <v>10400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</row>
        <row r="39">
          <cell r="C39" t="str">
            <v>W36X282</v>
          </cell>
          <cell r="D39" t="str">
            <v>F</v>
          </cell>
          <cell r="E39">
            <v>282</v>
          </cell>
          <cell r="F39">
            <v>82.9</v>
          </cell>
          <cell r="G39">
            <v>37.1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2.875</v>
          </cell>
          <cell r="T39">
            <v>1.625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5.29</v>
          </cell>
          <cell r="AA39">
            <v>0</v>
          </cell>
          <cell r="AB39">
            <v>36.200000000000003</v>
          </cell>
          <cell r="AC39">
            <v>0</v>
          </cell>
          <cell r="AD39">
            <v>0</v>
          </cell>
          <cell r="AE39">
            <v>19600</v>
          </cell>
          <cell r="AF39">
            <v>1190</v>
          </cell>
          <cell r="AG39">
            <v>1050</v>
          </cell>
          <cell r="AH39">
            <v>15.4</v>
          </cell>
          <cell r="AI39">
            <v>1200</v>
          </cell>
          <cell r="AJ39">
            <v>223</v>
          </cell>
          <cell r="AK39">
            <v>144</v>
          </cell>
          <cell r="AL39">
            <v>3.8</v>
          </cell>
          <cell r="AM39">
            <v>0</v>
          </cell>
          <cell r="AN39">
            <v>52.7</v>
          </cell>
          <cell r="AO39">
            <v>378000</v>
          </cell>
          <cell r="AP39">
            <v>0</v>
          </cell>
          <cell r="AQ39">
            <v>147</v>
          </cell>
          <cell r="AR39">
            <v>960</v>
          </cell>
          <cell r="AS39">
            <v>219</v>
          </cell>
          <cell r="AT39">
            <v>591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 t="str">
            <v>W920X420</v>
          </cell>
          <cell r="AZ39" t="str">
            <v>W920X420</v>
          </cell>
          <cell r="BA39">
            <v>420</v>
          </cell>
          <cell r="BB39">
            <v>53500</v>
          </cell>
          <cell r="BC39">
            <v>942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73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420</v>
          </cell>
          <cell r="BV39">
            <v>0</v>
          </cell>
          <cell r="BW39">
            <v>0</v>
          </cell>
          <cell r="BX39">
            <v>36.200000000000003</v>
          </cell>
          <cell r="BY39">
            <v>0</v>
          </cell>
          <cell r="BZ39">
            <v>8160</v>
          </cell>
          <cell r="CA39">
            <v>19500</v>
          </cell>
          <cell r="CB39">
            <v>17200</v>
          </cell>
          <cell r="CC39">
            <v>391</v>
          </cell>
          <cell r="CD39">
            <v>499</v>
          </cell>
          <cell r="CE39">
            <v>3650</v>
          </cell>
          <cell r="CF39">
            <v>2360</v>
          </cell>
          <cell r="CG39">
            <v>96.5</v>
          </cell>
          <cell r="CH39">
            <v>0</v>
          </cell>
          <cell r="CI39">
            <v>21900</v>
          </cell>
          <cell r="CJ39">
            <v>102000</v>
          </cell>
          <cell r="CK39">
            <v>0</v>
          </cell>
          <cell r="CL39">
            <v>94800</v>
          </cell>
          <cell r="CM39">
            <v>400</v>
          </cell>
          <cell r="CN39">
            <v>3590</v>
          </cell>
          <cell r="CO39">
            <v>9680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</row>
        <row r="40">
          <cell r="C40" t="str">
            <v>W36X262</v>
          </cell>
          <cell r="D40" t="str">
            <v>F</v>
          </cell>
          <cell r="E40">
            <v>262</v>
          </cell>
          <cell r="F40">
            <v>77</v>
          </cell>
          <cell r="G40">
            <v>36.9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2.75</v>
          </cell>
          <cell r="T40">
            <v>1.625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5.75</v>
          </cell>
          <cell r="AA40">
            <v>0</v>
          </cell>
          <cell r="AB40">
            <v>38.200000000000003</v>
          </cell>
          <cell r="AC40">
            <v>0</v>
          </cell>
          <cell r="AD40">
            <v>0</v>
          </cell>
          <cell r="AE40">
            <v>17900</v>
          </cell>
          <cell r="AF40">
            <v>1100</v>
          </cell>
          <cell r="AG40">
            <v>972</v>
          </cell>
          <cell r="AH40">
            <v>15.3</v>
          </cell>
          <cell r="AI40">
            <v>1090</v>
          </cell>
          <cell r="AJ40">
            <v>204</v>
          </cell>
          <cell r="AK40">
            <v>132</v>
          </cell>
          <cell r="AL40">
            <v>3.76</v>
          </cell>
          <cell r="AM40">
            <v>0</v>
          </cell>
          <cell r="AN40">
            <v>41.6</v>
          </cell>
          <cell r="AO40">
            <v>342000</v>
          </cell>
          <cell r="AP40">
            <v>0</v>
          </cell>
          <cell r="AQ40">
            <v>147</v>
          </cell>
          <cell r="AR40">
            <v>873</v>
          </cell>
          <cell r="AS40">
            <v>200</v>
          </cell>
          <cell r="AT40">
            <v>543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 t="str">
            <v>W920X390</v>
          </cell>
          <cell r="AZ40" t="str">
            <v>W920X390</v>
          </cell>
          <cell r="BA40">
            <v>390</v>
          </cell>
          <cell r="BB40">
            <v>49700</v>
          </cell>
          <cell r="BC40">
            <v>937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69.900000000000006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390</v>
          </cell>
          <cell r="BV40">
            <v>0</v>
          </cell>
          <cell r="BW40">
            <v>0</v>
          </cell>
          <cell r="BX40">
            <v>38.200000000000003</v>
          </cell>
          <cell r="BY40">
            <v>0</v>
          </cell>
          <cell r="BZ40">
            <v>7450</v>
          </cell>
          <cell r="CA40">
            <v>18000</v>
          </cell>
          <cell r="CB40">
            <v>15900</v>
          </cell>
          <cell r="CC40">
            <v>389</v>
          </cell>
          <cell r="CD40">
            <v>454</v>
          </cell>
          <cell r="CE40">
            <v>3340</v>
          </cell>
          <cell r="CF40">
            <v>2160</v>
          </cell>
          <cell r="CG40">
            <v>95.5</v>
          </cell>
          <cell r="CH40">
            <v>0</v>
          </cell>
          <cell r="CI40">
            <v>17300</v>
          </cell>
          <cell r="CJ40">
            <v>91800</v>
          </cell>
          <cell r="CK40">
            <v>0</v>
          </cell>
          <cell r="CL40">
            <v>94800</v>
          </cell>
          <cell r="CM40">
            <v>363</v>
          </cell>
          <cell r="CN40">
            <v>3280</v>
          </cell>
          <cell r="CO40">
            <v>8900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</row>
        <row r="41">
          <cell r="C41" t="str">
            <v>W36X247</v>
          </cell>
          <cell r="D41" t="str">
            <v>F</v>
          </cell>
          <cell r="E41">
            <v>247</v>
          </cell>
          <cell r="F41">
            <v>72.5</v>
          </cell>
          <cell r="G41">
            <v>36.700000000000003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1.625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6.11</v>
          </cell>
          <cell r="AA41">
            <v>0</v>
          </cell>
          <cell r="AB41">
            <v>40.1</v>
          </cell>
          <cell r="AC41">
            <v>0</v>
          </cell>
          <cell r="AD41">
            <v>0</v>
          </cell>
          <cell r="AE41">
            <v>16700</v>
          </cell>
          <cell r="AF41">
            <v>1030</v>
          </cell>
          <cell r="AG41">
            <v>913</v>
          </cell>
          <cell r="AH41">
            <v>15.2</v>
          </cell>
          <cell r="AI41">
            <v>1010</v>
          </cell>
          <cell r="AJ41">
            <v>190</v>
          </cell>
          <cell r="AK41">
            <v>123</v>
          </cell>
          <cell r="AL41">
            <v>3.74</v>
          </cell>
          <cell r="AM41">
            <v>0</v>
          </cell>
          <cell r="AN41">
            <v>34.700000000000003</v>
          </cell>
          <cell r="AO41">
            <v>316000</v>
          </cell>
          <cell r="AP41">
            <v>0</v>
          </cell>
          <cell r="AQ41">
            <v>146</v>
          </cell>
          <cell r="AR41">
            <v>812</v>
          </cell>
          <cell r="AS41">
            <v>187</v>
          </cell>
          <cell r="AT41">
            <v>509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 t="str">
            <v>W920X368</v>
          </cell>
          <cell r="AZ41" t="str">
            <v>W920X368</v>
          </cell>
          <cell r="BA41">
            <v>368</v>
          </cell>
          <cell r="BB41">
            <v>46800</v>
          </cell>
          <cell r="BC41">
            <v>932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368</v>
          </cell>
          <cell r="BV41">
            <v>0</v>
          </cell>
          <cell r="BW41">
            <v>0</v>
          </cell>
          <cell r="BX41">
            <v>40.1</v>
          </cell>
          <cell r="BY41">
            <v>0</v>
          </cell>
          <cell r="BZ41">
            <v>6950</v>
          </cell>
          <cell r="CA41">
            <v>16900</v>
          </cell>
          <cell r="CB41">
            <v>15000</v>
          </cell>
          <cell r="CC41">
            <v>386</v>
          </cell>
          <cell r="CD41">
            <v>420</v>
          </cell>
          <cell r="CE41">
            <v>3110</v>
          </cell>
          <cell r="CF41">
            <v>2020</v>
          </cell>
          <cell r="CG41">
            <v>95</v>
          </cell>
          <cell r="CH41">
            <v>0</v>
          </cell>
          <cell r="CI41">
            <v>14400</v>
          </cell>
          <cell r="CJ41">
            <v>84900</v>
          </cell>
          <cell r="CK41">
            <v>0</v>
          </cell>
          <cell r="CL41">
            <v>94200</v>
          </cell>
          <cell r="CM41">
            <v>338</v>
          </cell>
          <cell r="CN41">
            <v>3060</v>
          </cell>
          <cell r="CO41">
            <v>8340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</row>
        <row r="42">
          <cell r="C42" t="str">
            <v>W36X231</v>
          </cell>
          <cell r="D42" t="str">
            <v>F</v>
          </cell>
          <cell r="E42">
            <v>230</v>
          </cell>
          <cell r="F42">
            <v>68.099999999999994</v>
          </cell>
          <cell r="G42">
            <v>36.5</v>
          </cell>
          <cell r="H42">
            <v>0</v>
          </cell>
          <cell r="I42">
            <v>0</v>
          </cell>
          <cell r="J42">
            <v>16.5</v>
          </cell>
          <cell r="K42">
            <v>0</v>
          </cell>
          <cell r="L42">
            <v>0</v>
          </cell>
          <cell r="M42">
            <v>0.76</v>
          </cell>
          <cell r="N42">
            <v>1.26</v>
          </cell>
          <cell r="O42">
            <v>0</v>
          </cell>
          <cell r="P42">
            <v>0</v>
          </cell>
          <cell r="Q42">
            <v>0</v>
          </cell>
          <cell r="R42">
            <v>2.21</v>
          </cell>
          <cell r="S42">
            <v>2.5625</v>
          </cell>
          <cell r="T42">
            <v>1.5625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6.54</v>
          </cell>
          <cell r="AA42">
            <v>0</v>
          </cell>
          <cell r="AB42">
            <v>42.2</v>
          </cell>
          <cell r="AC42">
            <v>0</v>
          </cell>
          <cell r="AD42">
            <v>0</v>
          </cell>
          <cell r="AE42">
            <v>15600</v>
          </cell>
          <cell r="AF42">
            <v>963</v>
          </cell>
          <cell r="AG42">
            <v>854</v>
          </cell>
          <cell r="AH42">
            <v>15.1</v>
          </cell>
          <cell r="AI42">
            <v>940</v>
          </cell>
          <cell r="AJ42">
            <v>176</v>
          </cell>
          <cell r="AK42">
            <v>114</v>
          </cell>
          <cell r="AL42">
            <v>3.71</v>
          </cell>
          <cell r="AM42">
            <v>0</v>
          </cell>
          <cell r="AN42">
            <v>28.7</v>
          </cell>
          <cell r="AO42">
            <v>292000</v>
          </cell>
          <cell r="AP42">
            <v>0</v>
          </cell>
          <cell r="AQ42">
            <v>145</v>
          </cell>
          <cell r="AR42">
            <v>756</v>
          </cell>
          <cell r="AS42">
            <v>175</v>
          </cell>
          <cell r="AT42">
            <v>476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 t="str">
            <v>W920X345</v>
          </cell>
          <cell r="AZ42" t="str">
            <v>W920X345</v>
          </cell>
          <cell r="BA42">
            <v>345</v>
          </cell>
          <cell r="BB42">
            <v>43900</v>
          </cell>
          <cell r="BC42">
            <v>927</v>
          </cell>
          <cell r="BD42">
            <v>0</v>
          </cell>
          <cell r="BE42">
            <v>0</v>
          </cell>
          <cell r="BF42">
            <v>419</v>
          </cell>
          <cell r="BG42">
            <v>0</v>
          </cell>
          <cell r="BH42">
            <v>0</v>
          </cell>
          <cell r="BI42">
            <v>19.3</v>
          </cell>
          <cell r="BJ42">
            <v>32</v>
          </cell>
          <cell r="BK42">
            <v>0</v>
          </cell>
          <cell r="BL42">
            <v>0</v>
          </cell>
          <cell r="BM42">
            <v>0</v>
          </cell>
          <cell r="BN42">
            <v>56.1</v>
          </cell>
          <cell r="BO42">
            <v>65.099999999999994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345</v>
          </cell>
          <cell r="BV42">
            <v>0</v>
          </cell>
          <cell r="BW42">
            <v>0</v>
          </cell>
          <cell r="BX42">
            <v>42.2</v>
          </cell>
          <cell r="BY42">
            <v>0</v>
          </cell>
          <cell r="BZ42">
            <v>6490</v>
          </cell>
          <cell r="CA42">
            <v>15800</v>
          </cell>
          <cell r="CB42">
            <v>14000</v>
          </cell>
          <cell r="CC42">
            <v>384</v>
          </cell>
          <cell r="CD42">
            <v>391</v>
          </cell>
          <cell r="CE42">
            <v>2880</v>
          </cell>
          <cell r="CF42">
            <v>1870</v>
          </cell>
          <cell r="CG42">
            <v>94.2</v>
          </cell>
          <cell r="CH42">
            <v>0</v>
          </cell>
          <cell r="CI42">
            <v>11900</v>
          </cell>
          <cell r="CJ42">
            <v>78400</v>
          </cell>
          <cell r="CK42">
            <v>0</v>
          </cell>
          <cell r="CL42">
            <v>93500</v>
          </cell>
          <cell r="CM42">
            <v>315</v>
          </cell>
          <cell r="CN42">
            <v>2870</v>
          </cell>
          <cell r="CO42">
            <v>7800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</row>
        <row r="43">
          <cell r="C43" t="str">
            <v>W36X256</v>
          </cell>
          <cell r="D43" t="str">
            <v>F</v>
          </cell>
          <cell r="E43">
            <v>256</v>
          </cell>
          <cell r="F43">
            <v>75.400000000000006</v>
          </cell>
          <cell r="G43">
            <v>37.4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1.3125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3.53</v>
          </cell>
          <cell r="AA43">
            <v>0</v>
          </cell>
          <cell r="AB43">
            <v>33.799999999999997</v>
          </cell>
          <cell r="AC43">
            <v>0</v>
          </cell>
          <cell r="AD43">
            <v>0</v>
          </cell>
          <cell r="AE43">
            <v>16800</v>
          </cell>
          <cell r="AF43">
            <v>1040</v>
          </cell>
          <cell r="AG43">
            <v>895</v>
          </cell>
          <cell r="AH43">
            <v>14.9</v>
          </cell>
          <cell r="AI43">
            <v>528</v>
          </cell>
          <cell r="AJ43">
            <v>137</v>
          </cell>
          <cell r="AK43">
            <v>86.5</v>
          </cell>
          <cell r="AL43">
            <v>2.65</v>
          </cell>
          <cell r="AM43">
            <v>0</v>
          </cell>
          <cell r="AN43">
            <v>52.9</v>
          </cell>
          <cell r="AO43">
            <v>168000</v>
          </cell>
          <cell r="AP43">
            <v>0</v>
          </cell>
          <cell r="AQ43">
            <v>109</v>
          </cell>
          <cell r="AR43">
            <v>576</v>
          </cell>
          <cell r="AS43">
            <v>174</v>
          </cell>
          <cell r="AT43">
            <v>516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 t="str">
            <v>W920X381</v>
          </cell>
          <cell r="AZ43" t="str">
            <v>W920X381</v>
          </cell>
          <cell r="BA43">
            <v>381</v>
          </cell>
          <cell r="BB43">
            <v>48600</v>
          </cell>
          <cell r="BC43">
            <v>950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381</v>
          </cell>
          <cell r="BV43">
            <v>0</v>
          </cell>
          <cell r="BW43">
            <v>0</v>
          </cell>
          <cell r="BX43">
            <v>33.799999999999997</v>
          </cell>
          <cell r="BY43">
            <v>0</v>
          </cell>
          <cell r="BZ43">
            <v>6990</v>
          </cell>
          <cell r="CA43">
            <v>17000</v>
          </cell>
          <cell r="CB43">
            <v>14700</v>
          </cell>
          <cell r="CC43">
            <v>378</v>
          </cell>
          <cell r="CD43">
            <v>220</v>
          </cell>
          <cell r="CE43">
            <v>2250</v>
          </cell>
          <cell r="CF43">
            <v>1420</v>
          </cell>
          <cell r="CG43">
            <v>67.3</v>
          </cell>
          <cell r="CH43">
            <v>0</v>
          </cell>
          <cell r="CI43">
            <v>22000</v>
          </cell>
          <cell r="CJ43">
            <v>45100</v>
          </cell>
          <cell r="CK43">
            <v>0</v>
          </cell>
          <cell r="CL43">
            <v>70300</v>
          </cell>
          <cell r="CM43">
            <v>240</v>
          </cell>
          <cell r="CN43">
            <v>2850</v>
          </cell>
          <cell r="CO43">
            <v>8460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</row>
        <row r="44">
          <cell r="C44" t="str">
            <v>W36X232</v>
          </cell>
          <cell r="D44" t="str">
            <v>F</v>
          </cell>
          <cell r="E44">
            <v>232</v>
          </cell>
          <cell r="F44">
            <v>68.099999999999994</v>
          </cell>
          <cell r="G44">
            <v>37.1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1.25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3.86</v>
          </cell>
          <cell r="AA44">
            <v>0</v>
          </cell>
          <cell r="AB44">
            <v>37.299999999999997</v>
          </cell>
          <cell r="AC44">
            <v>0</v>
          </cell>
          <cell r="AD44">
            <v>0</v>
          </cell>
          <cell r="AE44">
            <v>15000</v>
          </cell>
          <cell r="AF44">
            <v>936</v>
          </cell>
          <cell r="AG44">
            <v>809</v>
          </cell>
          <cell r="AH44">
            <v>14.8</v>
          </cell>
          <cell r="AI44">
            <v>468</v>
          </cell>
          <cell r="AJ44">
            <v>122</v>
          </cell>
          <cell r="AK44">
            <v>77.2</v>
          </cell>
          <cell r="AL44">
            <v>2.62</v>
          </cell>
          <cell r="AM44">
            <v>0</v>
          </cell>
          <cell r="AN44">
            <v>39.6</v>
          </cell>
          <cell r="AO44">
            <v>148000</v>
          </cell>
          <cell r="AP44">
            <v>0</v>
          </cell>
          <cell r="AQ44">
            <v>108</v>
          </cell>
          <cell r="AR44">
            <v>512</v>
          </cell>
          <cell r="AS44">
            <v>157</v>
          </cell>
          <cell r="AT44">
            <v>464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 t="str">
            <v>W920X345</v>
          </cell>
          <cell r="AZ44" t="str">
            <v>W920X345</v>
          </cell>
          <cell r="BA44">
            <v>345</v>
          </cell>
          <cell r="BB44">
            <v>43900</v>
          </cell>
          <cell r="BC44">
            <v>942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345</v>
          </cell>
          <cell r="BV44">
            <v>0</v>
          </cell>
          <cell r="BW44">
            <v>0</v>
          </cell>
          <cell r="BX44">
            <v>37.299999999999997</v>
          </cell>
          <cell r="BY44">
            <v>0</v>
          </cell>
          <cell r="BZ44">
            <v>6240</v>
          </cell>
          <cell r="CA44">
            <v>15300</v>
          </cell>
          <cell r="CB44">
            <v>13300</v>
          </cell>
          <cell r="CC44">
            <v>376</v>
          </cell>
          <cell r="CD44">
            <v>195</v>
          </cell>
          <cell r="CE44">
            <v>2000</v>
          </cell>
          <cell r="CF44">
            <v>1270</v>
          </cell>
          <cell r="CG44">
            <v>66.5</v>
          </cell>
          <cell r="CH44">
            <v>0</v>
          </cell>
          <cell r="CI44">
            <v>16500</v>
          </cell>
          <cell r="CJ44">
            <v>39700</v>
          </cell>
          <cell r="CK44">
            <v>0</v>
          </cell>
          <cell r="CL44">
            <v>69700</v>
          </cell>
          <cell r="CM44">
            <v>213</v>
          </cell>
          <cell r="CN44">
            <v>2570</v>
          </cell>
          <cell r="CO44">
            <v>7600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</row>
        <row r="45">
          <cell r="C45" t="str">
            <v>W36X210</v>
          </cell>
          <cell r="D45" t="str">
            <v>F</v>
          </cell>
          <cell r="E45">
            <v>210</v>
          </cell>
          <cell r="F45">
            <v>61.8</v>
          </cell>
          <cell r="G45">
            <v>36.700000000000003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1.25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4.4800000000000004</v>
          </cell>
          <cell r="AA45">
            <v>0</v>
          </cell>
          <cell r="AB45">
            <v>39.1</v>
          </cell>
          <cell r="AC45">
            <v>0</v>
          </cell>
          <cell r="AD45">
            <v>0</v>
          </cell>
          <cell r="AE45">
            <v>13200</v>
          </cell>
          <cell r="AF45">
            <v>833</v>
          </cell>
          <cell r="AG45">
            <v>719</v>
          </cell>
          <cell r="AH45">
            <v>14.6</v>
          </cell>
          <cell r="AI45">
            <v>411</v>
          </cell>
          <cell r="AJ45">
            <v>107</v>
          </cell>
          <cell r="AK45">
            <v>67.5</v>
          </cell>
          <cell r="AL45">
            <v>2.58</v>
          </cell>
          <cell r="AM45">
            <v>0</v>
          </cell>
          <cell r="AN45">
            <v>28</v>
          </cell>
          <cell r="AO45">
            <v>128000</v>
          </cell>
          <cell r="AP45">
            <v>0</v>
          </cell>
          <cell r="AQ45">
            <v>108</v>
          </cell>
          <cell r="AR45">
            <v>446</v>
          </cell>
          <cell r="AS45">
            <v>136</v>
          </cell>
          <cell r="AT45">
            <v>412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 t="str">
            <v>W920X313</v>
          </cell>
          <cell r="AZ45" t="str">
            <v>W920X313</v>
          </cell>
          <cell r="BA45">
            <v>313</v>
          </cell>
          <cell r="BB45">
            <v>39900</v>
          </cell>
          <cell r="BC45">
            <v>932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313</v>
          </cell>
          <cell r="BV45">
            <v>0</v>
          </cell>
          <cell r="BW45">
            <v>0</v>
          </cell>
          <cell r="BX45">
            <v>39.1</v>
          </cell>
          <cell r="BY45">
            <v>0</v>
          </cell>
          <cell r="BZ45">
            <v>5490</v>
          </cell>
          <cell r="CA45">
            <v>13700</v>
          </cell>
          <cell r="CB45">
            <v>11800</v>
          </cell>
          <cell r="CC45">
            <v>371</v>
          </cell>
          <cell r="CD45">
            <v>171</v>
          </cell>
          <cell r="CE45">
            <v>1750</v>
          </cell>
          <cell r="CF45">
            <v>1110</v>
          </cell>
          <cell r="CG45">
            <v>65.5</v>
          </cell>
          <cell r="CH45">
            <v>0</v>
          </cell>
          <cell r="CI45">
            <v>11700</v>
          </cell>
          <cell r="CJ45">
            <v>34400</v>
          </cell>
          <cell r="CK45">
            <v>0</v>
          </cell>
          <cell r="CL45">
            <v>69700</v>
          </cell>
          <cell r="CM45">
            <v>186</v>
          </cell>
          <cell r="CN45">
            <v>2230</v>
          </cell>
          <cell r="CO45">
            <v>6750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</row>
        <row r="46">
          <cell r="C46" t="str">
            <v>W36X194</v>
          </cell>
          <cell r="D46" t="str">
            <v>F</v>
          </cell>
          <cell r="E46">
            <v>194</v>
          </cell>
          <cell r="F46">
            <v>57</v>
          </cell>
          <cell r="G46">
            <v>36.5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1.1875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4.8099999999999996</v>
          </cell>
          <cell r="AA46">
            <v>0</v>
          </cell>
          <cell r="AB46">
            <v>42.4</v>
          </cell>
          <cell r="AC46">
            <v>0</v>
          </cell>
          <cell r="AD46">
            <v>0</v>
          </cell>
          <cell r="AE46">
            <v>12100</v>
          </cell>
          <cell r="AF46">
            <v>767</v>
          </cell>
          <cell r="AG46">
            <v>664</v>
          </cell>
          <cell r="AH46">
            <v>14.6</v>
          </cell>
          <cell r="AI46">
            <v>375</v>
          </cell>
          <cell r="AJ46">
            <v>97.7</v>
          </cell>
          <cell r="AK46">
            <v>61.9</v>
          </cell>
          <cell r="AL46">
            <v>2.56</v>
          </cell>
          <cell r="AM46">
            <v>0</v>
          </cell>
          <cell r="AN46">
            <v>22.2</v>
          </cell>
          <cell r="AO46">
            <v>116000</v>
          </cell>
          <cell r="AP46">
            <v>0</v>
          </cell>
          <cell r="AQ46">
            <v>107</v>
          </cell>
          <cell r="AR46">
            <v>407</v>
          </cell>
          <cell r="AS46">
            <v>126</v>
          </cell>
          <cell r="AT46">
            <v>379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 t="str">
            <v>W920X289</v>
          </cell>
          <cell r="AZ46" t="str">
            <v>W920X289</v>
          </cell>
          <cell r="BA46">
            <v>289</v>
          </cell>
          <cell r="BB46">
            <v>36800</v>
          </cell>
          <cell r="BC46">
            <v>927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289</v>
          </cell>
          <cell r="BV46">
            <v>0</v>
          </cell>
          <cell r="BW46">
            <v>0</v>
          </cell>
          <cell r="BX46">
            <v>42.4</v>
          </cell>
          <cell r="BY46">
            <v>0</v>
          </cell>
          <cell r="BZ46">
            <v>5040</v>
          </cell>
          <cell r="CA46">
            <v>12600</v>
          </cell>
          <cell r="CB46">
            <v>10900</v>
          </cell>
          <cell r="CC46">
            <v>371</v>
          </cell>
          <cell r="CD46">
            <v>156</v>
          </cell>
          <cell r="CE46">
            <v>1600</v>
          </cell>
          <cell r="CF46">
            <v>1010</v>
          </cell>
          <cell r="CG46">
            <v>65</v>
          </cell>
          <cell r="CH46">
            <v>0</v>
          </cell>
          <cell r="CI46">
            <v>9240</v>
          </cell>
          <cell r="CJ46">
            <v>31200</v>
          </cell>
          <cell r="CK46">
            <v>0</v>
          </cell>
          <cell r="CL46">
            <v>69000</v>
          </cell>
          <cell r="CM46">
            <v>169</v>
          </cell>
          <cell r="CN46">
            <v>2060</v>
          </cell>
          <cell r="CO46">
            <v>6210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</row>
        <row r="47">
          <cell r="C47" t="str">
            <v>W36X182</v>
          </cell>
          <cell r="D47" t="str">
            <v>F</v>
          </cell>
          <cell r="E47">
            <v>182</v>
          </cell>
          <cell r="F47">
            <v>53.6</v>
          </cell>
          <cell r="G47">
            <v>36.299999999999997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1.1875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5.12</v>
          </cell>
          <cell r="AA47">
            <v>0</v>
          </cell>
          <cell r="AB47">
            <v>44.8</v>
          </cell>
          <cell r="AC47">
            <v>0</v>
          </cell>
          <cell r="AD47">
            <v>0</v>
          </cell>
          <cell r="AE47">
            <v>11300</v>
          </cell>
          <cell r="AF47">
            <v>718</v>
          </cell>
          <cell r="AG47">
            <v>623</v>
          </cell>
          <cell r="AH47">
            <v>14.5</v>
          </cell>
          <cell r="AI47">
            <v>347</v>
          </cell>
          <cell r="AJ47">
            <v>90.7</v>
          </cell>
          <cell r="AK47">
            <v>57.6</v>
          </cell>
          <cell r="AL47">
            <v>2.5499999999999998</v>
          </cell>
          <cell r="AM47">
            <v>0</v>
          </cell>
          <cell r="AN47">
            <v>18.5</v>
          </cell>
          <cell r="AO47">
            <v>107000</v>
          </cell>
          <cell r="AP47">
            <v>0</v>
          </cell>
          <cell r="AQ47">
            <v>106</v>
          </cell>
          <cell r="AR47">
            <v>378</v>
          </cell>
          <cell r="AS47">
            <v>118</v>
          </cell>
          <cell r="AT47">
            <v>355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 t="str">
            <v>W920X271</v>
          </cell>
          <cell r="AZ47" t="str">
            <v>W920X271</v>
          </cell>
          <cell r="BA47">
            <v>271</v>
          </cell>
          <cell r="BB47">
            <v>34600</v>
          </cell>
          <cell r="BC47">
            <v>922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271</v>
          </cell>
          <cell r="BV47">
            <v>0</v>
          </cell>
          <cell r="BW47">
            <v>0</v>
          </cell>
          <cell r="BX47">
            <v>44.8</v>
          </cell>
          <cell r="BY47">
            <v>0</v>
          </cell>
          <cell r="BZ47">
            <v>4700</v>
          </cell>
          <cell r="CA47">
            <v>11800</v>
          </cell>
          <cell r="CB47">
            <v>10200</v>
          </cell>
          <cell r="CC47">
            <v>368</v>
          </cell>
          <cell r="CD47">
            <v>144</v>
          </cell>
          <cell r="CE47">
            <v>1490</v>
          </cell>
          <cell r="CF47">
            <v>944</v>
          </cell>
          <cell r="CG47">
            <v>64.8</v>
          </cell>
          <cell r="CH47">
            <v>0</v>
          </cell>
          <cell r="CI47">
            <v>7700</v>
          </cell>
          <cell r="CJ47">
            <v>28700</v>
          </cell>
          <cell r="CK47">
            <v>0</v>
          </cell>
          <cell r="CL47">
            <v>68400</v>
          </cell>
          <cell r="CM47">
            <v>157</v>
          </cell>
          <cell r="CN47">
            <v>1930</v>
          </cell>
          <cell r="CO47">
            <v>5820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</row>
        <row r="48">
          <cell r="C48" t="str">
            <v>W36X170</v>
          </cell>
          <cell r="D48" t="str">
            <v>F</v>
          </cell>
          <cell r="E48">
            <v>170</v>
          </cell>
          <cell r="F48">
            <v>50.1</v>
          </cell>
          <cell r="G48">
            <v>36.200000000000003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1.1875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5.47</v>
          </cell>
          <cell r="AA48">
            <v>0</v>
          </cell>
          <cell r="AB48">
            <v>47.7</v>
          </cell>
          <cell r="AC48">
            <v>0</v>
          </cell>
          <cell r="AD48">
            <v>0</v>
          </cell>
          <cell r="AE48">
            <v>10500</v>
          </cell>
          <cell r="AF48">
            <v>668</v>
          </cell>
          <cell r="AG48">
            <v>581</v>
          </cell>
          <cell r="AH48">
            <v>14.5</v>
          </cell>
          <cell r="AI48">
            <v>320</v>
          </cell>
          <cell r="AJ48">
            <v>83.8</v>
          </cell>
          <cell r="AK48">
            <v>53.2</v>
          </cell>
          <cell r="AL48">
            <v>2.5299999999999998</v>
          </cell>
          <cell r="AM48">
            <v>0</v>
          </cell>
          <cell r="AN48">
            <v>15.1</v>
          </cell>
          <cell r="AO48">
            <v>98500</v>
          </cell>
          <cell r="AP48">
            <v>0</v>
          </cell>
          <cell r="AQ48">
            <v>105</v>
          </cell>
          <cell r="AR48">
            <v>349</v>
          </cell>
          <cell r="AS48">
            <v>109</v>
          </cell>
          <cell r="AT48">
            <v>330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 t="str">
            <v>W920X253</v>
          </cell>
          <cell r="AZ48" t="str">
            <v>W920X253</v>
          </cell>
          <cell r="BA48">
            <v>253</v>
          </cell>
          <cell r="BB48">
            <v>32300</v>
          </cell>
          <cell r="BC48">
            <v>919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253</v>
          </cell>
          <cell r="BV48">
            <v>0</v>
          </cell>
          <cell r="BW48">
            <v>0</v>
          </cell>
          <cell r="BX48">
            <v>47.7</v>
          </cell>
          <cell r="BY48">
            <v>0</v>
          </cell>
          <cell r="BZ48">
            <v>4370</v>
          </cell>
          <cell r="CA48">
            <v>10900</v>
          </cell>
          <cell r="CB48">
            <v>9520</v>
          </cell>
          <cell r="CC48">
            <v>368</v>
          </cell>
          <cell r="CD48">
            <v>133</v>
          </cell>
          <cell r="CE48">
            <v>1370</v>
          </cell>
          <cell r="CF48">
            <v>872</v>
          </cell>
          <cell r="CG48">
            <v>64.3</v>
          </cell>
          <cell r="CH48">
            <v>0</v>
          </cell>
          <cell r="CI48">
            <v>6290</v>
          </cell>
          <cell r="CJ48">
            <v>26500</v>
          </cell>
          <cell r="CK48">
            <v>0</v>
          </cell>
          <cell r="CL48">
            <v>67700</v>
          </cell>
          <cell r="CM48">
            <v>145</v>
          </cell>
          <cell r="CN48">
            <v>1790</v>
          </cell>
          <cell r="CO48">
            <v>5410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</row>
        <row r="49">
          <cell r="C49" t="str">
            <v>W36X160</v>
          </cell>
          <cell r="D49" t="str">
            <v>F</v>
          </cell>
          <cell r="E49">
            <v>160</v>
          </cell>
          <cell r="F49">
            <v>47</v>
          </cell>
          <cell r="G49">
            <v>36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1.125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5.88</v>
          </cell>
          <cell r="AA49">
            <v>0</v>
          </cell>
          <cell r="AB49">
            <v>49.9</v>
          </cell>
          <cell r="AC49">
            <v>0</v>
          </cell>
          <cell r="AD49">
            <v>0</v>
          </cell>
          <cell r="AE49">
            <v>9760</v>
          </cell>
          <cell r="AF49">
            <v>624</v>
          </cell>
          <cell r="AG49">
            <v>542</v>
          </cell>
          <cell r="AH49">
            <v>14.4</v>
          </cell>
          <cell r="AI49">
            <v>295</v>
          </cell>
          <cell r="AJ49">
            <v>77.3</v>
          </cell>
          <cell r="AK49">
            <v>49.1</v>
          </cell>
          <cell r="AL49">
            <v>2.5</v>
          </cell>
          <cell r="AM49">
            <v>0</v>
          </cell>
          <cell r="AN49">
            <v>12.4</v>
          </cell>
          <cell r="AO49">
            <v>90200</v>
          </cell>
          <cell r="AP49">
            <v>0</v>
          </cell>
          <cell r="AQ49">
            <v>105</v>
          </cell>
          <cell r="AR49">
            <v>321</v>
          </cell>
          <cell r="AS49">
            <v>101</v>
          </cell>
          <cell r="AT49">
            <v>308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 t="str">
            <v>W920X238</v>
          </cell>
          <cell r="AZ49" t="str">
            <v>W920X238</v>
          </cell>
          <cell r="BA49">
            <v>238</v>
          </cell>
          <cell r="BB49">
            <v>30300</v>
          </cell>
          <cell r="BC49">
            <v>914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238</v>
          </cell>
          <cell r="BV49">
            <v>0</v>
          </cell>
          <cell r="BW49">
            <v>0</v>
          </cell>
          <cell r="BX49">
            <v>49.9</v>
          </cell>
          <cell r="BY49">
            <v>0</v>
          </cell>
          <cell r="BZ49">
            <v>4060</v>
          </cell>
          <cell r="CA49">
            <v>10200</v>
          </cell>
          <cell r="CB49">
            <v>8880</v>
          </cell>
          <cell r="CC49">
            <v>366</v>
          </cell>
          <cell r="CD49">
            <v>123</v>
          </cell>
          <cell r="CE49">
            <v>1270</v>
          </cell>
          <cell r="CF49">
            <v>805</v>
          </cell>
          <cell r="CG49">
            <v>63.5</v>
          </cell>
          <cell r="CH49">
            <v>0</v>
          </cell>
          <cell r="CI49">
            <v>5160</v>
          </cell>
          <cell r="CJ49">
            <v>24200</v>
          </cell>
          <cell r="CK49">
            <v>0</v>
          </cell>
          <cell r="CL49">
            <v>67700</v>
          </cell>
          <cell r="CM49">
            <v>134</v>
          </cell>
          <cell r="CN49">
            <v>1660</v>
          </cell>
          <cell r="CO49">
            <v>5050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</row>
        <row r="50">
          <cell r="C50" t="str">
            <v>W36X150</v>
          </cell>
          <cell r="D50" t="str">
            <v>F</v>
          </cell>
          <cell r="E50">
            <v>150</v>
          </cell>
          <cell r="F50">
            <v>44.2</v>
          </cell>
          <cell r="G50">
            <v>35.9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1.125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6.37</v>
          </cell>
          <cell r="AA50">
            <v>0</v>
          </cell>
          <cell r="AB50">
            <v>51.9</v>
          </cell>
          <cell r="AC50">
            <v>0</v>
          </cell>
          <cell r="AD50">
            <v>0</v>
          </cell>
          <cell r="AE50">
            <v>9040</v>
          </cell>
          <cell r="AF50">
            <v>581</v>
          </cell>
          <cell r="AG50">
            <v>504</v>
          </cell>
          <cell r="AH50">
            <v>14.3</v>
          </cell>
          <cell r="AI50">
            <v>270</v>
          </cell>
          <cell r="AJ50">
            <v>70.900000000000006</v>
          </cell>
          <cell r="AK50">
            <v>45.1</v>
          </cell>
          <cell r="AL50">
            <v>2.4700000000000002</v>
          </cell>
          <cell r="AM50">
            <v>0</v>
          </cell>
          <cell r="AN50">
            <v>10.1</v>
          </cell>
          <cell r="AO50">
            <v>82200</v>
          </cell>
          <cell r="AP50">
            <v>0</v>
          </cell>
          <cell r="AQ50">
            <v>105</v>
          </cell>
          <cell r="AR50">
            <v>294</v>
          </cell>
          <cell r="AS50">
            <v>93.1</v>
          </cell>
          <cell r="AT50">
            <v>287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 t="str">
            <v>W920X223</v>
          </cell>
          <cell r="AZ50" t="str">
            <v>W920X223</v>
          </cell>
          <cell r="BA50">
            <v>223</v>
          </cell>
          <cell r="BB50">
            <v>28500</v>
          </cell>
          <cell r="BC50">
            <v>912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223</v>
          </cell>
          <cell r="BV50">
            <v>0</v>
          </cell>
          <cell r="BW50">
            <v>0</v>
          </cell>
          <cell r="BX50">
            <v>51.9</v>
          </cell>
          <cell r="BY50">
            <v>0</v>
          </cell>
          <cell r="BZ50">
            <v>3760</v>
          </cell>
          <cell r="CA50">
            <v>9520</v>
          </cell>
          <cell r="CB50">
            <v>8260</v>
          </cell>
          <cell r="CC50">
            <v>363</v>
          </cell>
          <cell r="CD50">
            <v>112</v>
          </cell>
          <cell r="CE50">
            <v>1160</v>
          </cell>
          <cell r="CF50">
            <v>739</v>
          </cell>
          <cell r="CG50">
            <v>62.7</v>
          </cell>
          <cell r="CH50">
            <v>0</v>
          </cell>
          <cell r="CI50">
            <v>4200</v>
          </cell>
          <cell r="CJ50">
            <v>22100</v>
          </cell>
          <cell r="CK50">
            <v>0</v>
          </cell>
          <cell r="CL50">
            <v>67700</v>
          </cell>
          <cell r="CM50">
            <v>122</v>
          </cell>
          <cell r="CN50">
            <v>1530</v>
          </cell>
          <cell r="CO50">
            <v>4700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</row>
        <row r="51">
          <cell r="C51" t="str">
            <v>W36X135</v>
          </cell>
          <cell r="D51" t="str">
            <v>F</v>
          </cell>
          <cell r="E51">
            <v>135</v>
          </cell>
          <cell r="F51">
            <v>39.700000000000003</v>
          </cell>
          <cell r="G51">
            <v>35.6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1.125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7.56</v>
          </cell>
          <cell r="AA51">
            <v>0</v>
          </cell>
          <cell r="AB51">
            <v>54.1</v>
          </cell>
          <cell r="AC51">
            <v>0</v>
          </cell>
          <cell r="AD51">
            <v>0</v>
          </cell>
          <cell r="AE51">
            <v>7800</v>
          </cell>
          <cell r="AF51">
            <v>509</v>
          </cell>
          <cell r="AG51">
            <v>439</v>
          </cell>
          <cell r="AH51">
            <v>14</v>
          </cell>
          <cell r="AI51">
            <v>225</v>
          </cell>
          <cell r="AJ51">
            <v>59.7</v>
          </cell>
          <cell r="AK51">
            <v>37.700000000000003</v>
          </cell>
          <cell r="AL51">
            <v>2.38</v>
          </cell>
          <cell r="AM51">
            <v>0</v>
          </cell>
          <cell r="AN51">
            <v>7</v>
          </cell>
          <cell r="AO51">
            <v>68100</v>
          </cell>
          <cell r="AP51">
            <v>0</v>
          </cell>
          <cell r="AQ51">
            <v>104</v>
          </cell>
          <cell r="AR51">
            <v>245</v>
          </cell>
          <cell r="AS51">
            <v>77.900000000000006</v>
          </cell>
          <cell r="AT51">
            <v>251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 t="str">
            <v>W920X201</v>
          </cell>
          <cell r="AZ51" t="str">
            <v>W920X201</v>
          </cell>
          <cell r="BA51">
            <v>201</v>
          </cell>
          <cell r="BB51">
            <v>25600</v>
          </cell>
          <cell r="BC51">
            <v>904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201</v>
          </cell>
          <cell r="BV51">
            <v>0</v>
          </cell>
          <cell r="BW51">
            <v>0</v>
          </cell>
          <cell r="BX51">
            <v>54.1</v>
          </cell>
          <cell r="BY51">
            <v>0</v>
          </cell>
          <cell r="BZ51">
            <v>3250</v>
          </cell>
          <cell r="CA51">
            <v>8340</v>
          </cell>
          <cell r="CB51">
            <v>7190</v>
          </cell>
          <cell r="CC51">
            <v>356</v>
          </cell>
          <cell r="CD51">
            <v>93.7</v>
          </cell>
          <cell r="CE51">
            <v>978</v>
          </cell>
          <cell r="CF51">
            <v>618</v>
          </cell>
          <cell r="CG51">
            <v>60.5</v>
          </cell>
          <cell r="CH51">
            <v>0</v>
          </cell>
          <cell r="CI51">
            <v>2910</v>
          </cell>
          <cell r="CJ51">
            <v>18300</v>
          </cell>
          <cell r="CK51">
            <v>0</v>
          </cell>
          <cell r="CL51">
            <v>67100</v>
          </cell>
          <cell r="CM51">
            <v>102</v>
          </cell>
          <cell r="CN51">
            <v>1280</v>
          </cell>
          <cell r="CO51">
            <v>4110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</row>
        <row r="52">
          <cell r="C52" t="str">
            <v>W33X387</v>
          </cell>
          <cell r="D52" t="str">
            <v>T</v>
          </cell>
          <cell r="E52">
            <v>387</v>
          </cell>
          <cell r="F52">
            <v>114</v>
          </cell>
          <cell r="G52">
            <v>36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1.4375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3.55</v>
          </cell>
          <cell r="AA52">
            <v>0</v>
          </cell>
          <cell r="AB52">
            <v>23.7</v>
          </cell>
          <cell r="AC52">
            <v>0</v>
          </cell>
          <cell r="AD52">
            <v>0</v>
          </cell>
          <cell r="AE52">
            <v>24300</v>
          </cell>
          <cell r="AF52">
            <v>1560</v>
          </cell>
          <cell r="AG52">
            <v>1350</v>
          </cell>
          <cell r="AH52">
            <v>14.6</v>
          </cell>
          <cell r="AI52">
            <v>1620</v>
          </cell>
          <cell r="AJ52">
            <v>312</v>
          </cell>
          <cell r="AK52">
            <v>200</v>
          </cell>
          <cell r="AL52">
            <v>3.77</v>
          </cell>
          <cell r="AM52">
            <v>0</v>
          </cell>
          <cell r="AN52">
            <v>148</v>
          </cell>
          <cell r="AO52">
            <v>459000</v>
          </cell>
          <cell r="AP52">
            <v>0</v>
          </cell>
          <cell r="AQ52">
            <v>137</v>
          </cell>
          <cell r="AR52">
            <v>1260</v>
          </cell>
          <cell r="AS52">
            <v>287</v>
          </cell>
          <cell r="AT52">
            <v>778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 t="str">
            <v>W840X576</v>
          </cell>
          <cell r="AZ52" t="str">
            <v>W840X576</v>
          </cell>
          <cell r="BA52">
            <v>576</v>
          </cell>
          <cell r="BB52">
            <v>73500</v>
          </cell>
          <cell r="BC52">
            <v>914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576</v>
          </cell>
          <cell r="BV52">
            <v>0</v>
          </cell>
          <cell r="BW52">
            <v>0</v>
          </cell>
          <cell r="BX52">
            <v>23.7</v>
          </cell>
          <cell r="BY52">
            <v>0</v>
          </cell>
          <cell r="BZ52">
            <v>10100</v>
          </cell>
          <cell r="CA52">
            <v>25600</v>
          </cell>
          <cell r="CB52">
            <v>22100</v>
          </cell>
          <cell r="CC52">
            <v>371</v>
          </cell>
          <cell r="CD52">
            <v>674</v>
          </cell>
          <cell r="CE52">
            <v>5110</v>
          </cell>
          <cell r="CF52">
            <v>3280</v>
          </cell>
          <cell r="CG52">
            <v>95.8</v>
          </cell>
          <cell r="CH52">
            <v>0</v>
          </cell>
          <cell r="CI52">
            <v>61600</v>
          </cell>
          <cell r="CJ52">
            <v>123000</v>
          </cell>
          <cell r="CK52">
            <v>0</v>
          </cell>
          <cell r="CL52">
            <v>88400</v>
          </cell>
          <cell r="CM52">
            <v>524</v>
          </cell>
          <cell r="CN52">
            <v>4700</v>
          </cell>
          <cell r="CO52">
            <v>12700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</row>
        <row r="53">
          <cell r="C53" t="str">
            <v>W33X354</v>
          </cell>
          <cell r="D53" t="str">
            <v>T</v>
          </cell>
          <cell r="E53">
            <v>354</v>
          </cell>
          <cell r="F53">
            <v>104</v>
          </cell>
          <cell r="G53">
            <v>35.6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1.375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3.85</v>
          </cell>
          <cell r="AA53">
            <v>0</v>
          </cell>
          <cell r="AB53">
            <v>25.7</v>
          </cell>
          <cell r="AC53">
            <v>0</v>
          </cell>
          <cell r="AD53">
            <v>0</v>
          </cell>
          <cell r="AE53">
            <v>22000</v>
          </cell>
          <cell r="AF53">
            <v>1420</v>
          </cell>
          <cell r="AG53">
            <v>1240</v>
          </cell>
          <cell r="AH53">
            <v>14.5</v>
          </cell>
          <cell r="AI53">
            <v>1460</v>
          </cell>
          <cell r="AJ53">
            <v>282</v>
          </cell>
          <cell r="AK53">
            <v>181</v>
          </cell>
          <cell r="AL53">
            <v>3.74</v>
          </cell>
          <cell r="AM53">
            <v>0</v>
          </cell>
          <cell r="AN53">
            <v>115</v>
          </cell>
          <cell r="AO53">
            <v>408000</v>
          </cell>
          <cell r="AP53">
            <v>0</v>
          </cell>
          <cell r="AQ53">
            <v>135</v>
          </cell>
          <cell r="AR53">
            <v>1130</v>
          </cell>
          <cell r="AS53">
            <v>262</v>
          </cell>
          <cell r="AT53">
            <v>707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 t="str">
            <v>W840X527</v>
          </cell>
          <cell r="AZ53" t="str">
            <v>W840X527</v>
          </cell>
          <cell r="BA53">
            <v>527</v>
          </cell>
          <cell r="BB53">
            <v>67100</v>
          </cell>
          <cell r="BC53">
            <v>904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527</v>
          </cell>
          <cell r="BV53">
            <v>0</v>
          </cell>
          <cell r="BW53">
            <v>0</v>
          </cell>
          <cell r="BX53">
            <v>25.7</v>
          </cell>
          <cell r="BY53">
            <v>0</v>
          </cell>
          <cell r="BZ53">
            <v>9160</v>
          </cell>
          <cell r="CA53">
            <v>23300</v>
          </cell>
          <cell r="CB53">
            <v>20300</v>
          </cell>
          <cell r="CC53">
            <v>368</v>
          </cell>
          <cell r="CD53">
            <v>608</v>
          </cell>
          <cell r="CE53">
            <v>4620</v>
          </cell>
          <cell r="CF53">
            <v>2970</v>
          </cell>
          <cell r="CG53">
            <v>95</v>
          </cell>
          <cell r="CH53">
            <v>0</v>
          </cell>
          <cell r="CI53">
            <v>47900</v>
          </cell>
          <cell r="CJ53">
            <v>110000</v>
          </cell>
          <cell r="CK53">
            <v>0</v>
          </cell>
          <cell r="CL53">
            <v>87100</v>
          </cell>
          <cell r="CM53">
            <v>470</v>
          </cell>
          <cell r="CN53">
            <v>4290</v>
          </cell>
          <cell r="CO53">
            <v>11600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</row>
        <row r="54">
          <cell r="C54" t="str">
            <v>W33X318</v>
          </cell>
          <cell r="D54" t="str">
            <v>T</v>
          </cell>
          <cell r="E54">
            <v>318</v>
          </cell>
          <cell r="F54">
            <v>93.6</v>
          </cell>
          <cell r="G54">
            <v>35.200000000000003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1.3125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4.2300000000000004</v>
          </cell>
          <cell r="AA54">
            <v>0</v>
          </cell>
          <cell r="AB54">
            <v>28.7</v>
          </cell>
          <cell r="AC54">
            <v>0</v>
          </cell>
          <cell r="AD54">
            <v>0</v>
          </cell>
          <cell r="AE54">
            <v>19500</v>
          </cell>
          <cell r="AF54">
            <v>1270</v>
          </cell>
          <cell r="AG54">
            <v>1110</v>
          </cell>
          <cell r="AH54">
            <v>14.5</v>
          </cell>
          <cell r="AI54">
            <v>1290</v>
          </cell>
          <cell r="AJ54">
            <v>250</v>
          </cell>
          <cell r="AK54">
            <v>161</v>
          </cell>
          <cell r="AL54">
            <v>3.71</v>
          </cell>
          <cell r="AM54">
            <v>0</v>
          </cell>
          <cell r="AN54">
            <v>84.4</v>
          </cell>
          <cell r="AO54">
            <v>357000</v>
          </cell>
          <cell r="AP54">
            <v>0</v>
          </cell>
          <cell r="AQ54">
            <v>133</v>
          </cell>
          <cell r="AR54">
            <v>1010</v>
          </cell>
          <cell r="AS54">
            <v>235</v>
          </cell>
          <cell r="AT54">
            <v>632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 t="str">
            <v>W840X473</v>
          </cell>
          <cell r="AZ54" t="str">
            <v>W840X473</v>
          </cell>
          <cell r="BA54">
            <v>473</v>
          </cell>
          <cell r="BB54">
            <v>60400</v>
          </cell>
          <cell r="BC54">
            <v>894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473</v>
          </cell>
          <cell r="BV54">
            <v>0</v>
          </cell>
          <cell r="BW54">
            <v>0</v>
          </cell>
          <cell r="BX54">
            <v>28.7</v>
          </cell>
          <cell r="BY54">
            <v>0</v>
          </cell>
          <cell r="BZ54">
            <v>8120</v>
          </cell>
          <cell r="CA54">
            <v>20800</v>
          </cell>
          <cell r="CB54">
            <v>18200</v>
          </cell>
          <cell r="CC54">
            <v>368</v>
          </cell>
          <cell r="CD54">
            <v>537</v>
          </cell>
          <cell r="CE54">
            <v>4100</v>
          </cell>
          <cell r="CF54">
            <v>2640</v>
          </cell>
          <cell r="CG54">
            <v>94.2</v>
          </cell>
          <cell r="CH54">
            <v>0</v>
          </cell>
          <cell r="CI54">
            <v>35100</v>
          </cell>
          <cell r="CJ54">
            <v>95900</v>
          </cell>
          <cell r="CK54">
            <v>0</v>
          </cell>
          <cell r="CL54">
            <v>85800</v>
          </cell>
          <cell r="CM54">
            <v>420</v>
          </cell>
          <cell r="CN54">
            <v>3850</v>
          </cell>
          <cell r="CO54">
            <v>10400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</row>
        <row r="55">
          <cell r="C55" t="str">
            <v>W33X291</v>
          </cell>
          <cell r="D55" t="str">
            <v>F</v>
          </cell>
          <cell r="E55">
            <v>291</v>
          </cell>
          <cell r="F55">
            <v>85.7</v>
          </cell>
          <cell r="G55">
            <v>34.799999999999997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1.3125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4.5999999999999996</v>
          </cell>
          <cell r="AA55">
            <v>0</v>
          </cell>
          <cell r="AB55">
            <v>31</v>
          </cell>
          <cell r="AC55">
            <v>0</v>
          </cell>
          <cell r="AD55">
            <v>0</v>
          </cell>
          <cell r="AE55">
            <v>17700</v>
          </cell>
          <cell r="AF55">
            <v>1160</v>
          </cell>
          <cell r="AG55">
            <v>1020</v>
          </cell>
          <cell r="AH55">
            <v>14.4</v>
          </cell>
          <cell r="AI55">
            <v>1160</v>
          </cell>
          <cell r="AJ55">
            <v>226</v>
          </cell>
          <cell r="AK55">
            <v>146</v>
          </cell>
          <cell r="AL55">
            <v>3.68</v>
          </cell>
          <cell r="AM55">
            <v>0</v>
          </cell>
          <cell r="AN55">
            <v>65.099999999999994</v>
          </cell>
          <cell r="AO55">
            <v>319000</v>
          </cell>
          <cell r="AP55">
            <v>0</v>
          </cell>
          <cell r="AQ55">
            <v>131</v>
          </cell>
          <cell r="AR55">
            <v>904</v>
          </cell>
          <cell r="AS55">
            <v>214</v>
          </cell>
          <cell r="AT55">
            <v>573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 t="str">
            <v>W840X433</v>
          </cell>
          <cell r="AZ55" t="str">
            <v>W840X433</v>
          </cell>
          <cell r="BA55">
            <v>433</v>
          </cell>
          <cell r="BB55">
            <v>55300</v>
          </cell>
          <cell r="BC55">
            <v>884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433</v>
          </cell>
          <cell r="BV55">
            <v>0</v>
          </cell>
          <cell r="BW55">
            <v>0</v>
          </cell>
          <cell r="BX55">
            <v>31</v>
          </cell>
          <cell r="BY55">
            <v>0</v>
          </cell>
          <cell r="BZ55">
            <v>7370</v>
          </cell>
          <cell r="CA55">
            <v>19000</v>
          </cell>
          <cell r="CB55">
            <v>16700</v>
          </cell>
          <cell r="CC55">
            <v>366</v>
          </cell>
          <cell r="CD55">
            <v>483</v>
          </cell>
          <cell r="CE55">
            <v>3700</v>
          </cell>
          <cell r="CF55">
            <v>2390</v>
          </cell>
          <cell r="CG55">
            <v>93.5</v>
          </cell>
          <cell r="CH55">
            <v>0</v>
          </cell>
          <cell r="CI55">
            <v>27100</v>
          </cell>
          <cell r="CJ55">
            <v>85700</v>
          </cell>
          <cell r="CK55">
            <v>0</v>
          </cell>
          <cell r="CL55">
            <v>84500</v>
          </cell>
          <cell r="CM55">
            <v>376</v>
          </cell>
          <cell r="CN55">
            <v>3510</v>
          </cell>
          <cell r="CO55">
            <v>9390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</row>
        <row r="56">
          <cell r="C56" t="str">
            <v>W33X263</v>
          </cell>
          <cell r="D56" t="str">
            <v>F</v>
          </cell>
          <cell r="E56">
            <v>263</v>
          </cell>
          <cell r="F56">
            <v>77.5</v>
          </cell>
          <cell r="G56">
            <v>34.5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1.25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5.03</v>
          </cell>
          <cell r="AA56">
            <v>0</v>
          </cell>
          <cell r="AB56">
            <v>34.299999999999997</v>
          </cell>
          <cell r="AC56">
            <v>0</v>
          </cell>
          <cell r="AD56">
            <v>0</v>
          </cell>
          <cell r="AE56">
            <v>15900</v>
          </cell>
          <cell r="AF56">
            <v>1040</v>
          </cell>
          <cell r="AG56">
            <v>919</v>
          </cell>
          <cell r="AH56">
            <v>14.3</v>
          </cell>
          <cell r="AI56">
            <v>1040</v>
          </cell>
          <cell r="AJ56">
            <v>202</v>
          </cell>
          <cell r="AK56">
            <v>131</v>
          </cell>
          <cell r="AL56">
            <v>3.66</v>
          </cell>
          <cell r="AM56">
            <v>0</v>
          </cell>
          <cell r="AN56">
            <v>48.7</v>
          </cell>
          <cell r="AO56">
            <v>281000</v>
          </cell>
          <cell r="AP56">
            <v>0</v>
          </cell>
          <cell r="AQ56">
            <v>130</v>
          </cell>
          <cell r="AR56">
            <v>807</v>
          </cell>
          <cell r="AS56">
            <v>193</v>
          </cell>
          <cell r="AT56">
            <v>515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 t="str">
            <v>W840X392</v>
          </cell>
          <cell r="AZ56" t="str">
            <v>W840X392</v>
          </cell>
          <cell r="BA56">
            <v>392</v>
          </cell>
          <cell r="BB56">
            <v>50000</v>
          </cell>
          <cell r="BC56">
            <v>876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392</v>
          </cell>
          <cell r="BV56">
            <v>0</v>
          </cell>
          <cell r="BW56">
            <v>0</v>
          </cell>
          <cell r="BX56">
            <v>34.299999999999997</v>
          </cell>
          <cell r="BY56">
            <v>0</v>
          </cell>
          <cell r="BZ56">
            <v>6620</v>
          </cell>
          <cell r="CA56">
            <v>17000</v>
          </cell>
          <cell r="CB56">
            <v>15100</v>
          </cell>
          <cell r="CC56">
            <v>363</v>
          </cell>
          <cell r="CD56">
            <v>433</v>
          </cell>
          <cell r="CE56">
            <v>3310</v>
          </cell>
          <cell r="CF56">
            <v>2150</v>
          </cell>
          <cell r="CG56">
            <v>93</v>
          </cell>
          <cell r="CH56">
            <v>0</v>
          </cell>
          <cell r="CI56">
            <v>20300</v>
          </cell>
          <cell r="CJ56">
            <v>75500</v>
          </cell>
          <cell r="CK56">
            <v>0</v>
          </cell>
          <cell r="CL56">
            <v>83900</v>
          </cell>
          <cell r="CM56">
            <v>336</v>
          </cell>
          <cell r="CN56">
            <v>3160</v>
          </cell>
          <cell r="CO56">
            <v>8440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</row>
        <row r="57">
          <cell r="C57" t="str">
            <v>W33X241</v>
          </cell>
          <cell r="D57" t="str">
            <v>F</v>
          </cell>
          <cell r="E57">
            <v>241</v>
          </cell>
          <cell r="F57">
            <v>71</v>
          </cell>
          <cell r="G57">
            <v>34.200000000000003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1.25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5.66</v>
          </cell>
          <cell r="AA57">
            <v>0</v>
          </cell>
          <cell r="AB57">
            <v>35.9</v>
          </cell>
          <cell r="AC57">
            <v>0</v>
          </cell>
          <cell r="AD57">
            <v>0</v>
          </cell>
          <cell r="AE57">
            <v>14200</v>
          </cell>
          <cell r="AF57">
            <v>940</v>
          </cell>
          <cell r="AG57">
            <v>831</v>
          </cell>
          <cell r="AH57">
            <v>14.1</v>
          </cell>
          <cell r="AI57">
            <v>933</v>
          </cell>
          <cell r="AJ57">
            <v>182</v>
          </cell>
          <cell r="AK57">
            <v>118</v>
          </cell>
          <cell r="AL57">
            <v>3.62</v>
          </cell>
          <cell r="AM57">
            <v>0</v>
          </cell>
          <cell r="AN57">
            <v>36.200000000000003</v>
          </cell>
          <cell r="AO57">
            <v>251000</v>
          </cell>
          <cell r="AP57">
            <v>0</v>
          </cell>
          <cell r="AQ57">
            <v>130</v>
          </cell>
          <cell r="AR57">
            <v>726</v>
          </cell>
          <cell r="AS57">
            <v>173</v>
          </cell>
          <cell r="AT57">
            <v>467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 t="str">
            <v>W840X359</v>
          </cell>
          <cell r="AZ57" t="str">
            <v>W840X359</v>
          </cell>
          <cell r="BA57">
            <v>359</v>
          </cell>
          <cell r="BB57">
            <v>45800</v>
          </cell>
          <cell r="BC57">
            <v>869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359</v>
          </cell>
          <cell r="BV57">
            <v>0</v>
          </cell>
          <cell r="BW57">
            <v>0</v>
          </cell>
          <cell r="BX57">
            <v>35.9</v>
          </cell>
          <cell r="BY57">
            <v>0</v>
          </cell>
          <cell r="BZ57">
            <v>5910</v>
          </cell>
          <cell r="CA57">
            <v>15400</v>
          </cell>
          <cell r="CB57">
            <v>13600</v>
          </cell>
          <cell r="CC57">
            <v>358</v>
          </cell>
          <cell r="CD57">
            <v>388</v>
          </cell>
          <cell r="CE57">
            <v>2980</v>
          </cell>
          <cell r="CF57">
            <v>1930</v>
          </cell>
          <cell r="CG57">
            <v>91.9</v>
          </cell>
          <cell r="CH57">
            <v>0</v>
          </cell>
          <cell r="CI57">
            <v>15100</v>
          </cell>
          <cell r="CJ57">
            <v>67400</v>
          </cell>
          <cell r="CK57">
            <v>0</v>
          </cell>
          <cell r="CL57">
            <v>83900</v>
          </cell>
          <cell r="CM57">
            <v>302</v>
          </cell>
          <cell r="CN57">
            <v>2830</v>
          </cell>
          <cell r="CO57">
            <v>7650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</row>
        <row r="58">
          <cell r="C58" t="str">
            <v>W33X221</v>
          </cell>
          <cell r="D58" t="str">
            <v>F</v>
          </cell>
          <cell r="E58">
            <v>221</v>
          </cell>
          <cell r="F58">
            <v>65.2</v>
          </cell>
          <cell r="G58">
            <v>33.9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1.1875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6.2</v>
          </cell>
          <cell r="AA58">
            <v>0</v>
          </cell>
          <cell r="AB58">
            <v>38.5</v>
          </cell>
          <cell r="AC58">
            <v>0</v>
          </cell>
          <cell r="AD58">
            <v>0</v>
          </cell>
          <cell r="AE58">
            <v>12900</v>
          </cell>
          <cell r="AF58">
            <v>857</v>
          </cell>
          <cell r="AG58">
            <v>759</v>
          </cell>
          <cell r="AH58">
            <v>14.1</v>
          </cell>
          <cell r="AI58">
            <v>840</v>
          </cell>
          <cell r="AJ58">
            <v>164</v>
          </cell>
          <cell r="AK58">
            <v>106</v>
          </cell>
          <cell r="AL58">
            <v>3.59</v>
          </cell>
          <cell r="AM58">
            <v>0</v>
          </cell>
          <cell r="AN58">
            <v>27.8</v>
          </cell>
          <cell r="AO58">
            <v>224000</v>
          </cell>
          <cell r="AP58">
            <v>0</v>
          </cell>
          <cell r="AQ58">
            <v>129</v>
          </cell>
          <cell r="AR58">
            <v>647</v>
          </cell>
          <cell r="AS58">
            <v>156</v>
          </cell>
          <cell r="AT58">
            <v>423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 t="str">
            <v>W840X329</v>
          </cell>
          <cell r="AZ58" t="str">
            <v>W840X329</v>
          </cell>
          <cell r="BA58">
            <v>329</v>
          </cell>
          <cell r="BB58">
            <v>42100</v>
          </cell>
          <cell r="BC58">
            <v>861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329</v>
          </cell>
          <cell r="BV58">
            <v>0</v>
          </cell>
          <cell r="BW58">
            <v>0</v>
          </cell>
          <cell r="BX58">
            <v>38.5</v>
          </cell>
          <cell r="BY58">
            <v>0</v>
          </cell>
          <cell r="BZ58">
            <v>5370</v>
          </cell>
          <cell r="CA58">
            <v>14000</v>
          </cell>
          <cell r="CB58">
            <v>12400</v>
          </cell>
          <cell r="CC58">
            <v>358</v>
          </cell>
          <cell r="CD58">
            <v>350</v>
          </cell>
          <cell r="CE58">
            <v>2690</v>
          </cell>
          <cell r="CF58">
            <v>1740</v>
          </cell>
          <cell r="CG58">
            <v>91.2</v>
          </cell>
          <cell r="CH58">
            <v>0</v>
          </cell>
          <cell r="CI58">
            <v>11600</v>
          </cell>
          <cell r="CJ58">
            <v>60200</v>
          </cell>
          <cell r="CK58">
            <v>0</v>
          </cell>
          <cell r="CL58">
            <v>83200</v>
          </cell>
          <cell r="CM58">
            <v>269</v>
          </cell>
          <cell r="CN58">
            <v>2560</v>
          </cell>
          <cell r="CO58">
            <v>6930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</row>
        <row r="59">
          <cell r="C59" t="str">
            <v>W33X201</v>
          </cell>
          <cell r="D59" t="str">
            <v>F</v>
          </cell>
          <cell r="E59">
            <v>201</v>
          </cell>
          <cell r="F59">
            <v>59.2</v>
          </cell>
          <cell r="G59">
            <v>33.700000000000003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1.1875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6.85</v>
          </cell>
          <cell r="AA59">
            <v>0</v>
          </cell>
          <cell r="AB59">
            <v>41.7</v>
          </cell>
          <cell r="AC59">
            <v>0</v>
          </cell>
          <cell r="AD59">
            <v>0</v>
          </cell>
          <cell r="AE59">
            <v>11600</v>
          </cell>
          <cell r="AF59">
            <v>773</v>
          </cell>
          <cell r="AG59">
            <v>686</v>
          </cell>
          <cell r="AH59">
            <v>14</v>
          </cell>
          <cell r="AI59">
            <v>749</v>
          </cell>
          <cell r="AJ59">
            <v>147</v>
          </cell>
          <cell r="AK59">
            <v>95.2</v>
          </cell>
          <cell r="AL59">
            <v>3.56</v>
          </cell>
          <cell r="AM59">
            <v>0</v>
          </cell>
          <cell r="AN59">
            <v>20.8</v>
          </cell>
          <cell r="AO59">
            <v>198000</v>
          </cell>
          <cell r="AP59">
            <v>0</v>
          </cell>
          <cell r="AQ59">
            <v>128</v>
          </cell>
          <cell r="AR59">
            <v>577</v>
          </cell>
          <cell r="AS59">
            <v>140</v>
          </cell>
          <cell r="AT59">
            <v>382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 t="str">
            <v>W840X299</v>
          </cell>
          <cell r="AZ59" t="str">
            <v>W840X299</v>
          </cell>
          <cell r="BA59">
            <v>299</v>
          </cell>
          <cell r="BB59">
            <v>38200</v>
          </cell>
          <cell r="BC59">
            <v>856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299</v>
          </cell>
          <cell r="BV59">
            <v>0</v>
          </cell>
          <cell r="BW59">
            <v>0</v>
          </cell>
          <cell r="BX59">
            <v>41.7</v>
          </cell>
          <cell r="BY59">
            <v>0</v>
          </cell>
          <cell r="BZ59">
            <v>4830</v>
          </cell>
          <cell r="CA59">
            <v>12700</v>
          </cell>
          <cell r="CB59">
            <v>11200</v>
          </cell>
          <cell r="CC59">
            <v>356</v>
          </cell>
          <cell r="CD59">
            <v>312</v>
          </cell>
          <cell r="CE59">
            <v>2410</v>
          </cell>
          <cell r="CF59">
            <v>1560</v>
          </cell>
          <cell r="CG59">
            <v>90.4</v>
          </cell>
          <cell r="CH59">
            <v>0</v>
          </cell>
          <cell r="CI59">
            <v>8660</v>
          </cell>
          <cell r="CJ59">
            <v>53200</v>
          </cell>
          <cell r="CK59">
            <v>0</v>
          </cell>
          <cell r="CL59">
            <v>82600</v>
          </cell>
          <cell r="CM59">
            <v>240</v>
          </cell>
          <cell r="CN59">
            <v>2290</v>
          </cell>
          <cell r="CO59">
            <v>6260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</row>
        <row r="60">
          <cell r="C60" t="str">
            <v>W33X169</v>
          </cell>
          <cell r="D60" t="str">
            <v>F</v>
          </cell>
          <cell r="E60">
            <v>169</v>
          </cell>
          <cell r="F60">
            <v>49.5</v>
          </cell>
          <cell r="G60">
            <v>33.799999999999997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1.1875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4.71</v>
          </cell>
          <cell r="AA60">
            <v>0</v>
          </cell>
          <cell r="AB60">
            <v>44.7</v>
          </cell>
          <cell r="AC60">
            <v>0</v>
          </cell>
          <cell r="AD60">
            <v>0</v>
          </cell>
          <cell r="AE60">
            <v>9290</v>
          </cell>
          <cell r="AF60">
            <v>629</v>
          </cell>
          <cell r="AG60">
            <v>549</v>
          </cell>
          <cell r="AH60">
            <v>13.7</v>
          </cell>
          <cell r="AI60">
            <v>310</v>
          </cell>
          <cell r="AJ60">
            <v>84.4</v>
          </cell>
          <cell r="AK60">
            <v>53.9</v>
          </cell>
          <cell r="AL60">
            <v>2.5</v>
          </cell>
          <cell r="AM60">
            <v>0</v>
          </cell>
          <cell r="AN60">
            <v>17.7</v>
          </cell>
          <cell r="AO60">
            <v>82400</v>
          </cell>
          <cell r="AP60">
            <v>0</v>
          </cell>
          <cell r="AQ60">
            <v>93.7</v>
          </cell>
          <cell r="AR60">
            <v>329</v>
          </cell>
          <cell r="AS60">
            <v>108</v>
          </cell>
          <cell r="AT60">
            <v>311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 t="str">
            <v>W840X251</v>
          </cell>
          <cell r="AZ60" t="str">
            <v>W840X251</v>
          </cell>
          <cell r="BA60">
            <v>251</v>
          </cell>
          <cell r="BB60">
            <v>31900</v>
          </cell>
          <cell r="BC60">
            <v>859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251</v>
          </cell>
          <cell r="BV60">
            <v>0</v>
          </cell>
          <cell r="BW60">
            <v>0</v>
          </cell>
          <cell r="BX60">
            <v>44.7</v>
          </cell>
          <cell r="BY60">
            <v>0</v>
          </cell>
          <cell r="BZ60">
            <v>3870</v>
          </cell>
          <cell r="CA60">
            <v>10300</v>
          </cell>
          <cell r="CB60">
            <v>9000</v>
          </cell>
          <cell r="CC60">
            <v>348</v>
          </cell>
          <cell r="CD60">
            <v>129</v>
          </cell>
          <cell r="CE60">
            <v>1380</v>
          </cell>
          <cell r="CF60">
            <v>883</v>
          </cell>
          <cell r="CG60">
            <v>63.5</v>
          </cell>
          <cell r="CH60">
            <v>0</v>
          </cell>
          <cell r="CI60">
            <v>7370</v>
          </cell>
          <cell r="CJ60">
            <v>22100</v>
          </cell>
          <cell r="CK60">
            <v>0</v>
          </cell>
          <cell r="CL60">
            <v>60500</v>
          </cell>
          <cell r="CM60">
            <v>137</v>
          </cell>
          <cell r="CN60">
            <v>1770</v>
          </cell>
          <cell r="CO60">
            <v>5100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</row>
        <row r="61">
          <cell r="C61" t="str">
            <v>W33X152</v>
          </cell>
          <cell r="D61" t="str">
            <v>F</v>
          </cell>
          <cell r="E61">
            <v>152</v>
          </cell>
          <cell r="F61">
            <v>44.8</v>
          </cell>
          <cell r="G61">
            <v>33.5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1.125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5.48</v>
          </cell>
          <cell r="AA61">
            <v>0</v>
          </cell>
          <cell r="AB61">
            <v>47.2</v>
          </cell>
          <cell r="AC61">
            <v>0</v>
          </cell>
          <cell r="AD61">
            <v>0</v>
          </cell>
          <cell r="AE61">
            <v>8160</v>
          </cell>
          <cell r="AF61">
            <v>559</v>
          </cell>
          <cell r="AG61">
            <v>487</v>
          </cell>
          <cell r="AH61">
            <v>13.5</v>
          </cell>
          <cell r="AI61">
            <v>273</v>
          </cell>
          <cell r="AJ61">
            <v>73.900000000000006</v>
          </cell>
          <cell r="AK61">
            <v>47.2</v>
          </cell>
          <cell r="AL61">
            <v>2.4700000000000002</v>
          </cell>
          <cell r="AM61">
            <v>0</v>
          </cell>
          <cell r="AN61">
            <v>12.4</v>
          </cell>
          <cell r="AO61">
            <v>71700</v>
          </cell>
          <cell r="AP61">
            <v>0</v>
          </cell>
          <cell r="AQ61">
            <v>94.1</v>
          </cell>
          <cell r="AR61">
            <v>289</v>
          </cell>
          <cell r="AS61">
            <v>94.3</v>
          </cell>
          <cell r="AT61">
            <v>278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 t="str">
            <v>W840X226</v>
          </cell>
          <cell r="AZ61" t="str">
            <v>W840X226</v>
          </cell>
          <cell r="BA61">
            <v>226</v>
          </cell>
          <cell r="BB61">
            <v>28900</v>
          </cell>
          <cell r="BC61">
            <v>851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226</v>
          </cell>
          <cell r="BV61">
            <v>0</v>
          </cell>
          <cell r="BW61">
            <v>0</v>
          </cell>
          <cell r="BX61">
            <v>47.2</v>
          </cell>
          <cell r="BY61">
            <v>0</v>
          </cell>
          <cell r="BZ61">
            <v>3400</v>
          </cell>
          <cell r="CA61">
            <v>9160</v>
          </cell>
          <cell r="CB61">
            <v>7980</v>
          </cell>
          <cell r="CC61">
            <v>343</v>
          </cell>
          <cell r="CD61">
            <v>114</v>
          </cell>
          <cell r="CE61">
            <v>1210</v>
          </cell>
          <cell r="CF61">
            <v>773</v>
          </cell>
          <cell r="CG61">
            <v>62.7</v>
          </cell>
          <cell r="CH61">
            <v>0</v>
          </cell>
          <cell r="CI61">
            <v>5160</v>
          </cell>
          <cell r="CJ61">
            <v>19300</v>
          </cell>
          <cell r="CK61">
            <v>0</v>
          </cell>
          <cell r="CL61">
            <v>60700</v>
          </cell>
          <cell r="CM61">
            <v>120</v>
          </cell>
          <cell r="CN61">
            <v>1550</v>
          </cell>
          <cell r="CO61">
            <v>4560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</row>
        <row r="62">
          <cell r="C62" t="str">
            <v>W33X141</v>
          </cell>
          <cell r="D62" t="str">
            <v>F</v>
          </cell>
          <cell r="E62">
            <v>141</v>
          </cell>
          <cell r="F62">
            <v>41.6</v>
          </cell>
          <cell r="G62">
            <v>33.299999999999997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1.125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6.01</v>
          </cell>
          <cell r="AA62">
            <v>0</v>
          </cell>
          <cell r="AB62">
            <v>49.6</v>
          </cell>
          <cell r="AC62">
            <v>0</v>
          </cell>
          <cell r="AD62">
            <v>0</v>
          </cell>
          <cell r="AE62">
            <v>7450</v>
          </cell>
          <cell r="AF62">
            <v>514</v>
          </cell>
          <cell r="AG62">
            <v>448</v>
          </cell>
          <cell r="AH62">
            <v>13.4</v>
          </cell>
          <cell r="AI62">
            <v>246</v>
          </cell>
          <cell r="AJ62">
            <v>66.900000000000006</v>
          </cell>
          <cell r="AK62">
            <v>42.7</v>
          </cell>
          <cell r="AL62">
            <v>2.4300000000000002</v>
          </cell>
          <cell r="AM62">
            <v>0</v>
          </cell>
          <cell r="AN62">
            <v>9.6999999999999993</v>
          </cell>
          <cell r="AO62">
            <v>64400</v>
          </cell>
          <cell r="AP62">
            <v>0</v>
          </cell>
          <cell r="AQ62">
            <v>93</v>
          </cell>
          <cell r="AR62">
            <v>257</v>
          </cell>
          <cell r="AS62">
            <v>84.6</v>
          </cell>
          <cell r="AT62">
            <v>253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 t="str">
            <v>W840X210</v>
          </cell>
          <cell r="AZ62" t="str">
            <v>W840X210</v>
          </cell>
          <cell r="BA62">
            <v>210</v>
          </cell>
          <cell r="BB62">
            <v>26800</v>
          </cell>
          <cell r="BC62">
            <v>846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210</v>
          </cell>
          <cell r="BV62">
            <v>0</v>
          </cell>
          <cell r="BW62">
            <v>0</v>
          </cell>
          <cell r="BX62">
            <v>49.6</v>
          </cell>
          <cell r="BY62">
            <v>0</v>
          </cell>
          <cell r="BZ62">
            <v>3100</v>
          </cell>
          <cell r="CA62">
            <v>8420</v>
          </cell>
          <cell r="CB62">
            <v>7340</v>
          </cell>
          <cell r="CC62">
            <v>340</v>
          </cell>
          <cell r="CD62">
            <v>102</v>
          </cell>
          <cell r="CE62">
            <v>1100</v>
          </cell>
          <cell r="CF62">
            <v>700</v>
          </cell>
          <cell r="CG62">
            <v>61.7</v>
          </cell>
          <cell r="CH62">
            <v>0</v>
          </cell>
          <cell r="CI62">
            <v>4040</v>
          </cell>
          <cell r="CJ62">
            <v>17300</v>
          </cell>
          <cell r="CK62">
            <v>0</v>
          </cell>
          <cell r="CL62">
            <v>60000</v>
          </cell>
          <cell r="CM62">
            <v>107</v>
          </cell>
          <cell r="CN62">
            <v>1390</v>
          </cell>
          <cell r="CO62">
            <v>4150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</row>
        <row r="63">
          <cell r="C63" t="str">
            <v>W33X130</v>
          </cell>
          <cell r="D63" t="str">
            <v>F</v>
          </cell>
          <cell r="E63">
            <v>130</v>
          </cell>
          <cell r="F63">
            <v>38.299999999999997</v>
          </cell>
          <cell r="G63">
            <v>33.1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1.125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6.73</v>
          </cell>
          <cell r="AA63">
            <v>0</v>
          </cell>
          <cell r="AB63">
            <v>51.7</v>
          </cell>
          <cell r="AC63">
            <v>0</v>
          </cell>
          <cell r="AD63">
            <v>0</v>
          </cell>
          <cell r="AE63">
            <v>6710</v>
          </cell>
          <cell r="AF63">
            <v>467</v>
          </cell>
          <cell r="AG63">
            <v>406</v>
          </cell>
          <cell r="AH63">
            <v>13.2</v>
          </cell>
          <cell r="AI63">
            <v>218</v>
          </cell>
          <cell r="AJ63">
            <v>59.5</v>
          </cell>
          <cell r="AK63">
            <v>37.9</v>
          </cell>
          <cell r="AL63">
            <v>2.39</v>
          </cell>
          <cell r="AM63">
            <v>0</v>
          </cell>
          <cell r="AN63">
            <v>7.37</v>
          </cell>
          <cell r="AO63">
            <v>56600</v>
          </cell>
          <cell r="AP63">
            <v>0</v>
          </cell>
          <cell r="AQ63">
            <v>92.7</v>
          </cell>
          <cell r="AR63">
            <v>228</v>
          </cell>
          <cell r="AS63">
            <v>75.3</v>
          </cell>
          <cell r="AT63">
            <v>230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 t="str">
            <v>W840X193</v>
          </cell>
          <cell r="AZ63" t="str">
            <v>W840X193</v>
          </cell>
          <cell r="BA63">
            <v>193</v>
          </cell>
          <cell r="BB63">
            <v>24700</v>
          </cell>
          <cell r="BC63">
            <v>841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193</v>
          </cell>
          <cell r="BV63">
            <v>0</v>
          </cell>
          <cell r="BW63">
            <v>0</v>
          </cell>
          <cell r="BX63">
            <v>51.7</v>
          </cell>
          <cell r="BY63">
            <v>0</v>
          </cell>
          <cell r="BZ63">
            <v>2790</v>
          </cell>
          <cell r="CA63">
            <v>7650</v>
          </cell>
          <cell r="CB63">
            <v>6650</v>
          </cell>
          <cell r="CC63">
            <v>335</v>
          </cell>
          <cell r="CD63">
            <v>90.7</v>
          </cell>
          <cell r="CE63">
            <v>975</v>
          </cell>
          <cell r="CF63">
            <v>621</v>
          </cell>
          <cell r="CG63">
            <v>60.7</v>
          </cell>
          <cell r="CH63">
            <v>0</v>
          </cell>
          <cell r="CI63">
            <v>3070</v>
          </cell>
          <cell r="CJ63">
            <v>15200</v>
          </cell>
          <cell r="CK63">
            <v>0</v>
          </cell>
          <cell r="CL63">
            <v>59800</v>
          </cell>
          <cell r="CM63">
            <v>94.9</v>
          </cell>
          <cell r="CN63">
            <v>1230</v>
          </cell>
          <cell r="CO63">
            <v>3770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</row>
        <row r="64">
          <cell r="C64" t="str">
            <v>W33X118</v>
          </cell>
          <cell r="D64" t="str">
            <v>F</v>
          </cell>
          <cell r="E64">
            <v>118</v>
          </cell>
          <cell r="F64">
            <v>34.700000000000003</v>
          </cell>
          <cell r="G64">
            <v>32.9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1.125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7.76</v>
          </cell>
          <cell r="AA64">
            <v>0</v>
          </cell>
          <cell r="AB64">
            <v>54.5</v>
          </cell>
          <cell r="AC64">
            <v>0</v>
          </cell>
          <cell r="AD64">
            <v>0</v>
          </cell>
          <cell r="AE64">
            <v>5900</v>
          </cell>
          <cell r="AF64">
            <v>415</v>
          </cell>
          <cell r="AG64">
            <v>359</v>
          </cell>
          <cell r="AH64">
            <v>13</v>
          </cell>
          <cell r="AI64">
            <v>187</v>
          </cell>
          <cell r="AJ64">
            <v>51.3</v>
          </cell>
          <cell r="AK64">
            <v>32.6</v>
          </cell>
          <cell r="AL64">
            <v>2.3199999999999998</v>
          </cell>
          <cell r="AM64">
            <v>0</v>
          </cell>
          <cell r="AN64">
            <v>5.3</v>
          </cell>
          <cell r="AO64">
            <v>48300</v>
          </cell>
          <cell r="AP64">
            <v>0</v>
          </cell>
          <cell r="AQ64">
            <v>92.5</v>
          </cell>
          <cell r="AR64">
            <v>197</v>
          </cell>
          <cell r="AS64">
            <v>65.099999999999994</v>
          </cell>
          <cell r="AT64">
            <v>205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 t="str">
            <v>W840X176</v>
          </cell>
          <cell r="AZ64" t="str">
            <v>W840X176</v>
          </cell>
          <cell r="BA64">
            <v>176</v>
          </cell>
          <cell r="BB64">
            <v>22400</v>
          </cell>
          <cell r="BC64">
            <v>836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176</v>
          </cell>
          <cell r="BV64">
            <v>0</v>
          </cell>
          <cell r="BW64">
            <v>0</v>
          </cell>
          <cell r="BX64">
            <v>54.5</v>
          </cell>
          <cell r="BY64">
            <v>0</v>
          </cell>
          <cell r="BZ64">
            <v>2460</v>
          </cell>
          <cell r="CA64">
            <v>6800</v>
          </cell>
          <cell r="CB64">
            <v>5880</v>
          </cell>
          <cell r="CC64">
            <v>330</v>
          </cell>
          <cell r="CD64">
            <v>77.8</v>
          </cell>
          <cell r="CE64">
            <v>841</v>
          </cell>
          <cell r="CF64">
            <v>534</v>
          </cell>
          <cell r="CG64">
            <v>58.9</v>
          </cell>
          <cell r="CH64">
            <v>0</v>
          </cell>
          <cell r="CI64">
            <v>2210</v>
          </cell>
          <cell r="CJ64">
            <v>13000</v>
          </cell>
          <cell r="CK64">
            <v>0</v>
          </cell>
          <cell r="CL64">
            <v>59700</v>
          </cell>
          <cell r="CM64">
            <v>82</v>
          </cell>
          <cell r="CN64">
            <v>1070</v>
          </cell>
          <cell r="CO64">
            <v>3360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</row>
        <row r="65">
          <cell r="C65" t="str">
            <v>W30X391</v>
          </cell>
          <cell r="D65" t="str">
            <v>T</v>
          </cell>
          <cell r="E65">
            <v>391</v>
          </cell>
          <cell r="F65">
            <v>115</v>
          </cell>
          <cell r="G65">
            <v>33.200000000000003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1.5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3.19</v>
          </cell>
          <cell r="AA65">
            <v>0</v>
          </cell>
          <cell r="AB65">
            <v>19.7</v>
          </cell>
          <cell r="AC65">
            <v>0</v>
          </cell>
          <cell r="AD65">
            <v>0</v>
          </cell>
          <cell r="AE65">
            <v>20700</v>
          </cell>
          <cell r="AF65">
            <v>1450</v>
          </cell>
          <cell r="AG65">
            <v>1250</v>
          </cell>
          <cell r="AH65">
            <v>13.4</v>
          </cell>
          <cell r="AI65">
            <v>1550</v>
          </cell>
          <cell r="AJ65">
            <v>310</v>
          </cell>
          <cell r="AK65">
            <v>198</v>
          </cell>
          <cell r="AL65">
            <v>3.67</v>
          </cell>
          <cell r="AM65">
            <v>0</v>
          </cell>
          <cell r="AN65">
            <v>173</v>
          </cell>
          <cell r="AO65">
            <v>366000</v>
          </cell>
          <cell r="AP65">
            <v>0</v>
          </cell>
          <cell r="AQ65">
            <v>120</v>
          </cell>
          <cell r="AR65">
            <v>1140</v>
          </cell>
          <cell r="AS65">
            <v>267</v>
          </cell>
          <cell r="AT65">
            <v>722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 t="str">
            <v>W760X582</v>
          </cell>
          <cell r="AZ65" t="str">
            <v>W760X582</v>
          </cell>
          <cell r="BA65">
            <v>582</v>
          </cell>
          <cell r="BB65">
            <v>74200</v>
          </cell>
          <cell r="BC65">
            <v>843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582</v>
          </cell>
          <cell r="BV65">
            <v>0</v>
          </cell>
          <cell r="BW65">
            <v>0</v>
          </cell>
          <cell r="BX65">
            <v>19.7</v>
          </cell>
          <cell r="BY65">
            <v>0</v>
          </cell>
          <cell r="BZ65">
            <v>8620</v>
          </cell>
          <cell r="CA65">
            <v>23800</v>
          </cell>
          <cell r="CB65">
            <v>20500</v>
          </cell>
          <cell r="CC65">
            <v>340</v>
          </cell>
          <cell r="CD65">
            <v>645</v>
          </cell>
          <cell r="CE65">
            <v>5080</v>
          </cell>
          <cell r="CF65">
            <v>3240</v>
          </cell>
          <cell r="CG65">
            <v>93.2</v>
          </cell>
          <cell r="CH65">
            <v>0</v>
          </cell>
          <cell r="CI65">
            <v>72000</v>
          </cell>
          <cell r="CJ65">
            <v>98300</v>
          </cell>
          <cell r="CK65">
            <v>0</v>
          </cell>
          <cell r="CL65">
            <v>77400</v>
          </cell>
          <cell r="CM65">
            <v>475</v>
          </cell>
          <cell r="CN65">
            <v>4380</v>
          </cell>
          <cell r="CO65">
            <v>11800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</row>
        <row r="66">
          <cell r="C66" t="str">
            <v>W30X357</v>
          </cell>
          <cell r="D66" t="str">
            <v>T</v>
          </cell>
          <cell r="E66">
            <v>357</v>
          </cell>
          <cell r="F66">
            <v>105</v>
          </cell>
          <cell r="G66">
            <v>32.799999999999997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1.4375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3.45</v>
          </cell>
          <cell r="AA66">
            <v>0</v>
          </cell>
          <cell r="AB66">
            <v>21.6</v>
          </cell>
          <cell r="AC66">
            <v>0</v>
          </cell>
          <cell r="AD66">
            <v>0</v>
          </cell>
          <cell r="AE66">
            <v>18700</v>
          </cell>
          <cell r="AF66">
            <v>1320</v>
          </cell>
          <cell r="AG66">
            <v>1140</v>
          </cell>
          <cell r="AH66">
            <v>13.3</v>
          </cell>
          <cell r="AI66">
            <v>1390</v>
          </cell>
          <cell r="AJ66">
            <v>279</v>
          </cell>
          <cell r="AK66">
            <v>179</v>
          </cell>
          <cell r="AL66">
            <v>3.64</v>
          </cell>
          <cell r="AM66">
            <v>0</v>
          </cell>
          <cell r="AN66">
            <v>134</v>
          </cell>
          <cell r="AO66">
            <v>324000</v>
          </cell>
          <cell r="AP66">
            <v>0</v>
          </cell>
          <cell r="AQ66">
            <v>118</v>
          </cell>
          <cell r="AR66">
            <v>1030</v>
          </cell>
          <cell r="AS66">
            <v>244</v>
          </cell>
          <cell r="AT66">
            <v>655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 t="str">
            <v>W760X531</v>
          </cell>
          <cell r="AZ66" t="str">
            <v>W760X531</v>
          </cell>
          <cell r="BA66">
            <v>531</v>
          </cell>
          <cell r="BB66">
            <v>67700</v>
          </cell>
          <cell r="BC66">
            <v>833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531</v>
          </cell>
          <cell r="BV66">
            <v>0</v>
          </cell>
          <cell r="BW66">
            <v>0</v>
          </cell>
          <cell r="BX66">
            <v>21.6</v>
          </cell>
          <cell r="BY66">
            <v>0</v>
          </cell>
          <cell r="BZ66">
            <v>7780</v>
          </cell>
          <cell r="CA66">
            <v>21600</v>
          </cell>
          <cell r="CB66">
            <v>18700</v>
          </cell>
          <cell r="CC66">
            <v>338</v>
          </cell>
          <cell r="CD66">
            <v>579</v>
          </cell>
          <cell r="CE66">
            <v>4570</v>
          </cell>
          <cell r="CF66">
            <v>2930</v>
          </cell>
          <cell r="CG66">
            <v>92.5</v>
          </cell>
          <cell r="CH66">
            <v>0</v>
          </cell>
          <cell r="CI66">
            <v>55800</v>
          </cell>
          <cell r="CJ66">
            <v>87000</v>
          </cell>
          <cell r="CK66">
            <v>0</v>
          </cell>
          <cell r="CL66">
            <v>76100</v>
          </cell>
          <cell r="CM66">
            <v>429</v>
          </cell>
          <cell r="CN66">
            <v>4000</v>
          </cell>
          <cell r="CO66">
            <v>10700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</row>
        <row r="67">
          <cell r="C67" t="str">
            <v>W30X326</v>
          </cell>
          <cell r="D67" t="str">
            <v>T</v>
          </cell>
          <cell r="E67">
            <v>326</v>
          </cell>
          <cell r="F67">
            <v>95.8</v>
          </cell>
          <cell r="G67">
            <v>32.4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1.375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3.75</v>
          </cell>
          <cell r="AA67">
            <v>0</v>
          </cell>
          <cell r="AB67">
            <v>23.4</v>
          </cell>
          <cell r="AC67">
            <v>0</v>
          </cell>
          <cell r="AD67">
            <v>0</v>
          </cell>
          <cell r="AE67">
            <v>16800</v>
          </cell>
          <cell r="AF67">
            <v>1190</v>
          </cell>
          <cell r="AG67">
            <v>1040</v>
          </cell>
          <cell r="AH67">
            <v>13.2</v>
          </cell>
          <cell r="AI67">
            <v>1240</v>
          </cell>
          <cell r="AJ67">
            <v>252</v>
          </cell>
          <cell r="AK67">
            <v>162</v>
          </cell>
          <cell r="AL67">
            <v>3.6</v>
          </cell>
          <cell r="AM67">
            <v>0</v>
          </cell>
          <cell r="AN67">
            <v>103</v>
          </cell>
          <cell r="AO67">
            <v>287000</v>
          </cell>
          <cell r="AP67">
            <v>0</v>
          </cell>
          <cell r="AQ67">
            <v>117</v>
          </cell>
          <cell r="AR67">
            <v>922</v>
          </cell>
          <cell r="AS67">
            <v>222</v>
          </cell>
          <cell r="AT67">
            <v>593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 t="str">
            <v>W760X484</v>
          </cell>
          <cell r="AZ67" t="str">
            <v>W760X484</v>
          </cell>
          <cell r="BA67">
            <v>484</v>
          </cell>
          <cell r="BB67">
            <v>61800</v>
          </cell>
          <cell r="BC67">
            <v>823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484</v>
          </cell>
          <cell r="BV67">
            <v>0</v>
          </cell>
          <cell r="BW67">
            <v>0</v>
          </cell>
          <cell r="BX67">
            <v>23.4</v>
          </cell>
          <cell r="BY67">
            <v>0</v>
          </cell>
          <cell r="BZ67">
            <v>6990</v>
          </cell>
          <cell r="CA67">
            <v>19500</v>
          </cell>
          <cell r="CB67">
            <v>17000</v>
          </cell>
          <cell r="CC67">
            <v>335</v>
          </cell>
          <cell r="CD67">
            <v>516</v>
          </cell>
          <cell r="CE67">
            <v>4130</v>
          </cell>
          <cell r="CF67">
            <v>2650</v>
          </cell>
          <cell r="CG67">
            <v>91.4</v>
          </cell>
          <cell r="CH67">
            <v>0</v>
          </cell>
          <cell r="CI67">
            <v>42900</v>
          </cell>
          <cell r="CJ67">
            <v>77100</v>
          </cell>
          <cell r="CK67">
            <v>0</v>
          </cell>
          <cell r="CL67">
            <v>75500</v>
          </cell>
          <cell r="CM67">
            <v>384</v>
          </cell>
          <cell r="CN67">
            <v>3640</v>
          </cell>
          <cell r="CO67">
            <v>9720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</row>
        <row r="68">
          <cell r="C68" t="str">
            <v>W30X292</v>
          </cell>
          <cell r="D68" t="str">
            <v>T</v>
          </cell>
          <cell r="E68">
            <v>292</v>
          </cell>
          <cell r="F68">
            <v>85.9</v>
          </cell>
          <cell r="G68">
            <v>32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1.3125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4.12</v>
          </cell>
          <cell r="AA68">
            <v>0</v>
          </cell>
          <cell r="AB68">
            <v>26.2</v>
          </cell>
          <cell r="AC68">
            <v>0</v>
          </cell>
          <cell r="AD68">
            <v>0</v>
          </cell>
          <cell r="AE68">
            <v>14900</v>
          </cell>
          <cell r="AF68">
            <v>1060</v>
          </cell>
          <cell r="AG68">
            <v>930</v>
          </cell>
          <cell r="AH68">
            <v>13.2</v>
          </cell>
          <cell r="AI68">
            <v>1100</v>
          </cell>
          <cell r="AJ68">
            <v>223</v>
          </cell>
          <cell r="AK68">
            <v>144</v>
          </cell>
          <cell r="AL68">
            <v>3.58</v>
          </cell>
          <cell r="AM68">
            <v>0</v>
          </cell>
          <cell r="AN68">
            <v>75.2</v>
          </cell>
          <cell r="AO68">
            <v>250000</v>
          </cell>
          <cell r="AP68">
            <v>0</v>
          </cell>
          <cell r="AQ68">
            <v>115</v>
          </cell>
          <cell r="AR68">
            <v>816</v>
          </cell>
          <cell r="AS68">
            <v>199</v>
          </cell>
          <cell r="AT68">
            <v>529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 t="str">
            <v>W760X434</v>
          </cell>
          <cell r="AZ68" t="str">
            <v>W760X434</v>
          </cell>
          <cell r="BA68">
            <v>434</v>
          </cell>
          <cell r="BB68">
            <v>55400</v>
          </cell>
          <cell r="BC68">
            <v>813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434</v>
          </cell>
          <cell r="BV68">
            <v>0</v>
          </cell>
          <cell r="BW68">
            <v>0</v>
          </cell>
          <cell r="BX68">
            <v>26.2</v>
          </cell>
          <cell r="BY68">
            <v>0</v>
          </cell>
          <cell r="BZ68">
            <v>6200</v>
          </cell>
          <cell r="CA68">
            <v>17400</v>
          </cell>
          <cell r="CB68">
            <v>15200</v>
          </cell>
          <cell r="CC68">
            <v>335</v>
          </cell>
          <cell r="CD68">
            <v>458</v>
          </cell>
          <cell r="CE68">
            <v>3650</v>
          </cell>
          <cell r="CF68">
            <v>2360</v>
          </cell>
          <cell r="CG68">
            <v>90.9</v>
          </cell>
          <cell r="CH68">
            <v>0</v>
          </cell>
          <cell r="CI68">
            <v>31300</v>
          </cell>
          <cell r="CJ68">
            <v>67100</v>
          </cell>
          <cell r="CK68">
            <v>0</v>
          </cell>
          <cell r="CL68">
            <v>74200</v>
          </cell>
          <cell r="CM68">
            <v>340</v>
          </cell>
          <cell r="CN68">
            <v>3260</v>
          </cell>
          <cell r="CO68">
            <v>8670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</row>
        <row r="69">
          <cell r="C69" t="str">
            <v>W30X261</v>
          </cell>
          <cell r="D69" t="str">
            <v>F</v>
          </cell>
          <cell r="E69">
            <v>261</v>
          </cell>
          <cell r="F69">
            <v>76.900000000000006</v>
          </cell>
          <cell r="G69">
            <v>31.6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1.3125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4.59</v>
          </cell>
          <cell r="AA69">
            <v>0</v>
          </cell>
          <cell r="AB69">
            <v>28.7</v>
          </cell>
          <cell r="AC69">
            <v>0</v>
          </cell>
          <cell r="AD69">
            <v>0</v>
          </cell>
          <cell r="AE69">
            <v>13100</v>
          </cell>
          <cell r="AF69">
            <v>943</v>
          </cell>
          <cell r="AG69">
            <v>829</v>
          </cell>
          <cell r="AH69">
            <v>13.1</v>
          </cell>
          <cell r="AI69">
            <v>959</v>
          </cell>
          <cell r="AJ69">
            <v>196</v>
          </cell>
          <cell r="AK69">
            <v>127</v>
          </cell>
          <cell r="AL69">
            <v>3.53</v>
          </cell>
          <cell r="AM69">
            <v>0</v>
          </cell>
          <cell r="AN69">
            <v>54.1</v>
          </cell>
          <cell r="AO69">
            <v>215000</v>
          </cell>
          <cell r="AP69">
            <v>0</v>
          </cell>
          <cell r="AQ69">
            <v>114</v>
          </cell>
          <cell r="AR69">
            <v>714</v>
          </cell>
          <cell r="AS69">
            <v>176</v>
          </cell>
          <cell r="AT69">
            <v>469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 t="str">
            <v>W760X389</v>
          </cell>
          <cell r="AZ69" t="str">
            <v>W760X389</v>
          </cell>
          <cell r="BA69">
            <v>389</v>
          </cell>
          <cell r="BB69">
            <v>49600</v>
          </cell>
          <cell r="BC69">
            <v>803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389</v>
          </cell>
          <cell r="BV69">
            <v>0</v>
          </cell>
          <cell r="BW69">
            <v>0</v>
          </cell>
          <cell r="BX69">
            <v>28.7</v>
          </cell>
          <cell r="BY69">
            <v>0</v>
          </cell>
          <cell r="BZ69">
            <v>5450</v>
          </cell>
          <cell r="CA69">
            <v>15500</v>
          </cell>
          <cell r="CB69">
            <v>13600</v>
          </cell>
          <cell r="CC69">
            <v>333</v>
          </cell>
          <cell r="CD69">
            <v>399</v>
          </cell>
          <cell r="CE69">
            <v>3210</v>
          </cell>
          <cell r="CF69">
            <v>2080</v>
          </cell>
          <cell r="CG69">
            <v>89.7</v>
          </cell>
          <cell r="CH69">
            <v>0</v>
          </cell>
          <cell r="CI69">
            <v>22500</v>
          </cell>
          <cell r="CJ69">
            <v>57700</v>
          </cell>
          <cell r="CK69">
            <v>0</v>
          </cell>
          <cell r="CL69">
            <v>73500</v>
          </cell>
          <cell r="CM69">
            <v>297</v>
          </cell>
          <cell r="CN69">
            <v>2880</v>
          </cell>
          <cell r="CO69">
            <v>7690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</row>
        <row r="70">
          <cell r="C70" t="str">
            <v>W30X235</v>
          </cell>
          <cell r="D70" t="str">
            <v>F</v>
          </cell>
          <cell r="E70">
            <v>235</v>
          </cell>
          <cell r="F70">
            <v>69.2</v>
          </cell>
          <cell r="G70">
            <v>31.3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1.25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5.0199999999999996</v>
          </cell>
          <cell r="AA70">
            <v>0</v>
          </cell>
          <cell r="AB70">
            <v>32.200000000000003</v>
          </cell>
          <cell r="AC70">
            <v>0</v>
          </cell>
          <cell r="AD70">
            <v>0</v>
          </cell>
          <cell r="AE70">
            <v>11700</v>
          </cell>
          <cell r="AF70">
            <v>847</v>
          </cell>
          <cell r="AG70">
            <v>748</v>
          </cell>
          <cell r="AH70">
            <v>13</v>
          </cell>
          <cell r="AI70">
            <v>855</v>
          </cell>
          <cell r="AJ70">
            <v>175</v>
          </cell>
          <cell r="AK70">
            <v>114</v>
          </cell>
          <cell r="AL70">
            <v>3.51</v>
          </cell>
          <cell r="AM70">
            <v>0</v>
          </cell>
          <cell r="AN70">
            <v>40.299999999999997</v>
          </cell>
          <cell r="AO70">
            <v>190000</v>
          </cell>
          <cell r="AP70">
            <v>0</v>
          </cell>
          <cell r="AQ70">
            <v>112</v>
          </cell>
          <cell r="AR70">
            <v>637</v>
          </cell>
          <cell r="AS70">
            <v>159</v>
          </cell>
          <cell r="AT70">
            <v>421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 t="str">
            <v>W760X350</v>
          </cell>
          <cell r="AZ70" t="str">
            <v>W760X350</v>
          </cell>
          <cell r="BA70">
            <v>350</v>
          </cell>
          <cell r="BB70">
            <v>44600</v>
          </cell>
          <cell r="BC70">
            <v>795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350</v>
          </cell>
          <cell r="BV70">
            <v>0</v>
          </cell>
          <cell r="BW70">
            <v>0</v>
          </cell>
          <cell r="BX70">
            <v>32.200000000000003</v>
          </cell>
          <cell r="BY70">
            <v>0</v>
          </cell>
          <cell r="BZ70">
            <v>4870</v>
          </cell>
          <cell r="CA70">
            <v>13900</v>
          </cell>
          <cell r="CB70">
            <v>12300</v>
          </cell>
          <cell r="CC70">
            <v>330</v>
          </cell>
          <cell r="CD70">
            <v>356</v>
          </cell>
          <cell r="CE70">
            <v>2870</v>
          </cell>
          <cell r="CF70">
            <v>1870</v>
          </cell>
          <cell r="CG70">
            <v>89.2</v>
          </cell>
          <cell r="CH70">
            <v>0</v>
          </cell>
          <cell r="CI70">
            <v>16800</v>
          </cell>
          <cell r="CJ70">
            <v>51000</v>
          </cell>
          <cell r="CK70">
            <v>0</v>
          </cell>
          <cell r="CL70">
            <v>72300</v>
          </cell>
          <cell r="CM70">
            <v>265</v>
          </cell>
          <cell r="CN70">
            <v>2610</v>
          </cell>
          <cell r="CO70">
            <v>6900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</row>
        <row r="71">
          <cell r="C71" t="str">
            <v>W30X211</v>
          </cell>
          <cell r="D71" t="str">
            <v>F</v>
          </cell>
          <cell r="E71">
            <v>211</v>
          </cell>
          <cell r="F71">
            <v>62.2</v>
          </cell>
          <cell r="G71">
            <v>30.9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1.1875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5.74</v>
          </cell>
          <cell r="AA71">
            <v>0</v>
          </cell>
          <cell r="AB71">
            <v>34.5</v>
          </cell>
          <cell r="AC71">
            <v>0</v>
          </cell>
          <cell r="AD71">
            <v>0</v>
          </cell>
          <cell r="AE71">
            <v>10300</v>
          </cell>
          <cell r="AF71">
            <v>751</v>
          </cell>
          <cell r="AG71">
            <v>665</v>
          </cell>
          <cell r="AH71">
            <v>12.9</v>
          </cell>
          <cell r="AI71">
            <v>757</v>
          </cell>
          <cell r="AJ71">
            <v>155</v>
          </cell>
          <cell r="AK71">
            <v>100</v>
          </cell>
          <cell r="AL71">
            <v>3.49</v>
          </cell>
          <cell r="AM71">
            <v>0</v>
          </cell>
          <cell r="AN71">
            <v>28.4</v>
          </cell>
          <cell r="AO71">
            <v>166000</v>
          </cell>
          <cell r="AP71">
            <v>0</v>
          </cell>
          <cell r="AQ71">
            <v>112</v>
          </cell>
          <cell r="AR71">
            <v>556</v>
          </cell>
          <cell r="AS71">
            <v>140</v>
          </cell>
          <cell r="AT71">
            <v>372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 t="str">
            <v>W760X314</v>
          </cell>
          <cell r="AZ71" t="str">
            <v>W760X314</v>
          </cell>
          <cell r="BA71">
            <v>314</v>
          </cell>
          <cell r="BB71">
            <v>40100</v>
          </cell>
          <cell r="BC71">
            <v>785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314</v>
          </cell>
          <cell r="BV71">
            <v>0</v>
          </cell>
          <cell r="BW71">
            <v>0</v>
          </cell>
          <cell r="BX71">
            <v>34.5</v>
          </cell>
          <cell r="BY71">
            <v>0</v>
          </cell>
          <cell r="BZ71">
            <v>4290</v>
          </cell>
          <cell r="CA71">
            <v>12300</v>
          </cell>
          <cell r="CB71">
            <v>10900</v>
          </cell>
          <cell r="CC71">
            <v>328</v>
          </cell>
          <cell r="CD71">
            <v>315</v>
          </cell>
          <cell r="CE71">
            <v>2540</v>
          </cell>
          <cell r="CF71">
            <v>1640</v>
          </cell>
          <cell r="CG71">
            <v>88.6</v>
          </cell>
          <cell r="CH71">
            <v>0</v>
          </cell>
          <cell r="CI71">
            <v>11800</v>
          </cell>
          <cell r="CJ71">
            <v>44600</v>
          </cell>
          <cell r="CK71">
            <v>0</v>
          </cell>
          <cell r="CL71">
            <v>72300</v>
          </cell>
          <cell r="CM71">
            <v>231</v>
          </cell>
          <cell r="CN71">
            <v>2290</v>
          </cell>
          <cell r="CO71">
            <v>6100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</row>
        <row r="72">
          <cell r="C72" t="str">
            <v>W30X191</v>
          </cell>
          <cell r="D72" t="str">
            <v>F</v>
          </cell>
          <cell r="E72">
            <v>191</v>
          </cell>
          <cell r="F72">
            <v>56.3</v>
          </cell>
          <cell r="G72">
            <v>30.7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1.1875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6.35</v>
          </cell>
          <cell r="AA72">
            <v>0</v>
          </cell>
          <cell r="AB72">
            <v>37.700000000000003</v>
          </cell>
          <cell r="AC72">
            <v>0</v>
          </cell>
          <cell r="AD72">
            <v>0</v>
          </cell>
          <cell r="AE72">
            <v>9200</v>
          </cell>
          <cell r="AF72">
            <v>675</v>
          </cell>
          <cell r="AG72">
            <v>600</v>
          </cell>
          <cell r="AH72">
            <v>12.8</v>
          </cell>
          <cell r="AI72">
            <v>673</v>
          </cell>
          <cell r="AJ72">
            <v>138</v>
          </cell>
          <cell r="AK72">
            <v>89.5</v>
          </cell>
          <cell r="AL72">
            <v>3.46</v>
          </cell>
          <cell r="AM72">
            <v>0</v>
          </cell>
          <cell r="AN72">
            <v>21</v>
          </cell>
          <cell r="AO72">
            <v>146000</v>
          </cell>
          <cell r="AP72">
            <v>0</v>
          </cell>
          <cell r="AQ72">
            <v>111</v>
          </cell>
          <cell r="AR72">
            <v>494</v>
          </cell>
          <cell r="AS72">
            <v>125</v>
          </cell>
          <cell r="AT72">
            <v>335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 t="str">
            <v>W760X284</v>
          </cell>
          <cell r="AZ72" t="str">
            <v>W760X284</v>
          </cell>
          <cell r="BA72">
            <v>284</v>
          </cell>
          <cell r="BB72">
            <v>36300</v>
          </cell>
          <cell r="BC72">
            <v>780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284</v>
          </cell>
          <cell r="BV72">
            <v>0</v>
          </cell>
          <cell r="BW72">
            <v>0</v>
          </cell>
          <cell r="BX72">
            <v>37.700000000000003</v>
          </cell>
          <cell r="BY72">
            <v>0</v>
          </cell>
          <cell r="BZ72">
            <v>3830</v>
          </cell>
          <cell r="CA72">
            <v>11100</v>
          </cell>
          <cell r="CB72">
            <v>9830</v>
          </cell>
          <cell r="CC72">
            <v>325</v>
          </cell>
          <cell r="CD72">
            <v>280</v>
          </cell>
          <cell r="CE72">
            <v>2260</v>
          </cell>
          <cell r="CF72">
            <v>1470</v>
          </cell>
          <cell r="CG72">
            <v>87.9</v>
          </cell>
          <cell r="CH72">
            <v>0</v>
          </cell>
          <cell r="CI72">
            <v>8740</v>
          </cell>
          <cell r="CJ72">
            <v>39200</v>
          </cell>
          <cell r="CK72">
            <v>0</v>
          </cell>
          <cell r="CL72">
            <v>71600</v>
          </cell>
          <cell r="CM72">
            <v>206</v>
          </cell>
          <cell r="CN72">
            <v>2050</v>
          </cell>
          <cell r="CO72">
            <v>5490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</row>
        <row r="73">
          <cell r="C73" t="str">
            <v>W30X173</v>
          </cell>
          <cell r="D73" t="str">
            <v>F</v>
          </cell>
          <cell r="E73">
            <v>173</v>
          </cell>
          <cell r="F73">
            <v>51</v>
          </cell>
          <cell r="G73">
            <v>30.4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1.125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7.04</v>
          </cell>
          <cell r="AA73">
            <v>0</v>
          </cell>
          <cell r="AB73">
            <v>40.799999999999997</v>
          </cell>
          <cell r="AC73">
            <v>0</v>
          </cell>
          <cell r="AD73">
            <v>0</v>
          </cell>
          <cell r="AE73">
            <v>8230</v>
          </cell>
          <cell r="AF73">
            <v>607</v>
          </cell>
          <cell r="AG73">
            <v>541</v>
          </cell>
          <cell r="AH73">
            <v>12.7</v>
          </cell>
          <cell r="AI73">
            <v>598</v>
          </cell>
          <cell r="AJ73">
            <v>123</v>
          </cell>
          <cell r="AK73">
            <v>79.8</v>
          </cell>
          <cell r="AL73">
            <v>3.42</v>
          </cell>
          <cell r="AM73">
            <v>0</v>
          </cell>
          <cell r="AN73">
            <v>15.6</v>
          </cell>
          <cell r="AO73">
            <v>129000</v>
          </cell>
          <cell r="AP73">
            <v>0</v>
          </cell>
          <cell r="AQ73">
            <v>110</v>
          </cell>
          <cell r="AR73">
            <v>441</v>
          </cell>
          <cell r="AS73">
            <v>113</v>
          </cell>
          <cell r="AT73">
            <v>301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 t="str">
            <v>W760X257</v>
          </cell>
          <cell r="AZ73" t="str">
            <v>W760X257</v>
          </cell>
          <cell r="BA73">
            <v>257</v>
          </cell>
          <cell r="BB73">
            <v>32900</v>
          </cell>
          <cell r="BC73">
            <v>772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257</v>
          </cell>
          <cell r="BV73">
            <v>0</v>
          </cell>
          <cell r="BW73">
            <v>0</v>
          </cell>
          <cell r="BX73">
            <v>40.799999999999997</v>
          </cell>
          <cell r="BY73">
            <v>0</v>
          </cell>
          <cell r="BZ73">
            <v>3430</v>
          </cell>
          <cell r="CA73">
            <v>9950</v>
          </cell>
          <cell r="CB73">
            <v>8870</v>
          </cell>
          <cell r="CC73">
            <v>323</v>
          </cell>
          <cell r="CD73">
            <v>249</v>
          </cell>
          <cell r="CE73">
            <v>2020</v>
          </cell>
          <cell r="CF73">
            <v>1310</v>
          </cell>
          <cell r="CG73">
            <v>86.9</v>
          </cell>
          <cell r="CH73">
            <v>0</v>
          </cell>
          <cell r="CI73">
            <v>6490</v>
          </cell>
          <cell r="CJ73">
            <v>34600</v>
          </cell>
          <cell r="CK73">
            <v>0</v>
          </cell>
          <cell r="CL73">
            <v>71000</v>
          </cell>
          <cell r="CM73">
            <v>184</v>
          </cell>
          <cell r="CN73">
            <v>1850</v>
          </cell>
          <cell r="CO73">
            <v>4930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</row>
        <row r="74">
          <cell r="C74" t="str">
            <v>W30X148</v>
          </cell>
          <cell r="D74" t="str">
            <v>F</v>
          </cell>
          <cell r="E74">
            <v>148</v>
          </cell>
          <cell r="F74">
            <v>43.5</v>
          </cell>
          <cell r="G74">
            <v>30.7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1.125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4.4400000000000004</v>
          </cell>
          <cell r="AA74">
            <v>0</v>
          </cell>
          <cell r="AB74">
            <v>41.6</v>
          </cell>
          <cell r="AC74">
            <v>0</v>
          </cell>
          <cell r="AD74">
            <v>0</v>
          </cell>
          <cell r="AE74">
            <v>6680</v>
          </cell>
          <cell r="AF74">
            <v>500</v>
          </cell>
          <cell r="AG74">
            <v>436</v>
          </cell>
          <cell r="AH74">
            <v>12.4</v>
          </cell>
          <cell r="AI74">
            <v>227</v>
          </cell>
          <cell r="AJ74">
            <v>68</v>
          </cell>
          <cell r="AK74">
            <v>43.3</v>
          </cell>
          <cell r="AL74">
            <v>2.2799999999999998</v>
          </cell>
          <cell r="AM74">
            <v>0</v>
          </cell>
          <cell r="AN74">
            <v>14.5</v>
          </cell>
          <cell r="AO74">
            <v>49400</v>
          </cell>
          <cell r="AP74">
            <v>0</v>
          </cell>
          <cell r="AQ74">
            <v>77.5</v>
          </cell>
          <cell r="AR74">
            <v>240</v>
          </cell>
          <cell r="AS74">
            <v>85.8</v>
          </cell>
          <cell r="AT74">
            <v>248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 t="str">
            <v>W760X220</v>
          </cell>
          <cell r="AZ74" t="str">
            <v>W760X220</v>
          </cell>
          <cell r="BA74">
            <v>220</v>
          </cell>
          <cell r="BB74">
            <v>28100</v>
          </cell>
          <cell r="BC74">
            <v>780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220</v>
          </cell>
          <cell r="BV74">
            <v>0</v>
          </cell>
          <cell r="BW74">
            <v>0</v>
          </cell>
          <cell r="BX74">
            <v>41.6</v>
          </cell>
          <cell r="BY74">
            <v>0</v>
          </cell>
          <cell r="BZ74">
            <v>2780</v>
          </cell>
          <cell r="CA74">
            <v>8190</v>
          </cell>
          <cell r="CB74">
            <v>7140</v>
          </cell>
          <cell r="CC74">
            <v>315</v>
          </cell>
          <cell r="CD74">
            <v>94.5</v>
          </cell>
          <cell r="CE74">
            <v>1110</v>
          </cell>
          <cell r="CF74">
            <v>710</v>
          </cell>
          <cell r="CG74">
            <v>57.9</v>
          </cell>
          <cell r="CH74">
            <v>0</v>
          </cell>
          <cell r="CI74">
            <v>6040</v>
          </cell>
          <cell r="CJ74">
            <v>13300</v>
          </cell>
          <cell r="CK74">
            <v>0</v>
          </cell>
          <cell r="CL74">
            <v>50000</v>
          </cell>
          <cell r="CM74">
            <v>100</v>
          </cell>
          <cell r="CN74">
            <v>1410</v>
          </cell>
          <cell r="CO74">
            <v>4060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</row>
        <row r="75">
          <cell r="C75" t="str">
            <v>W30X132</v>
          </cell>
          <cell r="D75" t="str">
            <v>F</v>
          </cell>
          <cell r="E75">
            <v>132</v>
          </cell>
          <cell r="F75">
            <v>38.9</v>
          </cell>
          <cell r="G75">
            <v>30.3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1.125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5.27</v>
          </cell>
          <cell r="AA75">
            <v>0</v>
          </cell>
          <cell r="AB75">
            <v>43.9</v>
          </cell>
          <cell r="AC75">
            <v>0</v>
          </cell>
          <cell r="AD75">
            <v>0</v>
          </cell>
          <cell r="AE75">
            <v>5770</v>
          </cell>
          <cell r="AF75">
            <v>437</v>
          </cell>
          <cell r="AG75">
            <v>380</v>
          </cell>
          <cell r="AH75">
            <v>12.2</v>
          </cell>
          <cell r="AI75">
            <v>196</v>
          </cell>
          <cell r="AJ75">
            <v>58.4</v>
          </cell>
          <cell r="AK75">
            <v>37.200000000000003</v>
          </cell>
          <cell r="AL75">
            <v>2.25</v>
          </cell>
          <cell r="AM75">
            <v>0</v>
          </cell>
          <cell r="AN75">
            <v>9.7200000000000006</v>
          </cell>
          <cell r="AO75">
            <v>42100</v>
          </cell>
          <cell r="AP75">
            <v>0</v>
          </cell>
          <cell r="AQ75">
            <v>76.900000000000006</v>
          </cell>
          <cell r="AR75">
            <v>202</v>
          </cell>
          <cell r="AS75">
            <v>72.400000000000006</v>
          </cell>
          <cell r="AT75">
            <v>215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 t="str">
            <v>W760X196</v>
          </cell>
          <cell r="AZ75" t="str">
            <v>W760X196</v>
          </cell>
          <cell r="BA75">
            <v>196</v>
          </cell>
          <cell r="BB75">
            <v>25100</v>
          </cell>
          <cell r="BC75">
            <v>770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196</v>
          </cell>
          <cell r="BV75">
            <v>0</v>
          </cell>
          <cell r="BW75">
            <v>0</v>
          </cell>
          <cell r="BX75">
            <v>43.9</v>
          </cell>
          <cell r="BY75">
            <v>0</v>
          </cell>
          <cell r="BZ75">
            <v>2400</v>
          </cell>
          <cell r="CA75">
            <v>7160</v>
          </cell>
          <cell r="CB75">
            <v>6230</v>
          </cell>
          <cell r="CC75">
            <v>310</v>
          </cell>
          <cell r="CD75">
            <v>81.599999999999994</v>
          </cell>
          <cell r="CE75">
            <v>957</v>
          </cell>
          <cell r="CF75">
            <v>610</v>
          </cell>
          <cell r="CG75">
            <v>57.2</v>
          </cell>
          <cell r="CH75">
            <v>0</v>
          </cell>
          <cell r="CI75">
            <v>4050</v>
          </cell>
          <cell r="CJ75">
            <v>11300</v>
          </cell>
          <cell r="CK75">
            <v>0</v>
          </cell>
          <cell r="CL75">
            <v>49600</v>
          </cell>
          <cell r="CM75">
            <v>84.1</v>
          </cell>
          <cell r="CN75">
            <v>1190</v>
          </cell>
          <cell r="CO75">
            <v>3520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</row>
        <row r="76">
          <cell r="C76" t="str">
            <v>W30X124</v>
          </cell>
          <cell r="D76" t="str">
            <v>F</v>
          </cell>
          <cell r="E76">
            <v>124</v>
          </cell>
          <cell r="F76">
            <v>36.5</v>
          </cell>
          <cell r="G76">
            <v>30.2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1.125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5.65</v>
          </cell>
          <cell r="AA76">
            <v>0</v>
          </cell>
          <cell r="AB76">
            <v>46.2</v>
          </cell>
          <cell r="AC76">
            <v>0</v>
          </cell>
          <cell r="AD76">
            <v>0</v>
          </cell>
          <cell r="AE76">
            <v>5360</v>
          </cell>
          <cell r="AF76">
            <v>408</v>
          </cell>
          <cell r="AG76">
            <v>355</v>
          </cell>
          <cell r="AH76">
            <v>12.1</v>
          </cell>
          <cell r="AI76">
            <v>181</v>
          </cell>
          <cell r="AJ76">
            <v>54</v>
          </cell>
          <cell r="AK76">
            <v>34.4</v>
          </cell>
          <cell r="AL76">
            <v>2.23</v>
          </cell>
          <cell r="AM76">
            <v>0</v>
          </cell>
          <cell r="AN76">
            <v>7.99</v>
          </cell>
          <cell r="AO76">
            <v>38600</v>
          </cell>
          <cell r="AP76">
            <v>0</v>
          </cell>
          <cell r="AQ76">
            <v>76.8</v>
          </cell>
          <cell r="AR76">
            <v>188</v>
          </cell>
          <cell r="AS76">
            <v>67.5</v>
          </cell>
          <cell r="AT76">
            <v>202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 t="str">
            <v>W760X185</v>
          </cell>
          <cell r="AZ76" t="str">
            <v>W760X185</v>
          </cell>
          <cell r="BA76">
            <v>185</v>
          </cell>
          <cell r="BB76">
            <v>23500</v>
          </cell>
          <cell r="BC76">
            <v>767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185</v>
          </cell>
          <cell r="BV76">
            <v>0</v>
          </cell>
          <cell r="BW76">
            <v>0</v>
          </cell>
          <cell r="BX76">
            <v>46.2</v>
          </cell>
          <cell r="BY76">
            <v>0</v>
          </cell>
          <cell r="BZ76">
            <v>2230</v>
          </cell>
          <cell r="CA76">
            <v>6690</v>
          </cell>
          <cell r="CB76">
            <v>5820</v>
          </cell>
          <cell r="CC76">
            <v>307</v>
          </cell>
          <cell r="CD76">
            <v>75.3</v>
          </cell>
          <cell r="CE76">
            <v>885</v>
          </cell>
          <cell r="CF76">
            <v>564</v>
          </cell>
          <cell r="CG76">
            <v>56.6</v>
          </cell>
          <cell r="CH76">
            <v>0</v>
          </cell>
          <cell r="CI76">
            <v>3330</v>
          </cell>
          <cell r="CJ76">
            <v>10400</v>
          </cell>
          <cell r="CK76">
            <v>0</v>
          </cell>
          <cell r="CL76">
            <v>49500</v>
          </cell>
          <cell r="CM76">
            <v>78.3</v>
          </cell>
          <cell r="CN76">
            <v>1110</v>
          </cell>
          <cell r="CO76">
            <v>3310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</row>
        <row r="77">
          <cell r="C77" t="str">
            <v>W30X116</v>
          </cell>
          <cell r="D77" t="str">
            <v>F</v>
          </cell>
          <cell r="E77">
            <v>116</v>
          </cell>
          <cell r="F77">
            <v>34.200000000000003</v>
          </cell>
          <cell r="G77">
            <v>30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1.125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6.17</v>
          </cell>
          <cell r="AA77">
            <v>0</v>
          </cell>
          <cell r="AB77">
            <v>47.8</v>
          </cell>
          <cell r="AC77">
            <v>0</v>
          </cell>
          <cell r="AD77">
            <v>0</v>
          </cell>
          <cell r="AE77">
            <v>4930</v>
          </cell>
          <cell r="AF77">
            <v>378</v>
          </cell>
          <cell r="AG77">
            <v>329</v>
          </cell>
          <cell r="AH77">
            <v>12</v>
          </cell>
          <cell r="AI77">
            <v>164</v>
          </cell>
          <cell r="AJ77">
            <v>49.2</v>
          </cell>
          <cell r="AK77">
            <v>31.3</v>
          </cell>
          <cell r="AL77">
            <v>2.19</v>
          </cell>
          <cell r="AM77">
            <v>0</v>
          </cell>
          <cell r="AN77">
            <v>6.43</v>
          </cell>
          <cell r="AO77">
            <v>34900</v>
          </cell>
          <cell r="AP77">
            <v>0</v>
          </cell>
          <cell r="AQ77">
            <v>76.5</v>
          </cell>
          <cell r="AR77">
            <v>171</v>
          </cell>
          <cell r="AS77">
            <v>61.5</v>
          </cell>
          <cell r="AT77">
            <v>187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 t="str">
            <v>W760X173</v>
          </cell>
          <cell r="AZ77" t="str">
            <v>W760X173</v>
          </cell>
          <cell r="BA77">
            <v>173</v>
          </cell>
          <cell r="BB77">
            <v>22100</v>
          </cell>
          <cell r="BC77">
            <v>762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173</v>
          </cell>
          <cell r="BV77">
            <v>0</v>
          </cell>
          <cell r="BW77">
            <v>0</v>
          </cell>
          <cell r="BX77">
            <v>47.8</v>
          </cell>
          <cell r="BY77">
            <v>0</v>
          </cell>
          <cell r="BZ77">
            <v>2050</v>
          </cell>
          <cell r="CA77">
            <v>6190</v>
          </cell>
          <cell r="CB77">
            <v>5390</v>
          </cell>
          <cell r="CC77">
            <v>305</v>
          </cell>
          <cell r="CD77">
            <v>68.3</v>
          </cell>
          <cell r="CE77">
            <v>806</v>
          </cell>
          <cell r="CF77">
            <v>513</v>
          </cell>
          <cell r="CG77">
            <v>55.6</v>
          </cell>
          <cell r="CH77">
            <v>0</v>
          </cell>
          <cell r="CI77">
            <v>2680</v>
          </cell>
          <cell r="CJ77">
            <v>9370</v>
          </cell>
          <cell r="CK77">
            <v>0</v>
          </cell>
          <cell r="CL77">
            <v>49400</v>
          </cell>
          <cell r="CM77">
            <v>71.2</v>
          </cell>
          <cell r="CN77">
            <v>1010</v>
          </cell>
          <cell r="CO77">
            <v>3060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</row>
        <row r="78">
          <cell r="C78" t="str">
            <v>W30X108</v>
          </cell>
          <cell r="D78" t="str">
            <v>F</v>
          </cell>
          <cell r="E78">
            <v>108</v>
          </cell>
          <cell r="F78">
            <v>31.7</v>
          </cell>
          <cell r="G78">
            <v>29.8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1.125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6.89</v>
          </cell>
          <cell r="AA78">
            <v>0</v>
          </cell>
          <cell r="AB78">
            <v>49.6</v>
          </cell>
          <cell r="AC78">
            <v>0</v>
          </cell>
          <cell r="AD78">
            <v>0</v>
          </cell>
          <cell r="AE78">
            <v>4470</v>
          </cell>
          <cell r="AF78">
            <v>346</v>
          </cell>
          <cell r="AG78">
            <v>299</v>
          </cell>
          <cell r="AH78">
            <v>11.9</v>
          </cell>
          <cell r="AI78">
            <v>146</v>
          </cell>
          <cell r="AJ78">
            <v>43.9</v>
          </cell>
          <cell r="AK78">
            <v>27.9</v>
          </cell>
          <cell r="AL78">
            <v>2.15</v>
          </cell>
          <cell r="AM78">
            <v>0</v>
          </cell>
          <cell r="AN78">
            <v>4.99</v>
          </cell>
          <cell r="AO78">
            <v>30900</v>
          </cell>
          <cell r="AP78">
            <v>0</v>
          </cell>
          <cell r="AQ78">
            <v>76.2</v>
          </cell>
          <cell r="AR78">
            <v>152</v>
          </cell>
          <cell r="AS78">
            <v>54.9</v>
          </cell>
          <cell r="AT78">
            <v>170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 t="str">
            <v>W760X161</v>
          </cell>
          <cell r="AZ78" t="str">
            <v>W760X161</v>
          </cell>
          <cell r="BA78">
            <v>161</v>
          </cell>
          <cell r="BB78">
            <v>20500</v>
          </cell>
          <cell r="BC78">
            <v>757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161</v>
          </cell>
          <cell r="BV78">
            <v>0</v>
          </cell>
          <cell r="BW78">
            <v>0</v>
          </cell>
          <cell r="BX78">
            <v>49.6</v>
          </cell>
          <cell r="BY78">
            <v>0</v>
          </cell>
          <cell r="BZ78">
            <v>1860</v>
          </cell>
          <cell r="CA78">
            <v>5670</v>
          </cell>
          <cell r="CB78">
            <v>4900</v>
          </cell>
          <cell r="CC78">
            <v>302</v>
          </cell>
          <cell r="CD78">
            <v>60.8</v>
          </cell>
          <cell r="CE78">
            <v>719</v>
          </cell>
          <cell r="CF78">
            <v>457</v>
          </cell>
          <cell r="CG78">
            <v>54.6</v>
          </cell>
          <cell r="CH78">
            <v>0</v>
          </cell>
          <cell r="CI78">
            <v>2080</v>
          </cell>
          <cell r="CJ78">
            <v>8300</v>
          </cell>
          <cell r="CK78">
            <v>0</v>
          </cell>
          <cell r="CL78">
            <v>49200</v>
          </cell>
          <cell r="CM78">
            <v>63.3</v>
          </cell>
          <cell r="CN78">
            <v>900</v>
          </cell>
          <cell r="CO78">
            <v>2790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</row>
        <row r="79">
          <cell r="C79" t="str">
            <v>W30X99</v>
          </cell>
          <cell r="D79" t="str">
            <v>F</v>
          </cell>
          <cell r="E79">
            <v>99</v>
          </cell>
          <cell r="F79">
            <v>29.1</v>
          </cell>
          <cell r="G79">
            <v>29.7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1.0625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7.8</v>
          </cell>
          <cell r="AA79">
            <v>0</v>
          </cell>
          <cell r="AB79">
            <v>51.9</v>
          </cell>
          <cell r="AC79">
            <v>0</v>
          </cell>
          <cell r="AD79">
            <v>0</v>
          </cell>
          <cell r="AE79">
            <v>3990</v>
          </cell>
          <cell r="AF79">
            <v>312</v>
          </cell>
          <cell r="AG79">
            <v>269</v>
          </cell>
          <cell r="AH79">
            <v>11.7</v>
          </cell>
          <cell r="AI79">
            <v>128</v>
          </cell>
          <cell r="AJ79">
            <v>38.6</v>
          </cell>
          <cell r="AK79">
            <v>24.5</v>
          </cell>
          <cell r="AL79">
            <v>2.1</v>
          </cell>
          <cell r="AM79">
            <v>0</v>
          </cell>
          <cell r="AN79">
            <v>3.77</v>
          </cell>
          <cell r="AO79">
            <v>26800</v>
          </cell>
          <cell r="AP79">
            <v>0</v>
          </cell>
          <cell r="AQ79">
            <v>76.2</v>
          </cell>
          <cell r="AR79">
            <v>134</v>
          </cell>
          <cell r="AS79">
            <v>48.5</v>
          </cell>
          <cell r="AT79">
            <v>154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 t="str">
            <v>W760X147</v>
          </cell>
          <cell r="AZ79" t="str">
            <v>W760X147</v>
          </cell>
          <cell r="BA79">
            <v>147</v>
          </cell>
          <cell r="BB79">
            <v>18800</v>
          </cell>
          <cell r="BC79">
            <v>754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147</v>
          </cell>
          <cell r="BV79">
            <v>0</v>
          </cell>
          <cell r="BW79">
            <v>0</v>
          </cell>
          <cell r="BX79">
            <v>51.9</v>
          </cell>
          <cell r="BY79">
            <v>0</v>
          </cell>
          <cell r="BZ79">
            <v>1660</v>
          </cell>
          <cell r="CA79">
            <v>5110</v>
          </cell>
          <cell r="CB79">
            <v>4410</v>
          </cell>
          <cell r="CC79">
            <v>297</v>
          </cell>
          <cell r="CD79">
            <v>53.3</v>
          </cell>
          <cell r="CE79">
            <v>633</v>
          </cell>
          <cell r="CF79">
            <v>401</v>
          </cell>
          <cell r="CG79">
            <v>53.3</v>
          </cell>
          <cell r="CH79">
            <v>0</v>
          </cell>
          <cell r="CI79">
            <v>1570</v>
          </cell>
          <cell r="CJ79">
            <v>7200</v>
          </cell>
          <cell r="CK79">
            <v>0</v>
          </cell>
          <cell r="CL79">
            <v>49200</v>
          </cell>
          <cell r="CM79">
            <v>55.8</v>
          </cell>
          <cell r="CN79">
            <v>795</v>
          </cell>
          <cell r="CO79">
            <v>2520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</row>
        <row r="80">
          <cell r="C80" t="str">
            <v>W30X90</v>
          </cell>
          <cell r="D80" t="str">
            <v>F</v>
          </cell>
          <cell r="E80">
            <v>90</v>
          </cell>
          <cell r="F80">
            <v>26.4</v>
          </cell>
          <cell r="G80">
            <v>29.5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1.0625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8.52</v>
          </cell>
          <cell r="AA80">
            <v>0</v>
          </cell>
          <cell r="AB80">
            <v>57.5</v>
          </cell>
          <cell r="AC80">
            <v>0</v>
          </cell>
          <cell r="AD80">
            <v>0</v>
          </cell>
          <cell r="AE80">
            <v>3610</v>
          </cell>
          <cell r="AF80">
            <v>283</v>
          </cell>
          <cell r="AG80">
            <v>245</v>
          </cell>
          <cell r="AH80">
            <v>11.7</v>
          </cell>
          <cell r="AI80">
            <v>115</v>
          </cell>
          <cell r="AJ80">
            <v>34.700000000000003</v>
          </cell>
          <cell r="AK80">
            <v>22.1</v>
          </cell>
          <cell r="AL80">
            <v>2.09</v>
          </cell>
          <cell r="AM80">
            <v>0</v>
          </cell>
          <cell r="AN80">
            <v>2.84</v>
          </cell>
          <cell r="AO80">
            <v>24000</v>
          </cell>
          <cell r="AP80">
            <v>0</v>
          </cell>
          <cell r="AQ80">
            <v>75.099999999999994</v>
          </cell>
          <cell r="AR80">
            <v>119</v>
          </cell>
          <cell r="AS80">
            <v>43.7</v>
          </cell>
          <cell r="AT80">
            <v>139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 t="str">
            <v>W760X134</v>
          </cell>
          <cell r="AZ80" t="str">
            <v>W760X134</v>
          </cell>
          <cell r="BA80">
            <v>134</v>
          </cell>
          <cell r="BB80">
            <v>17000</v>
          </cell>
          <cell r="BC80">
            <v>749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134</v>
          </cell>
          <cell r="BV80">
            <v>0</v>
          </cell>
          <cell r="BW80">
            <v>0</v>
          </cell>
          <cell r="BX80">
            <v>57.5</v>
          </cell>
          <cell r="BY80">
            <v>0</v>
          </cell>
          <cell r="BZ80">
            <v>1500</v>
          </cell>
          <cell r="CA80">
            <v>4640</v>
          </cell>
          <cell r="CB80">
            <v>4010</v>
          </cell>
          <cell r="CC80">
            <v>297</v>
          </cell>
          <cell r="CD80">
            <v>47.9</v>
          </cell>
          <cell r="CE80">
            <v>569</v>
          </cell>
          <cell r="CF80">
            <v>362</v>
          </cell>
          <cell r="CG80">
            <v>53.1</v>
          </cell>
          <cell r="CH80">
            <v>0</v>
          </cell>
          <cell r="CI80">
            <v>1180</v>
          </cell>
          <cell r="CJ80">
            <v>6440</v>
          </cell>
          <cell r="CK80">
            <v>0</v>
          </cell>
          <cell r="CL80">
            <v>48500</v>
          </cell>
          <cell r="CM80">
            <v>49.5</v>
          </cell>
          <cell r="CN80">
            <v>716</v>
          </cell>
          <cell r="CO80">
            <v>2280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</row>
        <row r="81">
          <cell r="C81" t="str">
            <v>W27X539</v>
          </cell>
          <cell r="D81" t="str">
            <v>T</v>
          </cell>
          <cell r="E81">
            <v>539</v>
          </cell>
          <cell r="F81">
            <v>159</v>
          </cell>
          <cell r="G81">
            <v>32.5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1.8125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2.15</v>
          </cell>
          <cell r="AA81">
            <v>0</v>
          </cell>
          <cell r="AB81">
            <v>12.1</v>
          </cell>
          <cell r="AC81">
            <v>0</v>
          </cell>
          <cell r="AD81">
            <v>0</v>
          </cell>
          <cell r="AE81">
            <v>25600</v>
          </cell>
          <cell r="AF81">
            <v>1890</v>
          </cell>
          <cell r="AG81">
            <v>1570</v>
          </cell>
          <cell r="AH81">
            <v>12.7</v>
          </cell>
          <cell r="AI81">
            <v>2110</v>
          </cell>
          <cell r="AJ81">
            <v>437</v>
          </cell>
          <cell r="AK81">
            <v>277</v>
          </cell>
          <cell r="AL81">
            <v>3.65</v>
          </cell>
          <cell r="AM81">
            <v>0</v>
          </cell>
          <cell r="AN81">
            <v>496</v>
          </cell>
          <cell r="AO81">
            <v>443000</v>
          </cell>
          <cell r="AP81">
            <v>0</v>
          </cell>
          <cell r="AQ81">
            <v>111</v>
          </cell>
          <cell r="AR81">
            <v>1500</v>
          </cell>
          <cell r="AS81">
            <v>342</v>
          </cell>
          <cell r="AT81">
            <v>943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 t="str">
            <v>W690X802</v>
          </cell>
          <cell r="AZ81" t="str">
            <v>W690X802</v>
          </cell>
          <cell r="BA81">
            <v>802</v>
          </cell>
          <cell r="BB81">
            <v>103000</v>
          </cell>
          <cell r="BC81">
            <v>826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802</v>
          </cell>
          <cell r="BV81">
            <v>0</v>
          </cell>
          <cell r="BW81">
            <v>0</v>
          </cell>
          <cell r="BX81">
            <v>12.1</v>
          </cell>
          <cell r="BY81">
            <v>0</v>
          </cell>
          <cell r="BZ81">
            <v>10700</v>
          </cell>
          <cell r="CA81">
            <v>31000</v>
          </cell>
          <cell r="CB81">
            <v>25700</v>
          </cell>
          <cell r="CC81">
            <v>323</v>
          </cell>
          <cell r="CD81">
            <v>878</v>
          </cell>
          <cell r="CE81">
            <v>7160</v>
          </cell>
          <cell r="CF81">
            <v>4540</v>
          </cell>
          <cell r="CG81">
            <v>92.7</v>
          </cell>
          <cell r="CH81">
            <v>0</v>
          </cell>
          <cell r="CI81">
            <v>206000</v>
          </cell>
          <cell r="CJ81">
            <v>119000</v>
          </cell>
          <cell r="CK81">
            <v>0</v>
          </cell>
          <cell r="CL81">
            <v>71600</v>
          </cell>
          <cell r="CM81">
            <v>624</v>
          </cell>
          <cell r="CN81">
            <v>5600</v>
          </cell>
          <cell r="CO81">
            <v>15500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</row>
        <row r="82">
          <cell r="C82" t="str">
            <v>W27X368</v>
          </cell>
          <cell r="D82" t="str">
            <v>T</v>
          </cell>
          <cell r="E82">
            <v>368</v>
          </cell>
          <cell r="F82">
            <v>108</v>
          </cell>
          <cell r="G82">
            <v>30.4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1.5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2.96</v>
          </cell>
          <cell r="AA82">
            <v>0</v>
          </cell>
          <cell r="AB82">
            <v>17.3</v>
          </cell>
          <cell r="AC82">
            <v>0</v>
          </cell>
          <cell r="AD82">
            <v>0</v>
          </cell>
          <cell r="AE82">
            <v>16200</v>
          </cell>
          <cell r="AF82">
            <v>1240</v>
          </cell>
          <cell r="AG82">
            <v>1060</v>
          </cell>
          <cell r="AH82">
            <v>12.2</v>
          </cell>
          <cell r="AI82">
            <v>1310</v>
          </cell>
          <cell r="AJ82">
            <v>279</v>
          </cell>
          <cell r="AK82">
            <v>179</v>
          </cell>
          <cell r="AL82">
            <v>3.48</v>
          </cell>
          <cell r="AM82">
            <v>0</v>
          </cell>
          <cell r="AN82">
            <v>170</v>
          </cell>
          <cell r="AO82">
            <v>255000</v>
          </cell>
          <cell r="AP82">
            <v>0</v>
          </cell>
          <cell r="AQ82">
            <v>103</v>
          </cell>
          <cell r="AR82">
            <v>935</v>
          </cell>
          <cell r="AS82">
            <v>231</v>
          </cell>
          <cell r="AT82">
            <v>621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 t="str">
            <v>W690X548</v>
          </cell>
          <cell r="AZ82" t="str">
            <v>W690X548</v>
          </cell>
          <cell r="BA82">
            <v>548</v>
          </cell>
          <cell r="BB82">
            <v>69700</v>
          </cell>
          <cell r="BC82">
            <v>772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548</v>
          </cell>
          <cell r="BV82">
            <v>0</v>
          </cell>
          <cell r="BW82">
            <v>0</v>
          </cell>
          <cell r="BX82">
            <v>17.3</v>
          </cell>
          <cell r="BY82">
            <v>0</v>
          </cell>
          <cell r="BZ82">
            <v>6740</v>
          </cell>
          <cell r="CA82">
            <v>20300</v>
          </cell>
          <cell r="CB82">
            <v>17400</v>
          </cell>
          <cell r="CC82">
            <v>310</v>
          </cell>
          <cell r="CD82">
            <v>545</v>
          </cell>
          <cell r="CE82">
            <v>4570</v>
          </cell>
          <cell r="CF82">
            <v>2930</v>
          </cell>
          <cell r="CG82">
            <v>88.4</v>
          </cell>
          <cell r="CH82">
            <v>0</v>
          </cell>
          <cell r="CI82">
            <v>70800</v>
          </cell>
          <cell r="CJ82">
            <v>68500</v>
          </cell>
          <cell r="CK82">
            <v>0</v>
          </cell>
          <cell r="CL82">
            <v>66500</v>
          </cell>
          <cell r="CM82">
            <v>389</v>
          </cell>
          <cell r="CN82">
            <v>3790</v>
          </cell>
          <cell r="CO82">
            <v>10200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</row>
        <row r="83">
          <cell r="C83" t="str">
            <v>W27X336</v>
          </cell>
          <cell r="D83" t="str">
            <v>T</v>
          </cell>
          <cell r="E83">
            <v>336</v>
          </cell>
          <cell r="F83">
            <v>98.9</v>
          </cell>
          <cell r="G83">
            <v>30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1.4375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3.19</v>
          </cell>
          <cell r="AA83">
            <v>0</v>
          </cell>
          <cell r="AB83">
            <v>18.899999999999999</v>
          </cell>
          <cell r="AC83">
            <v>0</v>
          </cell>
          <cell r="AD83">
            <v>0</v>
          </cell>
          <cell r="AE83">
            <v>14600</v>
          </cell>
          <cell r="AF83">
            <v>1130</v>
          </cell>
          <cell r="AG83">
            <v>972</v>
          </cell>
          <cell r="AH83">
            <v>12.1</v>
          </cell>
          <cell r="AI83">
            <v>1180</v>
          </cell>
          <cell r="AJ83">
            <v>252</v>
          </cell>
          <cell r="AK83">
            <v>162</v>
          </cell>
          <cell r="AL83">
            <v>3.45</v>
          </cell>
          <cell r="AM83">
            <v>0</v>
          </cell>
          <cell r="AN83">
            <v>131</v>
          </cell>
          <cell r="AO83">
            <v>226000</v>
          </cell>
          <cell r="AP83">
            <v>0</v>
          </cell>
          <cell r="AQ83">
            <v>101</v>
          </cell>
          <cell r="AR83">
            <v>842</v>
          </cell>
          <cell r="AS83">
            <v>211</v>
          </cell>
          <cell r="AT83">
            <v>563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 t="str">
            <v>W690X500</v>
          </cell>
          <cell r="AZ83" t="str">
            <v>W690X500</v>
          </cell>
          <cell r="BA83">
            <v>500</v>
          </cell>
          <cell r="BB83">
            <v>63800</v>
          </cell>
          <cell r="BC83">
            <v>762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500</v>
          </cell>
          <cell r="BV83">
            <v>0</v>
          </cell>
          <cell r="BW83">
            <v>0</v>
          </cell>
          <cell r="BX83">
            <v>18.899999999999999</v>
          </cell>
          <cell r="BY83">
            <v>0</v>
          </cell>
          <cell r="BZ83">
            <v>6080</v>
          </cell>
          <cell r="CA83">
            <v>18500</v>
          </cell>
          <cell r="CB83">
            <v>15900</v>
          </cell>
          <cell r="CC83">
            <v>307</v>
          </cell>
          <cell r="CD83">
            <v>491</v>
          </cell>
          <cell r="CE83">
            <v>4130</v>
          </cell>
          <cell r="CF83">
            <v>2650</v>
          </cell>
          <cell r="CG83">
            <v>87.6</v>
          </cell>
          <cell r="CH83">
            <v>0</v>
          </cell>
          <cell r="CI83">
            <v>54500</v>
          </cell>
          <cell r="CJ83">
            <v>60700</v>
          </cell>
          <cell r="CK83">
            <v>0</v>
          </cell>
          <cell r="CL83">
            <v>65200</v>
          </cell>
          <cell r="CM83">
            <v>350</v>
          </cell>
          <cell r="CN83">
            <v>3460</v>
          </cell>
          <cell r="CO83">
            <v>9230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</row>
        <row r="84">
          <cell r="C84" t="str">
            <v>W27X307</v>
          </cell>
          <cell r="D84" t="str">
            <v>T</v>
          </cell>
          <cell r="E84">
            <v>307</v>
          </cell>
          <cell r="F84">
            <v>90.4</v>
          </cell>
          <cell r="G84">
            <v>29.6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1.4375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3.46</v>
          </cell>
          <cell r="AA84">
            <v>0</v>
          </cell>
          <cell r="AB84">
            <v>20.6</v>
          </cell>
          <cell r="AC84">
            <v>0</v>
          </cell>
          <cell r="AD84">
            <v>0</v>
          </cell>
          <cell r="AE84">
            <v>13100</v>
          </cell>
          <cell r="AF84">
            <v>1030</v>
          </cell>
          <cell r="AG84">
            <v>887</v>
          </cell>
          <cell r="AH84">
            <v>12</v>
          </cell>
          <cell r="AI84">
            <v>1050</v>
          </cell>
          <cell r="AJ84">
            <v>227</v>
          </cell>
          <cell r="AK84">
            <v>146</v>
          </cell>
          <cell r="AL84">
            <v>3.41</v>
          </cell>
          <cell r="AM84">
            <v>0</v>
          </cell>
          <cell r="AN84">
            <v>101</v>
          </cell>
          <cell r="AO84">
            <v>199000</v>
          </cell>
          <cell r="AP84">
            <v>0</v>
          </cell>
          <cell r="AQ84">
            <v>99</v>
          </cell>
          <cell r="AR84">
            <v>745</v>
          </cell>
          <cell r="AS84">
            <v>190</v>
          </cell>
          <cell r="AT84">
            <v>508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 t="str">
            <v>W690X457</v>
          </cell>
          <cell r="AZ84" t="str">
            <v>W690X457</v>
          </cell>
          <cell r="BA84">
            <v>457</v>
          </cell>
          <cell r="BB84">
            <v>58300</v>
          </cell>
          <cell r="BC84">
            <v>752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457</v>
          </cell>
          <cell r="BV84">
            <v>0</v>
          </cell>
          <cell r="BW84">
            <v>0</v>
          </cell>
          <cell r="BX84">
            <v>20.6</v>
          </cell>
          <cell r="BY84">
            <v>0</v>
          </cell>
          <cell r="BZ84">
            <v>5450</v>
          </cell>
          <cell r="CA84">
            <v>16900</v>
          </cell>
          <cell r="CB84">
            <v>14500</v>
          </cell>
          <cell r="CC84">
            <v>305</v>
          </cell>
          <cell r="CD84">
            <v>437</v>
          </cell>
          <cell r="CE84">
            <v>3720</v>
          </cell>
          <cell r="CF84">
            <v>2390</v>
          </cell>
          <cell r="CG84">
            <v>86.6</v>
          </cell>
          <cell r="CH84">
            <v>0</v>
          </cell>
          <cell r="CI84">
            <v>42000</v>
          </cell>
          <cell r="CJ84">
            <v>53400</v>
          </cell>
          <cell r="CK84">
            <v>0</v>
          </cell>
          <cell r="CL84">
            <v>63900</v>
          </cell>
          <cell r="CM84">
            <v>310</v>
          </cell>
          <cell r="CN84">
            <v>3110</v>
          </cell>
          <cell r="CO84">
            <v>8320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</row>
        <row r="85">
          <cell r="C85" t="str">
            <v>W27X281</v>
          </cell>
          <cell r="D85" t="str">
            <v>T</v>
          </cell>
          <cell r="E85">
            <v>281</v>
          </cell>
          <cell r="F85">
            <v>82.9</v>
          </cell>
          <cell r="G85">
            <v>29.3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1.375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3.72</v>
          </cell>
          <cell r="AA85">
            <v>0</v>
          </cell>
          <cell r="AB85">
            <v>22.5</v>
          </cell>
          <cell r="AC85">
            <v>0</v>
          </cell>
          <cell r="AD85">
            <v>0</v>
          </cell>
          <cell r="AE85">
            <v>11900</v>
          </cell>
          <cell r="AF85">
            <v>936</v>
          </cell>
          <cell r="AG85">
            <v>814</v>
          </cell>
          <cell r="AH85">
            <v>12</v>
          </cell>
          <cell r="AI85">
            <v>953</v>
          </cell>
          <cell r="AJ85">
            <v>206</v>
          </cell>
          <cell r="AK85">
            <v>133</v>
          </cell>
          <cell r="AL85">
            <v>3.39</v>
          </cell>
          <cell r="AM85">
            <v>0</v>
          </cell>
          <cell r="AN85">
            <v>79.5</v>
          </cell>
          <cell r="AO85">
            <v>178000</v>
          </cell>
          <cell r="AP85">
            <v>0</v>
          </cell>
          <cell r="AQ85">
            <v>98.5</v>
          </cell>
          <cell r="AR85">
            <v>685</v>
          </cell>
          <cell r="AS85">
            <v>176</v>
          </cell>
          <cell r="AT85">
            <v>466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 t="str">
            <v>W690X419</v>
          </cell>
          <cell r="AZ85" t="str">
            <v>W690X419</v>
          </cell>
          <cell r="BA85">
            <v>419</v>
          </cell>
          <cell r="BB85">
            <v>53500</v>
          </cell>
          <cell r="BC85">
            <v>744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419</v>
          </cell>
          <cell r="BV85">
            <v>0</v>
          </cell>
          <cell r="BW85">
            <v>0</v>
          </cell>
          <cell r="BX85">
            <v>22.5</v>
          </cell>
          <cell r="BY85">
            <v>0</v>
          </cell>
          <cell r="BZ85">
            <v>4950</v>
          </cell>
          <cell r="CA85">
            <v>15300</v>
          </cell>
          <cell r="CB85">
            <v>13300</v>
          </cell>
          <cell r="CC85">
            <v>305</v>
          </cell>
          <cell r="CD85">
            <v>397</v>
          </cell>
          <cell r="CE85">
            <v>3380</v>
          </cell>
          <cell r="CF85">
            <v>2180</v>
          </cell>
          <cell r="CG85">
            <v>86.1</v>
          </cell>
          <cell r="CH85">
            <v>0</v>
          </cell>
          <cell r="CI85">
            <v>33100</v>
          </cell>
          <cell r="CJ85">
            <v>47800</v>
          </cell>
          <cell r="CK85">
            <v>0</v>
          </cell>
          <cell r="CL85">
            <v>63500</v>
          </cell>
          <cell r="CM85">
            <v>285</v>
          </cell>
          <cell r="CN85">
            <v>2880</v>
          </cell>
          <cell r="CO85">
            <v>7640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</row>
        <row r="86">
          <cell r="C86" t="str">
            <v>W27X258</v>
          </cell>
          <cell r="D86" t="str">
            <v>F</v>
          </cell>
          <cell r="E86">
            <v>258</v>
          </cell>
          <cell r="F86">
            <v>76</v>
          </cell>
          <cell r="G86">
            <v>29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1.3125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4.03</v>
          </cell>
          <cell r="AA86">
            <v>0</v>
          </cell>
          <cell r="AB86">
            <v>24.4</v>
          </cell>
          <cell r="AC86">
            <v>0</v>
          </cell>
          <cell r="AD86">
            <v>0</v>
          </cell>
          <cell r="AE86">
            <v>10800</v>
          </cell>
          <cell r="AF86">
            <v>852</v>
          </cell>
          <cell r="AG86">
            <v>745</v>
          </cell>
          <cell r="AH86">
            <v>11.9</v>
          </cell>
          <cell r="AI86">
            <v>859</v>
          </cell>
          <cell r="AJ86">
            <v>187</v>
          </cell>
          <cell r="AK86">
            <v>120</v>
          </cell>
          <cell r="AL86">
            <v>3.36</v>
          </cell>
          <cell r="AM86">
            <v>0</v>
          </cell>
          <cell r="AN86">
            <v>61.6</v>
          </cell>
          <cell r="AO86">
            <v>159000</v>
          </cell>
          <cell r="AP86">
            <v>0</v>
          </cell>
          <cell r="AQ86">
            <v>97.3</v>
          </cell>
          <cell r="AR86">
            <v>616</v>
          </cell>
          <cell r="AS86">
            <v>160</v>
          </cell>
          <cell r="AT86">
            <v>424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 t="str">
            <v>W690X384</v>
          </cell>
          <cell r="AZ86" t="str">
            <v>W690X384</v>
          </cell>
          <cell r="BA86">
            <v>384</v>
          </cell>
          <cell r="BB86">
            <v>49000</v>
          </cell>
          <cell r="BC86">
            <v>737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384</v>
          </cell>
          <cell r="BV86">
            <v>0</v>
          </cell>
          <cell r="BW86">
            <v>0</v>
          </cell>
          <cell r="BX86">
            <v>24.4</v>
          </cell>
          <cell r="BY86">
            <v>0</v>
          </cell>
          <cell r="BZ86">
            <v>4500</v>
          </cell>
          <cell r="CA86">
            <v>14000</v>
          </cell>
          <cell r="CB86">
            <v>12200</v>
          </cell>
          <cell r="CC86">
            <v>302</v>
          </cell>
          <cell r="CD86">
            <v>358</v>
          </cell>
          <cell r="CE86">
            <v>3060</v>
          </cell>
          <cell r="CF86">
            <v>1970</v>
          </cell>
          <cell r="CG86">
            <v>85.3</v>
          </cell>
          <cell r="CH86">
            <v>0</v>
          </cell>
          <cell r="CI86">
            <v>25600</v>
          </cell>
          <cell r="CJ86">
            <v>42700</v>
          </cell>
          <cell r="CK86">
            <v>0</v>
          </cell>
          <cell r="CL86">
            <v>62800</v>
          </cell>
          <cell r="CM86">
            <v>256</v>
          </cell>
          <cell r="CN86">
            <v>2620</v>
          </cell>
          <cell r="CO86">
            <v>6950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</row>
        <row r="87">
          <cell r="C87" t="str">
            <v>W27X235</v>
          </cell>
          <cell r="D87" t="str">
            <v>F</v>
          </cell>
          <cell r="E87">
            <v>235</v>
          </cell>
          <cell r="F87">
            <v>69.400000000000006</v>
          </cell>
          <cell r="G87">
            <v>28.7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1.3125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4.41</v>
          </cell>
          <cell r="AA87">
            <v>0</v>
          </cell>
          <cell r="AB87">
            <v>26.2</v>
          </cell>
          <cell r="AC87">
            <v>0</v>
          </cell>
          <cell r="AD87">
            <v>0</v>
          </cell>
          <cell r="AE87">
            <v>9700</v>
          </cell>
          <cell r="AF87">
            <v>772</v>
          </cell>
          <cell r="AG87">
            <v>677</v>
          </cell>
          <cell r="AH87">
            <v>11.8</v>
          </cell>
          <cell r="AI87">
            <v>769</v>
          </cell>
          <cell r="AJ87">
            <v>168</v>
          </cell>
          <cell r="AK87">
            <v>108</v>
          </cell>
          <cell r="AL87">
            <v>3.33</v>
          </cell>
          <cell r="AM87">
            <v>0</v>
          </cell>
          <cell r="AN87">
            <v>47</v>
          </cell>
          <cell r="AO87">
            <v>141000</v>
          </cell>
          <cell r="AP87">
            <v>0</v>
          </cell>
          <cell r="AQ87">
            <v>96.2</v>
          </cell>
          <cell r="AR87">
            <v>550</v>
          </cell>
          <cell r="AS87">
            <v>145</v>
          </cell>
          <cell r="AT87">
            <v>384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 t="str">
            <v>W690X350</v>
          </cell>
          <cell r="AZ87" t="str">
            <v>W690X350</v>
          </cell>
          <cell r="BA87">
            <v>350</v>
          </cell>
          <cell r="BB87">
            <v>44800</v>
          </cell>
          <cell r="BC87">
            <v>729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350</v>
          </cell>
          <cell r="BV87">
            <v>0</v>
          </cell>
          <cell r="BW87">
            <v>0</v>
          </cell>
          <cell r="BX87">
            <v>26.2</v>
          </cell>
          <cell r="BY87">
            <v>0</v>
          </cell>
          <cell r="BZ87">
            <v>4040</v>
          </cell>
          <cell r="CA87">
            <v>12700</v>
          </cell>
          <cell r="CB87">
            <v>11100</v>
          </cell>
          <cell r="CC87">
            <v>300</v>
          </cell>
          <cell r="CD87">
            <v>320</v>
          </cell>
          <cell r="CE87">
            <v>2750</v>
          </cell>
          <cell r="CF87">
            <v>1770</v>
          </cell>
          <cell r="CG87">
            <v>84.6</v>
          </cell>
          <cell r="CH87">
            <v>0</v>
          </cell>
          <cell r="CI87">
            <v>19600</v>
          </cell>
          <cell r="CJ87">
            <v>37900</v>
          </cell>
          <cell r="CK87">
            <v>0</v>
          </cell>
          <cell r="CL87">
            <v>62100</v>
          </cell>
          <cell r="CM87">
            <v>229</v>
          </cell>
          <cell r="CN87">
            <v>2380</v>
          </cell>
          <cell r="CO87">
            <v>6290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</row>
        <row r="88">
          <cell r="C88" t="str">
            <v>W27X217</v>
          </cell>
          <cell r="D88" t="str">
            <v>F</v>
          </cell>
          <cell r="E88">
            <v>217</v>
          </cell>
          <cell r="F88">
            <v>64</v>
          </cell>
          <cell r="G88">
            <v>28.4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1.25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4.71</v>
          </cell>
          <cell r="AA88">
            <v>0</v>
          </cell>
          <cell r="AB88">
            <v>28.7</v>
          </cell>
          <cell r="AC88">
            <v>0</v>
          </cell>
          <cell r="AD88">
            <v>0</v>
          </cell>
          <cell r="AE88">
            <v>8910</v>
          </cell>
          <cell r="AF88">
            <v>711</v>
          </cell>
          <cell r="AG88">
            <v>627</v>
          </cell>
          <cell r="AH88">
            <v>11.8</v>
          </cell>
          <cell r="AI88">
            <v>704</v>
          </cell>
          <cell r="AJ88">
            <v>154</v>
          </cell>
          <cell r="AK88">
            <v>100</v>
          </cell>
          <cell r="AL88">
            <v>3.32</v>
          </cell>
          <cell r="AM88">
            <v>0</v>
          </cell>
          <cell r="AN88">
            <v>37.6</v>
          </cell>
          <cell r="AO88">
            <v>128000</v>
          </cell>
          <cell r="AP88">
            <v>0</v>
          </cell>
          <cell r="AQ88">
            <v>94.8</v>
          </cell>
          <cell r="AR88">
            <v>501</v>
          </cell>
          <cell r="AS88">
            <v>134</v>
          </cell>
          <cell r="AT88">
            <v>351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 t="str">
            <v>W690X323</v>
          </cell>
          <cell r="AZ88" t="str">
            <v>W690X323</v>
          </cell>
          <cell r="BA88">
            <v>323</v>
          </cell>
          <cell r="BB88">
            <v>41300</v>
          </cell>
          <cell r="BC88">
            <v>721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323</v>
          </cell>
          <cell r="BV88">
            <v>0</v>
          </cell>
          <cell r="BW88">
            <v>0</v>
          </cell>
          <cell r="BX88">
            <v>28.7</v>
          </cell>
          <cell r="BY88">
            <v>0</v>
          </cell>
          <cell r="BZ88">
            <v>3710</v>
          </cell>
          <cell r="CA88">
            <v>11700</v>
          </cell>
          <cell r="CB88">
            <v>10300</v>
          </cell>
          <cell r="CC88">
            <v>300</v>
          </cell>
          <cell r="CD88">
            <v>293</v>
          </cell>
          <cell r="CE88">
            <v>2520</v>
          </cell>
          <cell r="CF88">
            <v>1640</v>
          </cell>
          <cell r="CG88">
            <v>84.3</v>
          </cell>
          <cell r="CH88">
            <v>0</v>
          </cell>
          <cell r="CI88">
            <v>15700</v>
          </cell>
          <cell r="CJ88">
            <v>34400</v>
          </cell>
          <cell r="CK88">
            <v>0</v>
          </cell>
          <cell r="CL88">
            <v>61200</v>
          </cell>
          <cell r="CM88">
            <v>209</v>
          </cell>
          <cell r="CN88">
            <v>2200</v>
          </cell>
          <cell r="CO88">
            <v>5750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</row>
        <row r="89">
          <cell r="C89" t="str">
            <v>W27X194</v>
          </cell>
          <cell r="D89" t="str">
            <v>F</v>
          </cell>
          <cell r="E89">
            <v>194</v>
          </cell>
          <cell r="F89">
            <v>57.2</v>
          </cell>
          <cell r="G89">
            <v>28.1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1.1875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5.24</v>
          </cell>
          <cell r="AA89">
            <v>0</v>
          </cell>
          <cell r="AB89">
            <v>31.8</v>
          </cell>
          <cell r="AC89">
            <v>0</v>
          </cell>
          <cell r="AD89">
            <v>0</v>
          </cell>
          <cell r="AE89">
            <v>7860</v>
          </cell>
          <cell r="AF89">
            <v>631</v>
          </cell>
          <cell r="AG89">
            <v>559</v>
          </cell>
          <cell r="AH89">
            <v>11.7</v>
          </cell>
          <cell r="AI89">
            <v>619</v>
          </cell>
          <cell r="AJ89">
            <v>136</v>
          </cell>
          <cell r="AK89">
            <v>88.1</v>
          </cell>
          <cell r="AL89">
            <v>3.29</v>
          </cell>
          <cell r="AM89">
            <v>0</v>
          </cell>
          <cell r="AN89">
            <v>27.1</v>
          </cell>
          <cell r="AO89">
            <v>111000</v>
          </cell>
          <cell r="AP89">
            <v>0</v>
          </cell>
          <cell r="AQ89">
            <v>93.7</v>
          </cell>
          <cell r="AR89">
            <v>439</v>
          </cell>
          <cell r="AS89">
            <v>119</v>
          </cell>
          <cell r="AT89">
            <v>312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 t="str">
            <v>W690X289</v>
          </cell>
          <cell r="AZ89" t="str">
            <v>W690X289</v>
          </cell>
          <cell r="BA89">
            <v>389</v>
          </cell>
          <cell r="BB89">
            <v>36900</v>
          </cell>
          <cell r="BC89">
            <v>714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389</v>
          </cell>
          <cell r="BV89">
            <v>0</v>
          </cell>
          <cell r="BW89">
            <v>0</v>
          </cell>
          <cell r="BX89">
            <v>31.8</v>
          </cell>
          <cell r="BY89">
            <v>0</v>
          </cell>
          <cell r="BZ89">
            <v>3270</v>
          </cell>
          <cell r="CA89">
            <v>10300</v>
          </cell>
          <cell r="CB89">
            <v>9160</v>
          </cell>
          <cell r="CC89">
            <v>297</v>
          </cell>
          <cell r="CD89">
            <v>258</v>
          </cell>
          <cell r="CE89">
            <v>2230</v>
          </cell>
          <cell r="CF89">
            <v>1440</v>
          </cell>
          <cell r="CG89">
            <v>83.6</v>
          </cell>
          <cell r="CH89">
            <v>0</v>
          </cell>
          <cell r="CI89">
            <v>11300</v>
          </cell>
          <cell r="CJ89">
            <v>29800</v>
          </cell>
          <cell r="CK89">
            <v>0</v>
          </cell>
          <cell r="CL89">
            <v>60500</v>
          </cell>
          <cell r="CM89">
            <v>183</v>
          </cell>
          <cell r="CN89">
            <v>1950</v>
          </cell>
          <cell r="CO89">
            <v>5110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</row>
        <row r="90">
          <cell r="C90" t="str">
            <v>W27X178</v>
          </cell>
          <cell r="D90" t="str">
            <v>F</v>
          </cell>
          <cell r="E90">
            <v>178</v>
          </cell>
          <cell r="F90">
            <v>52.5</v>
          </cell>
          <cell r="G90">
            <v>27.8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1.1875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5.92</v>
          </cell>
          <cell r="AA90">
            <v>0</v>
          </cell>
          <cell r="AB90">
            <v>32.9</v>
          </cell>
          <cell r="AC90">
            <v>0</v>
          </cell>
          <cell r="AD90">
            <v>0</v>
          </cell>
          <cell r="AE90">
            <v>7020</v>
          </cell>
          <cell r="AF90">
            <v>570</v>
          </cell>
          <cell r="AG90">
            <v>505</v>
          </cell>
          <cell r="AH90">
            <v>11.6</v>
          </cell>
          <cell r="AI90">
            <v>555</v>
          </cell>
          <cell r="AJ90">
            <v>122</v>
          </cell>
          <cell r="AK90">
            <v>78.8</v>
          </cell>
          <cell r="AL90">
            <v>3.25</v>
          </cell>
          <cell r="AM90">
            <v>0</v>
          </cell>
          <cell r="AN90">
            <v>20.100000000000001</v>
          </cell>
          <cell r="AO90">
            <v>98400</v>
          </cell>
          <cell r="AP90">
            <v>0</v>
          </cell>
          <cell r="AQ90">
            <v>93.8</v>
          </cell>
          <cell r="AR90">
            <v>393</v>
          </cell>
          <cell r="AS90">
            <v>106</v>
          </cell>
          <cell r="AT90">
            <v>282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 t="str">
            <v>W690X265</v>
          </cell>
          <cell r="AZ90" t="str">
            <v>W690X265</v>
          </cell>
          <cell r="BA90">
            <v>365</v>
          </cell>
          <cell r="BB90">
            <v>33900</v>
          </cell>
          <cell r="BC90">
            <v>706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365</v>
          </cell>
          <cell r="BV90">
            <v>0</v>
          </cell>
          <cell r="BW90">
            <v>0</v>
          </cell>
          <cell r="BX90">
            <v>32.9</v>
          </cell>
          <cell r="BY90">
            <v>0</v>
          </cell>
          <cell r="BZ90">
            <v>2920</v>
          </cell>
          <cell r="CA90">
            <v>9340</v>
          </cell>
          <cell r="CB90">
            <v>8280</v>
          </cell>
          <cell r="CC90">
            <v>295</v>
          </cell>
          <cell r="CD90">
            <v>231</v>
          </cell>
          <cell r="CE90">
            <v>2000</v>
          </cell>
          <cell r="CF90">
            <v>1290</v>
          </cell>
          <cell r="CG90">
            <v>82.6</v>
          </cell>
          <cell r="CH90">
            <v>0</v>
          </cell>
          <cell r="CI90">
            <v>8370</v>
          </cell>
          <cell r="CJ90">
            <v>26400</v>
          </cell>
          <cell r="CK90">
            <v>0</v>
          </cell>
          <cell r="CL90">
            <v>60500</v>
          </cell>
          <cell r="CM90">
            <v>164</v>
          </cell>
          <cell r="CN90">
            <v>1740</v>
          </cell>
          <cell r="CO90">
            <v>4620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</row>
        <row r="91">
          <cell r="C91" t="str">
            <v>W27X161</v>
          </cell>
          <cell r="D91" t="str">
            <v>F</v>
          </cell>
          <cell r="E91">
            <v>161</v>
          </cell>
          <cell r="F91">
            <v>47.6</v>
          </cell>
          <cell r="G91">
            <v>27.6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1.1875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6.49</v>
          </cell>
          <cell r="AA91">
            <v>0</v>
          </cell>
          <cell r="AB91">
            <v>36.1</v>
          </cell>
          <cell r="AC91">
            <v>0</v>
          </cell>
          <cell r="AD91">
            <v>0</v>
          </cell>
          <cell r="AE91">
            <v>6310</v>
          </cell>
          <cell r="AF91">
            <v>515</v>
          </cell>
          <cell r="AG91">
            <v>458</v>
          </cell>
          <cell r="AH91">
            <v>11.5</v>
          </cell>
          <cell r="AI91">
            <v>497</v>
          </cell>
          <cell r="AJ91">
            <v>109</v>
          </cell>
          <cell r="AK91">
            <v>70.900000000000006</v>
          </cell>
          <cell r="AL91">
            <v>3.23</v>
          </cell>
          <cell r="AM91">
            <v>0</v>
          </cell>
          <cell r="AN91">
            <v>15.1</v>
          </cell>
          <cell r="AO91">
            <v>87300</v>
          </cell>
          <cell r="AP91">
            <v>0</v>
          </cell>
          <cell r="AQ91">
            <v>92.8</v>
          </cell>
          <cell r="AR91">
            <v>351</v>
          </cell>
          <cell r="AS91">
            <v>95.5</v>
          </cell>
          <cell r="AT91">
            <v>254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 t="str">
            <v>W690X240</v>
          </cell>
          <cell r="AZ91" t="str">
            <v>W690X240</v>
          </cell>
          <cell r="BA91">
            <v>240</v>
          </cell>
          <cell r="BB91">
            <v>30700</v>
          </cell>
          <cell r="BC91">
            <v>701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240</v>
          </cell>
          <cell r="BV91">
            <v>0</v>
          </cell>
          <cell r="BW91">
            <v>0</v>
          </cell>
          <cell r="BX91">
            <v>36.1</v>
          </cell>
          <cell r="BY91">
            <v>0</v>
          </cell>
          <cell r="BZ91">
            <v>2630</v>
          </cell>
          <cell r="CA91">
            <v>8440</v>
          </cell>
          <cell r="CB91">
            <v>7510</v>
          </cell>
          <cell r="CC91">
            <v>292</v>
          </cell>
          <cell r="CD91">
            <v>207</v>
          </cell>
          <cell r="CE91">
            <v>1790</v>
          </cell>
          <cell r="CF91">
            <v>1160</v>
          </cell>
          <cell r="CG91">
            <v>82</v>
          </cell>
          <cell r="CH91">
            <v>0</v>
          </cell>
          <cell r="CI91">
            <v>6290</v>
          </cell>
          <cell r="CJ91">
            <v>23400</v>
          </cell>
          <cell r="CK91">
            <v>0</v>
          </cell>
          <cell r="CL91">
            <v>59900</v>
          </cell>
          <cell r="CM91">
            <v>146</v>
          </cell>
          <cell r="CN91">
            <v>1560</v>
          </cell>
          <cell r="CO91">
            <v>4160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</row>
        <row r="92">
          <cell r="C92" t="str">
            <v>W27X146</v>
          </cell>
          <cell r="D92" t="str">
            <v>F</v>
          </cell>
          <cell r="E92">
            <v>146</v>
          </cell>
          <cell r="F92">
            <v>43.1</v>
          </cell>
          <cell r="G92">
            <v>27.4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1.125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7.16</v>
          </cell>
          <cell r="AA92">
            <v>0</v>
          </cell>
          <cell r="AB92">
            <v>39.4</v>
          </cell>
          <cell r="AC92">
            <v>0</v>
          </cell>
          <cell r="AD92">
            <v>0</v>
          </cell>
          <cell r="AE92">
            <v>5660</v>
          </cell>
          <cell r="AF92">
            <v>464</v>
          </cell>
          <cell r="AG92">
            <v>414</v>
          </cell>
          <cell r="AH92">
            <v>11.5</v>
          </cell>
          <cell r="AI92">
            <v>443</v>
          </cell>
          <cell r="AJ92">
            <v>97.7</v>
          </cell>
          <cell r="AK92">
            <v>63.5</v>
          </cell>
          <cell r="AL92">
            <v>3.2</v>
          </cell>
          <cell r="AM92">
            <v>0</v>
          </cell>
          <cell r="AN92">
            <v>11.3</v>
          </cell>
          <cell r="AO92">
            <v>77200</v>
          </cell>
          <cell r="AP92">
            <v>0</v>
          </cell>
          <cell r="AQ92">
            <v>92.5</v>
          </cell>
          <cell r="AR92">
            <v>316</v>
          </cell>
          <cell r="AS92">
            <v>86.3</v>
          </cell>
          <cell r="AT92">
            <v>229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 t="str">
            <v>W690X217</v>
          </cell>
          <cell r="AZ92" t="str">
            <v>W690X217</v>
          </cell>
          <cell r="BA92">
            <v>217</v>
          </cell>
          <cell r="BB92">
            <v>27800</v>
          </cell>
          <cell r="BC92">
            <v>696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217</v>
          </cell>
          <cell r="BV92">
            <v>0</v>
          </cell>
          <cell r="BW92">
            <v>0</v>
          </cell>
          <cell r="BX92">
            <v>39.4</v>
          </cell>
          <cell r="BY92">
            <v>0</v>
          </cell>
          <cell r="BZ92">
            <v>2360</v>
          </cell>
          <cell r="CA92">
            <v>7600</v>
          </cell>
          <cell r="CB92">
            <v>6780</v>
          </cell>
          <cell r="CC92">
            <v>292</v>
          </cell>
          <cell r="CD92">
            <v>184</v>
          </cell>
          <cell r="CE92">
            <v>1600</v>
          </cell>
          <cell r="CF92">
            <v>1040</v>
          </cell>
          <cell r="CG92">
            <v>81.3</v>
          </cell>
          <cell r="CH92">
            <v>0</v>
          </cell>
          <cell r="CI92">
            <v>4700</v>
          </cell>
          <cell r="CJ92">
            <v>20700</v>
          </cell>
          <cell r="CK92">
            <v>0</v>
          </cell>
          <cell r="CL92">
            <v>59700</v>
          </cell>
          <cell r="CM92">
            <v>132</v>
          </cell>
          <cell r="CN92">
            <v>1410</v>
          </cell>
          <cell r="CO92">
            <v>3750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</row>
        <row r="93">
          <cell r="C93" t="str">
            <v>W27X129</v>
          </cell>
          <cell r="D93" t="str">
            <v>F</v>
          </cell>
          <cell r="E93">
            <v>129</v>
          </cell>
          <cell r="F93">
            <v>37.799999999999997</v>
          </cell>
          <cell r="G93">
            <v>27.6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1.125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4.55</v>
          </cell>
          <cell r="AA93">
            <v>0</v>
          </cell>
          <cell r="AB93">
            <v>39.700000000000003</v>
          </cell>
          <cell r="AC93">
            <v>0</v>
          </cell>
          <cell r="AD93">
            <v>0</v>
          </cell>
          <cell r="AE93">
            <v>4760</v>
          </cell>
          <cell r="AF93">
            <v>395</v>
          </cell>
          <cell r="AG93">
            <v>345</v>
          </cell>
          <cell r="AH93">
            <v>11.2</v>
          </cell>
          <cell r="AI93">
            <v>184</v>
          </cell>
          <cell r="AJ93">
            <v>57.6</v>
          </cell>
          <cell r="AK93">
            <v>36.799999999999997</v>
          </cell>
          <cell r="AL93">
            <v>2.21</v>
          </cell>
          <cell r="AM93">
            <v>0</v>
          </cell>
          <cell r="AN93">
            <v>11.1</v>
          </cell>
          <cell r="AO93">
            <v>32500</v>
          </cell>
          <cell r="AP93">
            <v>0</v>
          </cell>
          <cell r="AQ93">
            <v>66.3</v>
          </cell>
          <cell r="AR93">
            <v>182</v>
          </cell>
          <cell r="AS93">
            <v>68.400000000000006</v>
          </cell>
          <cell r="AT93">
            <v>195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 t="str">
            <v>W690X192</v>
          </cell>
          <cell r="AZ93" t="str">
            <v>W690X192</v>
          </cell>
          <cell r="BA93">
            <v>192</v>
          </cell>
          <cell r="BB93">
            <v>24400</v>
          </cell>
          <cell r="BC93">
            <v>701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192</v>
          </cell>
          <cell r="BV93">
            <v>0</v>
          </cell>
          <cell r="BW93">
            <v>0</v>
          </cell>
          <cell r="BX93">
            <v>39.700000000000003</v>
          </cell>
          <cell r="BY93">
            <v>0</v>
          </cell>
          <cell r="BZ93">
            <v>1980</v>
          </cell>
          <cell r="CA93">
            <v>6470</v>
          </cell>
          <cell r="CB93">
            <v>5650</v>
          </cell>
          <cell r="CC93">
            <v>284</v>
          </cell>
          <cell r="CD93">
            <v>76.599999999999994</v>
          </cell>
          <cell r="CE93">
            <v>944</v>
          </cell>
          <cell r="CF93">
            <v>603</v>
          </cell>
          <cell r="CG93">
            <v>56.1</v>
          </cell>
          <cell r="CH93">
            <v>0</v>
          </cell>
          <cell r="CI93">
            <v>4620</v>
          </cell>
          <cell r="CJ93">
            <v>8730</v>
          </cell>
          <cell r="CK93">
            <v>0</v>
          </cell>
          <cell r="CL93">
            <v>42800</v>
          </cell>
          <cell r="CM93">
            <v>75.8</v>
          </cell>
          <cell r="CN93">
            <v>1120</v>
          </cell>
          <cell r="CO93">
            <v>3200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</row>
        <row r="94">
          <cell r="C94" t="str">
            <v>W27X114</v>
          </cell>
          <cell r="D94" t="str">
            <v>F</v>
          </cell>
          <cell r="E94">
            <v>114</v>
          </cell>
          <cell r="F94">
            <v>33.5</v>
          </cell>
          <cell r="G94">
            <v>27.3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1.125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5.41</v>
          </cell>
          <cell r="AA94">
            <v>0</v>
          </cell>
          <cell r="AB94">
            <v>42.5</v>
          </cell>
          <cell r="AC94">
            <v>0</v>
          </cell>
          <cell r="AD94">
            <v>0</v>
          </cell>
          <cell r="AE94">
            <v>4080</v>
          </cell>
          <cell r="AF94">
            <v>343</v>
          </cell>
          <cell r="AG94">
            <v>299</v>
          </cell>
          <cell r="AH94">
            <v>11</v>
          </cell>
          <cell r="AI94">
            <v>159</v>
          </cell>
          <cell r="AJ94">
            <v>49.3</v>
          </cell>
          <cell r="AK94">
            <v>31.5</v>
          </cell>
          <cell r="AL94">
            <v>2.1800000000000002</v>
          </cell>
          <cell r="AM94">
            <v>0</v>
          </cell>
          <cell r="AN94">
            <v>7.33</v>
          </cell>
          <cell r="AO94">
            <v>27600</v>
          </cell>
          <cell r="AP94">
            <v>0</v>
          </cell>
          <cell r="AQ94">
            <v>66.599999999999994</v>
          </cell>
          <cell r="AR94">
            <v>156</v>
          </cell>
          <cell r="AS94">
            <v>58.4</v>
          </cell>
          <cell r="AT94">
            <v>170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 t="str">
            <v>W690X170</v>
          </cell>
          <cell r="AZ94" t="str">
            <v>W690X170</v>
          </cell>
          <cell r="BA94">
            <v>170</v>
          </cell>
          <cell r="BB94">
            <v>21600</v>
          </cell>
          <cell r="BC94">
            <v>693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170</v>
          </cell>
          <cell r="BV94">
            <v>0</v>
          </cell>
          <cell r="BW94">
            <v>0</v>
          </cell>
          <cell r="BX94">
            <v>42.5</v>
          </cell>
          <cell r="BY94">
            <v>0</v>
          </cell>
          <cell r="BZ94">
            <v>1700</v>
          </cell>
          <cell r="CA94">
            <v>5620</v>
          </cell>
          <cell r="CB94">
            <v>4900</v>
          </cell>
          <cell r="CC94">
            <v>279</v>
          </cell>
          <cell r="CD94">
            <v>66.2</v>
          </cell>
          <cell r="CE94">
            <v>808</v>
          </cell>
          <cell r="CF94">
            <v>516</v>
          </cell>
          <cell r="CG94">
            <v>55.4</v>
          </cell>
          <cell r="CH94">
            <v>0</v>
          </cell>
          <cell r="CI94">
            <v>3050</v>
          </cell>
          <cell r="CJ94">
            <v>7410</v>
          </cell>
          <cell r="CK94">
            <v>0</v>
          </cell>
          <cell r="CL94">
            <v>43000</v>
          </cell>
          <cell r="CM94">
            <v>64.900000000000006</v>
          </cell>
          <cell r="CN94">
            <v>957</v>
          </cell>
          <cell r="CO94">
            <v>2790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</row>
        <row r="95">
          <cell r="C95" t="str">
            <v>W27X102</v>
          </cell>
          <cell r="D95" t="str">
            <v>F</v>
          </cell>
          <cell r="E95">
            <v>102</v>
          </cell>
          <cell r="F95">
            <v>30</v>
          </cell>
          <cell r="G95">
            <v>27.1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1.0625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6.03</v>
          </cell>
          <cell r="AA95">
            <v>0</v>
          </cell>
          <cell r="AB95">
            <v>47.1</v>
          </cell>
          <cell r="AC95">
            <v>0</v>
          </cell>
          <cell r="AD95">
            <v>0</v>
          </cell>
          <cell r="AE95">
            <v>3620</v>
          </cell>
          <cell r="AF95">
            <v>305</v>
          </cell>
          <cell r="AG95">
            <v>267</v>
          </cell>
          <cell r="AH95">
            <v>11</v>
          </cell>
          <cell r="AI95">
            <v>139</v>
          </cell>
          <cell r="AJ95">
            <v>43.4</v>
          </cell>
          <cell r="AK95">
            <v>27.8</v>
          </cell>
          <cell r="AL95">
            <v>2.15</v>
          </cell>
          <cell r="AM95">
            <v>0</v>
          </cell>
          <cell r="AN95">
            <v>5.28</v>
          </cell>
          <cell r="AO95">
            <v>24000</v>
          </cell>
          <cell r="AP95">
            <v>0</v>
          </cell>
          <cell r="AQ95">
            <v>65.7</v>
          </cell>
          <cell r="AR95">
            <v>136</v>
          </cell>
          <cell r="AS95">
            <v>51.7</v>
          </cell>
          <cell r="AT95">
            <v>151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 t="str">
            <v>W690X152</v>
          </cell>
          <cell r="AZ95" t="str">
            <v>W690X152</v>
          </cell>
          <cell r="BA95">
            <v>152</v>
          </cell>
          <cell r="BB95">
            <v>19400</v>
          </cell>
          <cell r="BC95">
            <v>688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152</v>
          </cell>
          <cell r="BV95">
            <v>0</v>
          </cell>
          <cell r="BW95">
            <v>0</v>
          </cell>
          <cell r="BX95">
            <v>47.1</v>
          </cell>
          <cell r="BY95">
            <v>0</v>
          </cell>
          <cell r="BZ95">
            <v>1510</v>
          </cell>
          <cell r="CA95">
            <v>5000</v>
          </cell>
          <cell r="CB95">
            <v>4380</v>
          </cell>
          <cell r="CC95">
            <v>279</v>
          </cell>
          <cell r="CD95">
            <v>57.9</v>
          </cell>
          <cell r="CE95">
            <v>711</v>
          </cell>
          <cell r="CF95">
            <v>456</v>
          </cell>
          <cell r="CG95">
            <v>54.6</v>
          </cell>
          <cell r="CH95">
            <v>0</v>
          </cell>
          <cell r="CI95">
            <v>2200</v>
          </cell>
          <cell r="CJ95">
            <v>6440</v>
          </cell>
          <cell r="CK95">
            <v>0</v>
          </cell>
          <cell r="CL95">
            <v>42400</v>
          </cell>
          <cell r="CM95">
            <v>56.6</v>
          </cell>
          <cell r="CN95">
            <v>847</v>
          </cell>
          <cell r="CO95">
            <v>2470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</row>
        <row r="96">
          <cell r="C96" t="str">
            <v>W27X94</v>
          </cell>
          <cell r="D96" t="str">
            <v>F</v>
          </cell>
          <cell r="E96">
            <v>94</v>
          </cell>
          <cell r="F96">
            <v>27.7</v>
          </cell>
          <cell r="G96">
            <v>26.9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1.0625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6.7</v>
          </cell>
          <cell r="AA96">
            <v>0</v>
          </cell>
          <cell r="AB96">
            <v>49.5</v>
          </cell>
          <cell r="AC96">
            <v>0</v>
          </cell>
          <cell r="AD96">
            <v>0</v>
          </cell>
          <cell r="AE96">
            <v>3270</v>
          </cell>
          <cell r="AF96">
            <v>278</v>
          </cell>
          <cell r="AG96">
            <v>243</v>
          </cell>
          <cell r="AH96">
            <v>10.9</v>
          </cell>
          <cell r="AI96">
            <v>124</v>
          </cell>
          <cell r="AJ96">
            <v>38.799999999999997</v>
          </cell>
          <cell r="AK96">
            <v>24.8</v>
          </cell>
          <cell r="AL96">
            <v>2.12</v>
          </cell>
          <cell r="AM96">
            <v>0</v>
          </cell>
          <cell r="AN96">
            <v>4.03</v>
          </cell>
          <cell r="AO96">
            <v>21300</v>
          </cell>
          <cell r="AP96">
            <v>0</v>
          </cell>
          <cell r="AQ96">
            <v>65.400000000000006</v>
          </cell>
          <cell r="AR96">
            <v>122</v>
          </cell>
          <cell r="AS96">
            <v>46.3</v>
          </cell>
          <cell r="AT96">
            <v>137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 t="str">
            <v>W690X140</v>
          </cell>
          <cell r="AZ96" t="str">
            <v>W690X140</v>
          </cell>
          <cell r="BA96">
            <v>140</v>
          </cell>
          <cell r="BB96">
            <v>17900</v>
          </cell>
          <cell r="BC96">
            <v>683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140</v>
          </cell>
          <cell r="BV96">
            <v>0</v>
          </cell>
          <cell r="BW96">
            <v>0</v>
          </cell>
          <cell r="BX96">
            <v>49.5</v>
          </cell>
          <cell r="BY96">
            <v>0</v>
          </cell>
          <cell r="BZ96">
            <v>1360</v>
          </cell>
          <cell r="CA96">
            <v>4560</v>
          </cell>
          <cell r="CB96">
            <v>3980</v>
          </cell>
          <cell r="CC96">
            <v>277</v>
          </cell>
          <cell r="CD96">
            <v>51.6</v>
          </cell>
          <cell r="CE96">
            <v>636</v>
          </cell>
          <cell r="CF96">
            <v>406</v>
          </cell>
          <cell r="CG96">
            <v>53.8</v>
          </cell>
          <cell r="CH96">
            <v>0</v>
          </cell>
          <cell r="CI96">
            <v>1680</v>
          </cell>
          <cell r="CJ96">
            <v>5720</v>
          </cell>
          <cell r="CK96">
            <v>0</v>
          </cell>
          <cell r="CL96">
            <v>42200</v>
          </cell>
          <cell r="CM96">
            <v>50.8</v>
          </cell>
          <cell r="CN96">
            <v>759</v>
          </cell>
          <cell r="CO96">
            <v>2250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</row>
        <row r="97">
          <cell r="C97" t="str">
            <v>W27X84</v>
          </cell>
          <cell r="D97" t="str">
            <v>F</v>
          </cell>
          <cell r="E97">
            <v>84</v>
          </cell>
          <cell r="F97">
            <v>24.8</v>
          </cell>
          <cell r="G97">
            <v>26.7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1.0625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7.78</v>
          </cell>
          <cell r="AA97">
            <v>0</v>
          </cell>
          <cell r="AB97">
            <v>52.7</v>
          </cell>
          <cell r="AC97">
            <v>0</v>
          </cell>
          <cell r="AD97">
            <v>0</v>
          </cell>
          <cell r="AE97">
            <v>2850</v>
          </cell>
          <cell r="AF97">
            <v>244</v>
          </cell>
          <cell r="AG97">
            <v>213</v>
          </cell>
          <cell r="AH97">
            <v>10.7</v>
          </cell>
          <cell r="AI97">
            <v>106</v>
          </cell>
          <cell r="AJ97">
            <v>33.200000000000003</v>
          </cell>
          <cell r="AK97">
            <v>21.2</v>
          </cell>
          <cell r="AL97">
            <v>2.0699999999999998</v>
          </cell>
          <cell r="AM97">
            <v>0</v>
          </cell>
          <cell r="AN97">
            <v>2.81</v>
          </cell>
          <cell r="AO97">
            <v>17900</v>
          </cell>
          <cell r="AP97">
            <v>0</v>
          </cell>
          <cell r="AQ97">
            <v>65.2</v>
          </cell>
          <cell r="AR97">
            <v>104</v>
          </cell>
          <cell r="AS97">
            <v>39.799999999999997</v>
          </cell>
          <cell r="AT97">
            <v>121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 t="str">
            <v>W690X125</v>
          </cell>
          <cell r="AZ97" t="str">
            <v>W690X125</v>
          </cell>
          <cell r="BA97">
            <v>125</v>
          </cell>
          <cell r="BB97">
            <v>16000</v>
          </cell>
          <cell r="BC97">
            <v>678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125</v>
          </cell>
          <cell r="BV97">
            <v>0</v>
          </cell>
          <cell r="BW97">
            <v>0</v>
          </cell>
          <cell r="BX97">
            <v>52.7</v>
          </cell>
          <cell r="BY97">
            <v>0</v>
          </cell>
          <cell r="BZ97">
            <v>1190</v>
          </cell>
          <cell r="CA97">
            <v>4000</v>
          </cell>
          <cell r="CB97">
            <v>3490</v>
          </cell>
          <cell r="CC97">
            <v>272</v>
          </cell>
          <cell r="CD97">
            <v>44.1</v>
          </cell>
          <cell r="CE97">
            <v>544</v>
          </cell>
          <cell r="CF97">
            <v>347</v>
          </cell>
          <cell r="CG97">
            <v>52.6</v>
          </cell>
          <cell r="CH97">
            <v>0</v>
          </cell>
          <cell r="CI97">
            <v>1170</v>
          </cell>
          <cell r="CJ97">
            <v>4810</v>
          </cell>
          <cell r="CK97">
            <v>0</v>
          </cell>
          <cell r="CL97">
            <v>42100</v>
          </cell>
          <cell r="CM97">
            <v>43.3</v>
          </cell>
          <cell r="CN97">
            <v>652</v>
          </cell>
          <cell r="CO97">
            <v>1980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</row>
        <row r="98">
          <cell r="C98" t="str">
            <v>W24X370</v>
          </cell>
          <cell r="D98" t="str">
            <v>T</v>
          </cell>
          <cell r="E98">
            <v>370</v>
          </cell>
          <cell r="F98">
            <v>109</v>
          </cell>
          <cell r="G98">
            <v>28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1.5625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2.5099999999999998</v>
          </cell>
          <cell r="AA98">
            <v>0</v>
          </cell>
          <cell r="AB98">
            <v>14.2</v>
          </cell>
          <cell r="AC98">
            <v>0</v>
          </cell>
          <cell r="AD98">
            <v>0</v>
          </cell>
          <cell r="AE98">
            <v>13400</v>
          </cell>
          <cell r="AF98">
            <v>1130</v>
          </cell>
          <cell r="AG98">
            <v>957</v>
          </cell>
          <cell r="AH98">
            <v>11.1</v>
          </cell>
          <cell r="AI98">
            <v>1160</v>
          </cell>
          <cell r="AJ98">
            <v>267</v>
          </cell>
          <cell r="AK98">
            <v>170</v>
          </cell>
          <cell r="AL98">
            <v>3.27</v>
          </cell>
          <cell r="AM98">
            <v>0</v>
          </cell>
          <cell r="AN98">
            <v>201</v>
          </cell>
          <cell r="AO98">
            <v>186000</v>
          </cell>
          <cell r="AP98">
            <v>0</v>
          </cell>
          <cell r="AQ98">
            <v>86.6</v>
          </cell>
          <cell r="AR98">
            <v>807</v>
          </cell>
          <cell r="AS98">
            <v>209</v>
          </cell>
          <cell r="AT98">
            <v>568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 t="str">
            <v>W610X551</v>
          </cell>
          <cell r="AZ98" t="str">
            <v>W610X551</v>
          </cell>
          <cell r="BA98">
            <v>551</v>
          </cell>
          <cell r="BB98">
            <v>70300</v>
          </cell>
          <cell r="BC98">
            <v>711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551</v>
          </cell>
          <cell r="BV98">
            <v>0</v>
          </cell>
          <cell r="BW98">
            <v>0</v>
          </cell>
          <cell r="BX98">
            <v>14.2</v>
          </cell>
          <cell r="BY98">
            <v>0</v>
          </cell>
          <cell r="BZ98">
            <v>5580</v>
          </cell>
          <cell r="CA98">
            <v>18500</v>
          </cell>
          <cell r="CB98">
            <v>15700</v>
          </cell>
          <cell r="CC98">
            <v>282</v>
          </cell>
          <cell r="CD98">
            <v>483</v>
          </cell>
          <cell r="CE98">
            <v>4380</v>
          </cell>
          <cell r="CF98">
            <v>2790</v>
          </cell>
          <cell r="CG98">
            <v>83.1</v>
          </cell>
          <cell r="CH98">
            <v>0</v>
          </cell>
          <cell r="CI98">
            <v>83700</v>
          </cell>
          <cell r="CJ98">
            <v>49900</v>
          </cell>
          <cell r="CK98">
            <v>0</v>
          </cell>
          <cell r="CL98">
            <v>55900</v>
          </cell>
          <cell r="CM98">
            <v>336</v>
          </cell>
          <cell r="CN98">
            <v>3420</v>
          </cell>
          <cell r="CO98">
            <v>9310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</row>
        <row r="99">
          <cell r="C99" t="str">
            <v>W24X335</v>
          </cell>
          <cell r="D99" t="str">
            <v>T</v>
          </cell>
          <cell r="E99">
            <v>335</v>
          </cell>
          <cell r="F99">
            <v>98.4</v>
          </cell>
          <cell r="G99">
            <v>27.5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1.5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2.73</v>
          </cell>
          <cell r="AA99">
            <v>0</v>
          </cell>
          <cell r="AB99">
            <v>15.6</v>
          </cell>
          <cell r="AC99">
            <v>0</v>
          </cell>
          <cell r="AD99">
            <v>0</v>
          </cell>
          <cell r="AE99">
            <v>11900</v>
          </cell>
          <cell r="AF99">
            <v>1020</v>
          </cell>
          <cell r="AG99">
            <v>864</v>
          </cell>
          <cell r="AH99">
            <v>11</v>
          </cell>
          <cell r="AI99">
            <v>1030</v>
          </cell>
          <cell r="AJ99">
            <v>238</v>
          </cell>
          <cell r="AK99">
            <v>152</v>
          </cell>
          <cell r="AL99">
            <v>3.23</v>
          </cell>
          <cell r="AM99">
            <v>0</v>
          </cell>
          <cell r="AN99">
            <v>152</v>
          </cell>
          <cell r="AO99">
            <v>161000</v>
          </cell>
          <cell r="AP99">
            <v>0</v>
          </cell>
          <cell r="AQ99">
            <v>84.4</v>
          </cell>
          <cell r="AR99">
            <v>707</v>
          </cell>
          <cell r="AS99">
            <v>188</v>
          </cell>
          <cell r="AT99">
            <v>506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 t="str">
            <v>W610X498</v>
          </cell>
          <cell r="AZ99" t="str">
            <v>W610X498</v>
          </cell>
          <cell r="BA99">
            <v>498</v>
          </cell>
          <cell r="BB99">
            <v>63500</v>
          </cell>
          <cell r="BC99">
            <v>699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498</v>
          </cell>
          <cell r="BV99">
            <v>0</v>
          </cell>
          <cell r="BW99">
            <v>0</v>
          </cell>
          <cell r="BX99">
            <v>15.6</v>
          </cell>
          <cell r="BY99">
            <v>0</v>
          </cell>
          <cell r="BZ99">
            <v>4950</v>
          </cell>
          <cell r="CA99">
            <v>16700</v>
          </cell>
          <cell r="CB99">
            <v>14200</v>
          </cell>
          <cell r="CC99">
            <v>279</v>
          </cell>
          <cell r="CD99">
            <v>429</v>
          </cell>
          <cell r="CE99">
            <v>3900</v>
          </cell>
          <cell r="CF99">
            <v>2490</v>
          </cell>
          <cell r="CG99">
            <v>82</v>
          </cell>
          <cell r="CH99">
            <v>0</v>
          </cell>
          <cell r="CI99">
            <v>63300</v>
          </cell>
          <cell r="CJ99">
            <v>43200</v>
          </cell>
          <cell r="CK99">
            <v>0</v>
          </cell>
          <cell r="CL99">
            <v>54500</v>
          </cell>
          <cell r="CM99">
            <v>294</v>
          </cell>
          <cell r="CN99">
            <v>3080</v>
          </cell>
          <cell r="CO99">
            <v>8290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</row>
        <row r="100">
          <cell r="C100" t="str">
            <v>W24X306</v>
          </cell>
          <cell r="D100" t="str">
            <v>T</v>
          </cell>
          <cell r="E100">
            <v>306</v>
          </cell>
          <cell r="F100">
            <v>89.8</v>
          </cell>
          <cell r="G100">
            <v>27.1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1.4375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2.94</v>
          </cell>
          <cell r="AA100">
            <v>0</v>
          </cell>
          <cell r="AB100">
            <v>17.100000000000001</v>
          </cell>
          <cell r="AC100">
            <v>0</v>
          </cell>
          <cell r="AD100">
            <v>0</v>
          </cell>
          <cell r="AE100">
            <v>10700</v>
          </cell>
          <cell r="AF100">
            <v>922</v>
          </cell>
          <cell r="AG100">
            <v>789</v>
          </cell>
          <cell r="AH100">
            <v>10.9</v>
          </cell>
          <cell r="AI100">
            <v>919</v>
          </cell>
          <cell r="AJ100">
            <v>214</v>
          </cell>
          <cell r="AK100">
            <v>137</v>
          </cell>
          <cell r="AL100">
            <v>3.2</v>
          </cell>
          <cell r="AM100">
            <v>0</v>
          </cell>
          <cell r="AN100">
            <v>117</v>
          </cell>
          <cell r="AO100">
            <v>142000</v>
          </cell>
          <cell r="AP100">
            <v>0</v>
          </cell>
          <cell r="AQ100">
            <v>83.1</v>
          </cell>
          <cell r="AR100">
            <v>635</v>
          </cell>
          <cell r="AS100">
            <v>172</v>
          </cell>
          <cell r="AT100">
            <v>459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 t="str">
            <v>W610X455</v>
          </cell>
          <cell r="AZ100" t="str">
            <v>W610X455</v>
          </cell>
          <cell r="BA100">
            <v>455</v>
          </cell>
          <cell r="BB100">
            <v>57900</v>
          </cell>
          <cell r="BC100">
            <v>688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455</v>
          </cell>
          <cell r="BV100">
            <v>0</v>
          </cell>
          <cell r="BW100">
            <v>0</v>
          </cell>
          <cell r="BX100">
            <v>17.100000000000001</v>
          </cell>
          <cell r="BY100">
            <v>0</v>
          </cell>
          <cell r="BZ100">
            <v>4450</v>
          </cell>
          <cell r="CA100">
            <v>15100</v>
          </cell>
          <cell r="CB100">
            <v>12900</v>
          </cell>
          <cell r="CC100">
            <v>277</v>
          </cell>
          <cell r="CD100">
            <v>383</v>
          </cell>
          <cell r="CE100">
            <v>3510</v>
          </cell>
          <cell r="CF100">
            <v>2250</v>
          </cell>
          <cell r="CG100">
            <v>81.3</v>
          </cell>
          <cell r="CH100">
            <v>0</v>
          </cell>
          <cell r="CI100">
            <v>48700</v>
          </cell>
          <cell r="CJ100">
            <v>38100</v>
          </cell>
          <cell r="CK100">
            <v>0</v>
          </cell>
          <cell r="CL100">
            <v>53600</v>
          </cell>
          <cell r="CM100">
            <v>264</v>
          </cell>
          <cell r="CN100">
            <v>2820</v>
          </cell>
          <cell r="CO100">
            <v>7520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</row>
        <row r="101">
          <cell r="C101" t="str">
            <v>W24X279</v>
          </cell>
          <cell r="D101" t="str">
            <v>T</v>
          </cell>
          <cell r="E101">
            <v>279</v>
          </cell>
          <cell r="F101">
            <v>82</v>
          </cell>
          <cell r="G101">
            <v>26.7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1.4375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3.18</v>
          </cell>
          <cell r="AA101">
            <v>0</v>
          </cell>
          <cell r="AB101">
            <v>18.600000000000001</v>
          </cell>
          <cell r="AC101">
            <v>0</v>
          </cell>
          <cell r="AD101">
            <v>0</v>
          </cell>
          <cell r="AE101">
            <v>9600</v>
          </cell>
          <cell r="AF101">
            <v>835</v>
          </cell>
          <cell r="AG101">
            <v>718</v>
          </cell>
          <cell r="AH101">
            <v>10.8</v>
          </cell>
          <cell r="AI101">
            <v>823</v>
          </cell>
          <cell r="AJ101">
            <v>193</v>
          </cell>
          <cell r="AK101">
            <v>124</v>
          </cell>
          <cell r="AL101">
            <v>3.17</v>
          </cell>
          <cell r="AM101">
            <v>0</v>
          </cell>
          <cell r="AN101">
            <v>90.5</v>
          </cell>
          <cell r="AO101">
            <v>125000</v>
          </cell>
          <cell r="AP101">
            <v>0</v>
          </cell>
          <cell r="AQ101">
            <v>81.8</v>
          </cell>
          <cell r="AR101">
            <v>569</v>
          </cell>
          <cell r="AS101">
            <v>156</v>
          </cell>
          <cell r="AT101">
            <v>416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 t="str">
            <v>W610X415</v>
          </cell>
          <cell r="AZ101" t="str">
            <v>W610X415</v>
          </cell>
          <cell r="BA101">
            <v>415</v>
          </cell>
          <cell r="BB101">
            <v>52900</v>
          </cell>
          <cell r="BC101">
            <v>678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415</v>
          </cell>
          <cell r="BV101">
            <v>0</v>
          </cell>
          <cell r="BW101">
            <v>0</v>
          </cell>
          <cell r="BX101">
            <v>18.600000000000001</v>
          </cell>
          <cell r="BY101">
            <v>0</v>
          </cell>
          <cell r="BZ101">
            <v>4000</v>
          </cell>
          <cell r="CA101">
            <v>13700</v>
          </cell>
          <cell r="CB101">
            <v>11800</v>
          </cell>
          <cell r="CC101">
            <v>274</v>
          </cell>
          <cell r="CD101">
            <v>343</v>
          </cell>
          <cell r="CE101">
            <v>3160</v>
          </cell>
          <cell r="CF101">
            <v>2030</v>
          </cell>
          <cell r="CG101">
            <v>80.5</v>
          </cell>
          <cell r="CH101">
            <v>0</v>
          </cell>
          <cell r="CI101">
            <v>37700</v>
          </cell>
          <cell r="CJ101">
            <v>33600</v>
          </cell>
          <cell r="CK101">
            <v>0</v>
          </cell>
          <cell r="CL101">
            <v>52800</v>
          </cell>
          <cell r="CM101">
            <v>237</v>
          </cell>
          <cell r="CN101">
            <v>2560</v>
          </cell>
          <cell r="CO101">
            <v>6820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</row>
        <row r="102">
          <cell r="C102" t="str">
            <v>W24X250</v>
          </cell>
          <cell r="D102" t="str">
            <v>T</v>
          </cell>
          <cell r="E102">
            <v>250</v>
          </cell>
          <cell r="F102">
            <v>73.5</v>
          </cell>
          <cell r="G102">
            <v>26.3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1.375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3.49</v>
          </cell>
          <cell r="AA102">
            <v>0</v>
          </cell>
          <cell r="AB102">
            <v>20.7</v>
          </cell>
          <cell r="AC102">
            <v>0</v>
          </cell>
          <cell r="AD102">
            <v>0</v>
          </cell>
          <cell r="AE102">
            <v>8490</v>
          </cell>
          <cell r="AF102">
            <v>744</v>
          </cell>
          <cell r="AG102">
            <v>644</v>
          </cell>
          <cell r="AH102">
            <v>10.7</v>
          </cell>
          <cell r="AI102">
            <v>724</v>
          </cell>
          <cell r="AJ102">
            <v>171</v>
          </cell>
          <cell r="AK102">
            <v>110</v>
          </cell>
          <cell r="AL102">
            <v>3.14</v>
          </cell>
          <cell r="AM102">
            <v>0</v>
          </cell>
          <cell r="AN102">
            <v>66.599999999999994</v>
          </cell>
          <cell r="AO102">
            <v>108000</v>
          </cell>
          <cell r="AP102">
            <v>0</v>
          </cell>
          <cell r="AQ102">
            <v>80.599999999999994</v>
          </cell>
          <cell r="AR102">
            <v>502</v>
          </cell>
          <cell r="AS102">
            <v>140</v>
          </cell>
          <cell r="AT102">
            <v>370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 t="str">
            <v>W610X372</v>
          </cell>
          <cell r="AZ102" t="str">
            <v>W610X372</v>
          </cell>
          <cell r="BA102">
            <v>372</v>
          </cell>
          <cell r="BB102">
            <v>47400</v>
          </cell>
          <cell r="BC102">
            <v>668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372</v>
          </cell>
          <cell r="BV102">
            <v>0</v>
          </cell>
          <cell r="BW102">
            <v>0</v>
          </cell>
          <cell r="BX102">
            <v>20.7</v>
          </cell>
          <cell r="BY102">
            <v>0</v>
          </cell>
          <cell r="BZ102">
            <v>3530</v>
          </cell>
          <cell r="CA102">
            <v>12200</v>
          </cell>
          <cell r="CB102">
            <v>10600</v>
          </cell>
          <cell r="CC102">
            <v>272</v>
          </cell>
          <cell r="CD102">
            <v>301</v>
          </cell>
          <cell r="CE102">
            <v>2800</v>
          </cell>
          <cell r="CF102">
            <v>1800</v>
          </cell>
          <cell r="CG102">
            <v>79.8</v>
          </cell>
          <cell r="CH102">
            <v>0</v>
          </cell>
          <cell r="CI102">
            <v>27700</v>
          </cell>
          <cell r="CJ102">
            <v>29000</v>
          </cell>
          <cell r="CK102">
            <v>0</v>
          </cell>
          <cell r="CL102">
            <v>52000</v>
          </cell>
          <cell r="CM102">
            <v>209</v>
          </cell>
          <cell r="CN102">
            <v>2290</v>
          </cell>
          <cell r="CO102">
            <v>6060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</row>
        <row r="103">
          <cell r="C103" t="str">
            <v>W24X229</v>
          </cell>
          <cell r="D103" t="str">
            <v>F</v>
          </cell>
          <cell r="E103">
            <v>229</v>
          </cell>
          <cell r="F103">
            <v>67.2</v>
          </cell>
          <cell r="G103">
            <v>26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1.3125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3.79</v>
          </cell>
          <cell r="AA103">
            <v>0</v>
          </cell>
          <cell r="AB103">
            <v>22.5</v>
          </cell>
          <cell r="AC103">
            <v>0</v>
          </cell>
          <cell r="AD103">
            <v>0</v>
          </cell>
          <cell r="AE103">
            <v>7650</v>
          </cell>
          <cell r="AF103">
            <v>675</v>
          </cell>
          <cell r="AG103">
            <v>588</v>
          </cell>
          <cell r="AH103">
            <v>10.7</v>
          </cell>
          <cell r="AI103">
            <v>651</v>
          </cell>
          <cell r="AJ103">
            <v>154</v>
          </cell>
          <cell r="AK103">
            <v>99.4</v>
          </cell>
          <cell r="AL103">
            <v>3.11</v>
          </cell>
          <cell r="AM103">
            <v>0</v>
          </cell>
          <cell r="AN103">
            <v>51.3</v>
          </cell>
          <cell r="AO103">
            <v>96100</v>
          </cell>
          <cell r="AP103">
            <v>0</v>
          </cell>
          <cell r="AQ103">
            <v>79.5</v>
          </cell>
          <cell r="AR103">
            <v>450</v>
          </cell>
          <cell r="AS103">
            <v>127</v>
          </cell>
          <cell r="AT103">
            <v>336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 t="str">
            <v>W610X341</v>
          </cell>
          <cell r="AZ103" t="str">
            <v>W610X341</v>
          </cell>
          <cell r="BA103">
            <v>341</v>
          </cell>
          <cell r="BB103">
            <v>43400</v>
          </cell>
          <cell r="BC103">
            <v>660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341</v>
          </cell>
          <cell r="BV103">
            <v>0</v>
          </cell>
          <cell r="BW103">
            <v>0</v>
          </cell>
          <cell r="BX103">
            <v>22.5</v>
          </cell>
          <cell r="BY103">
            <v>0</v>
          </cell>
          <cell r="BZ103">
            <v>3180</v>
          </cell>
          <cell r="CA103">
            <v>11100</v>
          </cell>
          <cell r="CB103">
            <v>9640</v>
          </cell>
          <cell r="CC103">
            <v>272</v>
          </cell>
          <cell r="CD103">
            <v>271</v>
          </cell>
          <cell r="CE103">
            <v>2520</v>
          </cell>
          <cell r="CF103">
            <v>1630</v>
          </cell>
          <cell r="CG103">
            <v>79</v>
          </cell>
          <cell r="CH103">
            <v>0</v>
          </cell>
          <cell r="CI103">
            <v>21400</v>
          </cell>
          <cell r="CJ103">
            <v>25800</v>
          </cell>
          <cell r="CK103">
            <v>0</v>
          </cell>
          <cell r="CL103">
            <v>51300</v>
          </cell>
          <cell r="CM103">
            <v>187</v>
          </cell>
          <cell r="CN103">
            <v>2080</v>
          </cell>
          <cell r="CO103">
            <v>5510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</row>
        <row r="104">
          <cell r="C104" t="str">
            <v>W24X207</v>
          </cell>
          <cell r="D104" t="str">
            <v>F</v>
          </cell>
          <cell r="E104">
            <v>207</v>
          </cell>
          <cell r="F104">
            <v>60.7</v>
          </cell>
          <cell r="G104">
            <v>25.7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1.25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4.1399999999999997</v>
          </cell>
          <cell r="AA104">
            <v>0</v>
          </cell>
          <cell r="AB104">
            <v>24.8</v>
          </cell>
          <cell r="AC104">
            <v>0</v>
          </cell>
          <cell r="AD104">
            <v>0</v>
          </cell>
          <cell r="AE104">
            <v>6820</v>
          </cell>
          <cell r="AF104">
            <v>606</v>
          </cell>
          <cell r="AG104">
            <v>531</v>
          </cell>
          <cell r="AH104">
            <v>10.6</v>
          </cell>
          <cell r="AI104">
            <v>578</v>
          </cell>
          <cell r="AJ104">
            <v>137</v>
          </cell>
          <cell r="AK104">
            <v>88.8</v>
          </cell>
          <cell r="AL104">
            <v>3.08</v>
          </cell>
          <cell r="AM104">
            <v>0</v>
          </cell>
          <cell r="AN104">
            <v>38.299999999999997</v>
          </cell>
          <cell r="AO104">
            <v>84100</v>
          </cell>
          <cell r="AP104">
            <v>0</v>
          </cell>
          <cell r="AQ104">
            <v>78.400000000000006</v>
          </cell>
          <cell r="AR104">
            <v>400</v>
          </cell>
          <cell r="AS104">
            <v>115</v>
          </cell>
          <cell r="AT104">
            <v>302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 t="str">
            <v>W610X307</v>
          </cell>
          <cell r="AZ104" t="str">
            <v>W610X307</v>
          </cell>
          <cell r="BA104">
            <v>307</v>
          </cell>
          <cell r="BB104">
            <v>39200</v>
          </cell>
          <cell r="BC104">
            <v>653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307</v>
          </cell>
          <cell r="BV104">
            <v>0</v>
          </cell>
          <cell r="BW104">
            <v>0</v>
          </cell>
          <cell r="BX104">
            <v>24.8</v>
          </cell>
          <cell r="BY104">
            <v>0</v>
          </cell>
          <cell r="BZ104">
            <v>2840</v>
          </cell>
          <cell r="CA104">
            <v>9930</v>
          </cell>
          <cell r="CB104">
            <v>8700</v>
          </cell>
          <cell r="CC104">
            <v>269</v>
          </cell>
          <cell r="CD104">
            <v>241</v>
          </cell>
          <cell r="CE104">
            <v>2250</v>
          </cell>
          <cell r="CF104">
            <v>1460</v>
          </cell>
          <cell r="CG104">
            <v>78.2</v>
          </cell>
          <cell r="CH104">
            <v>0</v>
          </cell>
          <cell r="CI104">
            <v>15900</v>
          </cell>
          <cell r="CJ104">
            <v>22600</v>
          </cell>
          <cell r="CK104">
            <v>0</v>
          </cell>
          <cell r="CL104">
            <v>50600</v>
          </cell>
          <cell r="CM104">
            <v>166</v>
          </cell>
          <cell r="CN104">
            <v>1880</v>
          </cell>
          <cell r="CO104">
            <v>4950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</row>
        <row r="105">
          <cell r="C105" t="str">
            <v>W24X192</v>
          </cell>
          <cell r="D105" t="str">
            <v>F</v>
          </cell>
          <cell r="E105">
            <v>192</v>
          </cell>
          <cell r="F105">
            <v>56.3</v>
          </cell>
          <cell r="G105">
            <v>25.5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1.25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4.43</v>
          </cell>
          <cell r="AA105">
            <v>0</v>
          </cell>
          <cell r="AB105">
            <v>26.6</v>
          </cell>
          <cell r="AC105">
            <v>0</v>
          </cell>
          <cell r="AD105">
            <v>0</v>
          </cell>
          <cell r="AE105">
            <v>6260</v>
          </cell>
          <cell r="AF105">
            <v>559</v>
          </cell>
          <cell r="AG105">
            <v>491</v>
          </cell>
          <cell r="AH105">
            <v>10.5</v>
          </cell>
          <cell r="AI105">
            <v>530</v>
          </cell>
          <cell r="AJ105">
            <v>126</v>
          </cell>
          <cell r="AK105">
            <v>81.8</v>
          </cell>
          <cell r="AL105">
            <v>3.07</v>
          </cell>
          <cell r="AM105">
            <v>0</v>
          </cell>
          <cell r="AN105">
            <v>30.8</v>
          </cell>
          <cell r="AO105">
            <v>76300</v>
          </cell>
          <cell r="AP105">
            <v>0</v>
          </cell>
          <cell r="AQ105">
            <v>78.099999999999994</v>
          </cell>
          <cell r="AR105">
            <v>371</v>
          </cell>
          <cell r="AS105">
            <v>107</v>
          </cell>
          <cell r="AT105">
            <v>280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 t="str">
            <v>W610X285</v>
          </cell>
          <cell r="AZ105" t="str">
            <v>W610X285</v>
          </cell>
          <cell r="BA105">
            <v>285</v>
          </cell>
          <cell r="BB105">
            <v>36300</v>
          </cell>
          <cell r="BC105">
            <v>648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285</v>
          </cell>
          <cell r="BV105">
            <v>0</v>
          </cell>
          <cell r="BW105">
            <v>0</v>
          </cell>
          <cell r="BX105">
            <v>26.6</v>
          </cell>
          <cell r="BY105">
            <v>0</v>
          </cell>
          <cell r="BZ105">
            <v>2610</v>
          </cell>
          <cell r="CA105">
            <v>9160</v>
          </cell>
          <cell r="CB105">
            <v>8050</v>
          </cell>
          <cell r="CC105">
            <v>267</v>
          </cell>
          <cell r="CD105">
            <v>221</v>
          </cell>
          <cell r="CE105">
            <v>2060</v>
          </cell>
          <cell r="CF105">
            <v>1340</v>
          </cell>
          <cell r="CG105">
            <v>78</v>
          </cell>
          <cell r="CH105">
            <v>0</v>
          </cell>
          <cell r="CI105">
            <v>12800</v>
          </cell>
          <cell r="CJ105">
            <v>20500</v>
          </cell>
          <cell r="CK105">
            <v>0</v>
          </cell>
          <cell r="CL105">
            <v>50400</v>
          </cell>
          <cell r="CM105">
            <v>154</v>
          </cell>
          <cell r="CN105">
            <v>1750</v>
          </cell>
          <cell r="CO105">
            <v>4590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</row>
        <row r="106">
          <cell r="C106" t="str">
            <v>W24X176</v>
          </cell>
          <cell r="D106" t="str">
            <v>F</v>
          </cell>
          <cell r="E106">
            <v>176</v>
          </cell>
          <cell r="F106">
            <v>51.7</v>
          </cell>
          <cell r="G106">
            <v>25.2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1.1875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4.8099999999999996</v>
          </cell>
          <cell r="AA106">
            <v>0</v>
          </cell>
          <cell r="AB106">
            <v>28.7</v>
          </cell>
          <cell r="AC106">
            <v>0</v>
          </cell>
          <cell r="AD106">
            <v>0</v>
          </cell>
          <cell r="AE106">
            <v>5680</v>
          </cell>
          <cell r="AF106">
            <v>511</v>
          </cell>
          <cell r="AG106">
            <v>450</v>
          </cell>
          <cell r="AH106">
            <v>10.5</v>
          </cell>
          <cell r="AI106">
            <v>479</v>
          </cell>
          <cell r="AJ106">
            <v>115</v>
          </cell>
          <cell r="AK106">
            <v>74.3</v>
          </cell>
          <cell r="AL106">
            <v>3.04</v>
          </cell>
          <cell r="AM106">
            <v>0</v>
          </cell>
          <cell r="AN106">
            <v>23.9</v>
          </cell>
          <cell r="AO106">
            <v>68400</v>
          </cell>
          <cell r="AP106">
            <v>0</v>
          </cell>
          <cell r="AQ106">
            <v>76.900000000000006</v>
          </cell>
          <cell r="AR106">
            <v>333</v>
          </cell>
          <cell r="AS106">
            <v>97.1</v>
          </cell>
          <cell r="AT106">
            <v>254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 t="str">
            <v>W610X262</v>
          </cell>
          <cell r="AZ106" t="str">
            <v>W610X262</v>
          </cell>
          <cell r="BA106">
            <v>262</v>
          </cell>
          <cell r="BB106">
            <v>33400</v>
          </cell>
          <cell r="BC106">
            <v>640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262</v>
          </cell>
          <cell r="BV106">
            <v>0</v>
          </cell>
          <cell r="BW106">
            <v>0</v>
          </cell>
          <cell r="BX106">
            <v>28.7</v>
          </cell>
          <cell r="BY106">
            <v>0</v>
          </cell>
          <cell r="BZ106">
            <v>2360</v>
          </cell>
          <cell r="CA106">
            <v>8370</v>
          </cell>
          <cell r="CB106">
            <v>7370</v>
          </cell>
          <cell r="CC106">
            <v>267</v>
          </cell>
          <cell r="CD106">
            <v>199</v>
          </cell>
          <cell r="CE106">
            <v>1880</v>
          </cell>
          <cell r="CF106">
            <v>1220</v>
          </cell>
          <cell r="CG106">
            <v>77.2</v>
          </cell>
          <cell r="CH106">
            <v>0</v>
          </cell>
          <cell r="CI106">
            <v>9950</v>
          </cell>
          <cell r="CJ106">
            <v>18400</v>
          </cell>
          <cell r="CK106">
            <v>0</v>
          </cell>
          <cell r="CL106">
            <v>49600</v>
          </cell>
          <cell r="CM106">
            <v>139</v>
          </cell>
          <cell r="CN106">
            <v>1590</v>
          </cell>
          <cell r="CO106">
            <v>4160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</row>
        <row r="107">
          <cell r="C107" t="str">
            <v>W24X162</v>
          </cell>
          <cell r="D107" t="str">
            <v>F</v>
          </cell>
          <cell r="E107">
            <v>162</v>
          </cell>
          <cell r="F107">
            <v>47.7</v>
          </cell>
          <cell r="G107">
            <v>25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1.1875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5.31</v>
          </cell>
          <cell r="AA107">
            <v>0</v>
          </cell>
          <cell r="AB107">
            <v>30.6</v>
          </cell>
          <cell r="AC107">
            <v>0</v>
          </cell>
          <cell r="AD107">
            <v>0</v>
          </cell>
          <cell r="AE107">
            <v>5170</v>
          </cell>
          <cell r="AF107">
            <v>468</v>
          </cell>
          <cell r="AG107">
            <v>414</v>
          </cell>
          <cell r="AH107">
            <v>10.4</v>
          </cell>
          <cell r="AI107">
            <v>443</v>
          </cell>
          <cell r="AJ107">
            <v>105</v>
          </cell>
          <cell r="AK107">
            <v>68.400000000000006</v>
          </cell>
          <cell r="AL107">
            <v>3.05</v>
          </cell>
          <cell r="AM107">
            <v>0</v>
          </cell>
          <cell r="AN107">
            <v>18.5</v>
          </cell>
          <cell r="AO107">
            <v>62600</v>
          </cell>
          <cell r="AP107">
            <v>0</v>
          </cell>
          <cell r="AQ107">
            <v>77.3</v>
          </cell>
          <cell r="AR107">
            <v>306</v>
          </cell>
          <cell r="AS107">
            <v>89.2</v>
          </cell>
          <cell r="AT107">
            <v>233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 t="str">
            <v>W610X241</v>
          </cell>
          <cell r="AZ107" t="str">
            <v>W610X241</v>
          </cell>
          <cell r="BA107">
            <v>241</v>
          </cell>
          <cell r="BB107">
            <v>30800</v>
          </cell>
          <cell r="BC107">
            <v>635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241</v>
          </cell>
          <cell r="BV107">
            <v>0</v>
          </cell>
          <cell r="BW107">
            <v>0</v>
          </cell>
          <cell r="BX107">
            <v>30.6</v>
          </cell>
          <cell r="BY107">
            <v>0</v>
          </cell>
          <cell r="BZ107">
            <v>2150</v>
          </cell>
          <cell r="CA107">
            <v>7670</v>
          </cell>
          <cell r="CB107">
            <v>6780</v>
          </cell>
          <cell r="CC107">
            <v>264</v>
          </cell>
          <cell r="CD107">
            <v>184</v>
          </cell>
          <cell r="CE107">
            <v>1720</v>
          </cell>
          <cell r="CF107">
            <v>1120</v>
          </cell>
          <cell r="CG107">
            <v>77.5</v>
          </cell>
          <cell r="CH107">
            <v>0</v>
          </cell>
          <cell r="CI107">
            <v>7700</v>
          </cell>
          <cell r="CJ107">
            <v>16800</v>
          </cell>
          <cell r="CK107">
            <v>0</v>
          </cell>
          <cell r="CL107">
            <v>49900</v>
          </cell>
          <cell r="CM107">
            <v>127</v>
          </cell>
          <cell r="CN107">
            <v>1460</v>
          </cell>
          <cell r="CO107">
            <v>3820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</row>
        <row r="108">
          <cell r="C108" t="str">
            <v>W24X146</v>
          </cell>
          <cell r="D108" t="str">
            <v>F</v>
          </cell>
          <cell r="E108">
            <v>146</v>
          </cell>
          <cell r="F108">
            <v>43</v>
          </cell>
          <cell r="G108">
            <v>24.7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1.125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5.92</v>
          </cell>
          <cell r="AA108">
            <v>0</v>
          </cell>
          <cell r="AB108">
            <v>33.200000000000003</v>
          </cell>
          <cell r="AC108">
            <v>0</v>
          </cell>
          <cell r="AD108">
            <v>0</v>
          </cell>
          <cell r="AE108">
            <v>4580</v>
          </cell>
          <cell r="AF108">
            <v>418</v>
          </cell>
          <cell r="AG108">
            <v>371</v>
          </cell>
          <cell r="AH108">
            <v>10.3</v>
          </cell>
          <cell r="AI108">
            <v>391</v>
          </cell>
          <cell r="AJ108">
            <v>93.2</v>
          </cell>
          <cell r="AK108">
            <v>60.5</v>
          </cell>
          <cell r="AL108">
            <v>3.01</v>
          </cell>
          <cell r="AM108">
            <v>0</v>
          </cell>
          <cell r="AN108">
            <v>13.4</v>
          </cell>
          <cell r="AO108">
            <v>54600</v>
          </cell>
          <cell r="AP108">
            <v>0</v>
          </cell>
          <cell r="AQ108">
            <v>76.099999999999994</v>
          </cell>
          <cell r="AR108">
            <v>268</v>
          </cell>
          <cell r="AS108">
            <v>78.8</v>
          </cell>
          <cell r="AT108">
            <v>207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 t="str">
            <v>W610X217</v>
          </cell>
          <cell r="AZ108" t="str">
            <v>W610X217</v>
          </cell>
          <cell r="BA108">
            <v>217</v>
          </cell>
          <cell r="BB108">
            <v>27700</v>
          </cell>
          <cell r="BC108">
            <v>627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217</v>
          </cell>
          <cell r="BV108">
            <v>0</v>
          </cell>
          <cell r="BW108">
            <v>0</v>
          </cell>
          <cell r="BX108">
            <v>33.200000000000003</v>
          </cell>
          <cell r="BY108">
            <v>0</v>
          </cell>
          <cell r="BZ108">
            <v>1910</v>
          </cell>
          <cell r="CA108">
            <v>6850</v>
          </cell>
          <cell r="CB108">
            <v>6080</v>
          </cell>
          <cell r="CC108">
            <v>262</v>
          </cell>
          <cell r="CD108">
            <v>163</v>
          </cell>
          <cell r="CE108">
            <v>1530</v>
          </cell>
          <cell r="CF108">
            <v>991</v>
          </cell>
          <cell r="CG108">
            <v>76.5</v>
          </cell>
          <cell r="CH108">
            <v>0</v>
          </cell>
          <cell r="CI108">
            <v>5580</v>
          </cell>
          <cell r="CJ108">
            <v>14700</v>
          </cell>
          <cell r="CK108">
            <v>0</v>
          </cell>
          <cell r="CL108">
            <v>49100</v>
          </cell>
          <cell r="CM108">
            <v>112</v>
          </cell>
          <cell r="CN108">
            <v>1290</v>
          </cell>
          <cell r="CO108">
            <v>3390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</row>
        <row r="109">
          <cell r="C109" t="str">
            <v>W24X131</v>
          </cell>
          <cell r="D109" t="str">
            <v>F</v>
          </cell>
          <cell r="E109">
            <v>131</v>
          </cell>
          <cell r="F109">
            <v>38.5</v>
          </cell>
          <cell r="G109">
            <v>24.5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1.125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6.7</v>
          </cell>
          <cell r="AA109">
            <v>0</v>
          </cell>
          <cell r="AB109">
            <v>35.6</v>
          </cell>
          <cell r="AC109">
            <v>0</v>
          </cell>
          <cell r="AD109">
            <v>0</v>
          </cell>
          <cell r="AE109">
            <v>4020</v>
          </cell>
          <cell r="AF109">
            <v>370</v>
          </cell>
          <cell r="AG109">
            <v>329</v>
          </cell>
          <cell r="AH109">
            <v>10.199999999999999</v>
          </cell>
          <cell r="AI109">
            <v>340</v>
          </cell>
          <cell r="AJ109">
            <v>81.5</v>
          </cell>
          <cell r="AK109">
            <v>53</v>
          </cell>
          <cell r="AL109">
            <v>2.97</v>
          </cell>
          <cell r="AM109">
            <v>0</v>
          </cell>
          <cell r="AN109">
            <v>9.5</v>
          </cell>
          <cell r="AO109">
            <v>47100</v>
          </cell>
          <cell r="AP109">
            <v>0</v>
          </cell>
          <cell r="AQ109">
            <v>75.900000000000006</v>
          </cell>
          <cell r="AR109">
            <v>235</v>
          </cell>
          <cell r="AS109">
            <v>69.5</v>
          </cell>
          <cell r="AT109">
            <v>184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 t="str">
            <v>W610X195</v>
          </cell>
          <cell r="AZ109" t="str">
            <v>W610X195</v>
          </cell>
          <cell r="BA109">
            <v>195</v>
          </cell>
          <cell r="BB109">
            <v>24800</v>
          </cell>
          <cell r="BC109">
            <v>622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195</v>
          </cell>
          <cell r="BV109">
            <v>0</v>
          </cell>
          <cell r="BW109">
            <v>0</v>
          </cell>
          <cell r="BX109">
            <v>35.6</v>
          </cell>
          <cell r="BY109">
            <v>0</v>
          </cell>
          <cell r="BZ109">
            <v>1670</v>
          </cell>
          <cell r="CA109">
            <v>6060</v>
          </cell>
          <cell r="CB109">
            <v>5390</v>
          </cell>
          <cell r="CC109">
            <v>259</v>
          </cell>
          <cell r="CD109">
            <v>142</v>
          </cell>
          <cell r="CE109">
            <v>1340</v>
          </cell>
          <cell r="CF109">
            <v>869</v>
          </cell>
          <cell r="CG109">
            <v>75.400000000000006</v>
          </cell>
          <cell r="CH109">
            <v>0</v>
          </cell>
          <cell r="CI109">
            <v>3950</v>
          </cell>
          <cell r="CJ109">
            <v>12600</v>
          </cell>
          <cell r="CK109">
            <v>0</v>
          </cell>
          <cell r="CL109">
            <v>49000</v>
          </cell>
          <cell r="CM109">
            <v>97.8</v>
          </cell>
          <cell r="CN109">
            <v>1140</v>
          </cell>
          <cell r="CO109">
            <v>3020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</row>
        <row r="110">
          <cell r="C110" t="str">
            <v>W24X117</v>
          </cell>
          <cell r="D110" t="str">
            <v>F</v>
          </cell>
          <cell r="E110">
            <v>117</v>
          </cell>
          <cell r="F110">
            <v>34.4</v>
          </cell>
          <cell r="G110">
            <v>24.3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1.125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7.53</v>
          </cell>
          <cell r="AA110">
            <v>0</v>
          </cell>
          <cell r="AB110">
            <v>39.200000000000003</v>
          </cell>
          <cell r="AC110">
            <v>0</v>
          </cell>
          <cell r="AD110">
            <v>0</v>
          </cell>
          <cell r="AE110">
            <v>3540</v>
          </cell>
          <cell r="AF110">
            <v>327</v>
          </cell>
          <cell r="AG110">
            <v>291</v>
          </cell>
          <cell r="AH110">
            <v>10.1</v>
          </cell>
          <cell r="AI110">
            <v>297</v>
          </cell>
          <cell r="AJ110">
            <v>71.400000000000006</v>
          </cell>
          <cell r="AK110">
            <v>46.5</v>
          </cell>
          <cell r="AL110">
            <v>2.94</v>
          </cell>
          <cell r="AM110">
            <v>0</v>
          </cell>
          <cell r="AN110">
            <v>6.72</v>
          </cell>
          <cell r="AO110">
            <v>40800</v>
          </cell>
          <cell r="AP110">
            <v>0</v>
          </cell>
          <cell r="AQ110">
            <v>75</v>
          </cell>
          <cell r="AR110">
            <v>204</v>
          </cell>
          <cell r="AS110">
            <v>61</v>
          </cell>
          <cell r="AT110">
            <v>163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 t="str">
            <v>W610X174</v>
          </cell>
          <cell r="AZ110" t="str">
            <v>W610X174</v>
          </cell>
          <cell r="BA110">
            <v>174</v>
          </cell>
          <cell r="BB110">
            <v>22200</v>
          </cell>
          <cell r="BC110">
            <v>617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174</v>
          </cell>
          <cell r="BV110">
            <v>0</v>
          </cell>
          <cell r="BW110">
            <v>0</v>
          </cell>
          <cell r="BX110">
            <v>39.200000000000003</v>
          </cell>
          <cell r="BY110">
            <v>0</v>
          </cell>
          <cell r="BZ110">
            <v>1470</v>
          </cell>
          <cell r="CA110">
            <v>5360</v>
          </cell>
          <cell r="CB110">
            <v>4770</v>
          </cell>
          <cell r="CC110">
            <v>257</v>
          </cell>
          <cell r="CD110">
            <v>124</v>
          </cell>
          <cell r="CE110">
            <v>1170</v>
          </cell>
          <cell r="CF110">
            <v>762</v>
          </cell>
          <cell r="CG110">
            <v>74.7</v>
          </cell>
          <cell r="CH110">
            <v>0</v>
          </cell>
          <cell r="CI110">
            <v>2800</v>
          </cell>
          <cell r="CJ110">
            <v>11000</v>
          </cell>
          <cell r="CK110">
            <v>0</v>
          </cell>
          <cell r="CL110">
            <v>48400</v>
          </cell>
          <cell r="CM110">
            <v>84.9</v>
          </cell>
          <cell r="CN110">
            <v>1000</v>
          </cell>
          <cell r="CO110">
            <v>2670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</row>
        <row r="111">
          <cell r="C111" t="str">
            <v>W24X104</v>
          </cell>
          <cell r="D111" t="str">
            <v>F</v>
          </cell>
          <cell r="E111">
            <v>104</v>
          </cell>
          <cell r="F111">
            <v>30.6</v>
          </cell>
          <cell r="G111">
            <v>24.1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1.0625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8.5</v>
          </cell>
          <cell r="AA111">
            <v>0</v>
          </cell>
          <cell r="AB111">
            <v>43.1</v>
          </cell>
          <cell r="AC111">
            <v>0</v>
          </cell>
          <cell r="AD111">
            <v>0</v>
          </cell>
          <cell r="AE111">
            <v>3100</v>
          </cell>
          <cell r="AF111">
            <v>289</v>
          </cell>
          <cell r="AG111">
            <v>258</v>
          </cell>
          <cell r="AH111">
            <v>10.1</v>
          </cell>
          <cell r="AI111">
            <v>259</v>
          </cell>
          <cell r="AJ111">
            <v>62.4</v>
          </cell>
          <cell r="AK111">
            <v>40.700000000000003</v>
          </cell>
          <cell r="AL111">
            <v>2.91</v>
          </cell>
          <cell r="AM111">
            <v>0</v>
          </cell>
          <cell r="AN111">
            <v>4.72</v>
          </cell>
          <cell r="AO111">
            <v>35200</v>
          </cell>
          <cell r="AP111">
            <v>0</v>
          </cell>
          <cell r="AQ111">
            <v>74.7</v>
          </cell>
          <cell r="AR111">
            <v>179</v>
          </cell>
          <cell r="AS111">
            <v>53.9</v>
          </cell>
          <cell r="AT111">
            <v>144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 t="str">
            <v>W610X155</v>
          </cell>
          <cell r="AZ111" t="str">
            <v>W610X155</v>
          </cell>
          <cell r="BA111">
            <v>155</v>
          </cell>
          <cell r="BB111">
            <v>19700</v>
          </cell>
          <cell r="BC111">
            <v>612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155</v>
          </cell>
          <cell r="BV111">
            <v>0</v>
          </cell>
          <cell r="BW111">
            <v>0</v>
          </cell>
          <cell r="BX111">
            <v>43.1</v>
          </cell>
          <cell r="BY111">
            <v>0</v>
          </cell>
          <cell r="BZ111">
            <v>1290</v>
          </cell>
          <cell r="CA111">
            <v>4740</v>
          </cell>
          <cell r="CB111">
            <v>4230</v>
          </cell>
          <cell r="CC111">
            <v>257</v>
          </cell>
          <cell r="CD111">
            <v>108</v>
          </cell>
          <cell r="CE111">
            <v>1020</v>
          </cell>
          <cell r="CF111">
            <v>667</v>
          </cell>
          <cell r="CG111">
            <v>73.900000000000006</v>
          </cell>
          <cell r="CH111">
            <v>0</v>
          </cell>
          <cell r="CI111">
            <v>1960</v>
          </cell>
          <cell r="CJ111">
            <v>9450</v>
          </cell>
          <cell r="CK111">
            <v>0</v>
          </cell>
          <cell r="CL111">
            <v>48200</v>
          </cell>
          <cell r="CM111">
            <v>74.5</v>
          </cell>
          <cell r="CN111">
            <v>883</v>
          </cell>
          <cell r="CO111">
            <v>2360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</row>
        <row r="112">
          <cell r="C112" t="str">
            <v>W24X103</v>
          </cell>
          <cell r="D112" t="str">
            <v>F</v>
          </cell>
          <cell r="E112">
            <v>103</v>
          </cell>
          <cell r="F112">
            <v>30.3</v>
          </cell>
          <cell r="G112">
            <v>24.5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1.125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4.59</v>
          </cell>
          <cell r="AA112">
            <v>0</v>
          </cell>
          <cell r="AB112">
            <v>39.200000000000003</v>
          </cell>
          <cell r="AC112">
            <v>0</v>
          </cell>
          <cell r="AD112">
            <v>0</v>
          </cell>
          <cell r="AE112">
            <v>3000</v>
          </cell>
          <cell r="AF112">
            <v>280</v>
          </cell>
          <cell r="AG112">
            <v>245</v>
          </cell>
          <cell r="AH112">
            <v>10</v>
          </cell>
          <cell r="AI112">
            <v>119</v>
          </cell>
          <cell r="AJ112">
            <v>41.5</v>
          </cell>
          <cell r="AK112">
            <v>26.5</v>
          </cell>
          <cell r="AL112">
            <v>1.99</v>
          </cell>
          <cell r="AM112">
            <v>0</v>
          </cell>
          <cell r="AN112">
            <v>7.07</v>
          </cell>
          <cell r="AO112">
            <v>16600</v>
          </cell>
          <cell r="AP112">
            <v>0</v>
          </cell>
          <cell r="AQ112">
            <v>52.9</v>
          </cell>
          <cell r="AR112">
            <v>117</v>
          </cell>
          <cell r="AS112">
            <v>48.7</v>
          </cell>
          <cell r="AT112">
            <v>139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 t="str">
            <v>W610X153</v>
          </cell>
          <cell r="AZ112" t="str">
            <v>W610X153</v>
          </cell>
          <cell r="BA112">
            <v>153</v>
          </cell>
          <cell r="BB112">
            <v>19500</v>
          </cell>
          <cell r="BC112">
            <v>622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153</v>
          </cell>
          <cell r="BV112">
            <v>0</v>
          </cell>
          <cell r="BW112">
            <v>0</v>
          </cell>
          <cell r="BX112">
            <v>39.200000000000003</v>
          </cell>
          <cell r="BY112">
            <v>0</v>
          </cell>
          <cell r="BZ112">
            <v>1250</v>
          </cell>
          <cell r="CA112">
            <v>4590</v>
          </cell>
          <cell r="CB112">
            <v>4010</v>
          </cell>
          <cell r="CC112">
            <v>254</v>
          </cell>
          <cell r="CD112">
            <v>49.5</v>
          </cell>
          <cell r="CE112">
            <v>680</v>
          </cell>
          <cell r="CF112">
            <v>434</v>
          </cell>
          <cell r="CG112">
            <v>50.5</v>
          </cell>
          <cell r="CH112">
            <v>0</v>
          </cell>
          <cell r="CI112">
            <v>2940</v>
          </cell>
          <cell r="CJ112">
            <v>4460</v>
          </cell>
          <cell r="CK112">
            <v>0</v>
          </cell>
          <cell r="CL112">
            <v>34100</v>
          </cell>
          <cell r="CM112">
            <v>48.7</v>
          </cell>
          <cell r="CN112">
            <v>798</v>
          </cell>
          <cell r="CO112">
            <v>2280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</row>
        <row r="113">
          <cell r="C113" t="str">
            <v>W24X94</v>
          </cell>
          <cell r="D113" t="str">
            <v>F</v>
          </cell>
          <cell r="E113">
            <v>94</v>
          </cell>
          <cell r="F113">
            <v>27.7</v>
          </cell>
          <cell r="G113">
            <v>24.3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1.0625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5.18</v>
          </cell>
          <cell r="AA113">
            <v>0</v>
          </cell>
          <cell r="AB113">
            <v>41.9</v>
          </cell>
          <cell r="AC113">
            <v>0</v>
          </cell>
          <cell r="AD113">
            <v>0</v>
          </cell>
          <cell r="AE113">
            <v>2700</v>
          </cell>
          <cell r="AF113">
            <v>254</v>
          </cell>
          <cell r="AG113">
            <v>222</v>
          </cell>
          <cell r="AH113">
            <v>9.8699999999999992</v>
          </cell>
          <cell r="AI113">
            <v>109</v>
          </cell>
          <cell r="AJ113">
            <v>37.5</v>
          </cell>
          <cell r="AK113">
            <v>24</v>
          </cell>
          <cell r="AL113">
            <v>1.98</v>
          </cell>
          <cell r="AM113">
            <v>0</v>
          </cell>
          <cell r="AN113">
            <v>5.26</v>
          </cell>
          <cell r="AO113">
            <v>15000</v>
          </cell>
          <cell r="AP113">
            <v>0</v>
          </cell>
          <cell r="AQ113">
            <v>53.1</v>
          </cell>
          <cell r="AR113">
            <v>105</v>
          </cell>
          <cell r="AS113">
            <v>43.8</v>
          </cell>
          <cell r="AT113">
            <v>126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 t="str">
            <v>W610X140</v>
          </cell>
          <cell r="AZ113" t="str">
            <v>W610X140</v>
          </cell>
          <cell r="BA113">
            <v>140</v>
          </cell>
          <cell r="BB113">
            <v>17900</v>
          </cell>
          <cell r="BC113">
            <v>617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140</v>
          </cell>
          <cell r="BV113">
            <v>0</v>
          </cell>
          <cell r="BW113">
            <v>0</v>
          </cell>
          <cell r="BX113">
            <v>41.9</v>
          </cell>
          <cell r="BY113">
            <v>0</v>
          </cell>
          <cell r="BZ113">
            <v>1120</v>
          </cell>
          <cell r="CA113">
            <v>4160</v>
          </cell>
          <cell r="CB113">
            <v>3640</v>
          </cell>
          <cell r="CC113">
            <v>251</v>
          </cell>
          <cell r="CD113">
            <v>45.4</v>
          </cell>
          <cell r="CE113">
            <v>615</v>
          </cell>
          <cell r="CF113">
            <v>393</v>
          </cell>
          <cell r="CG113">
            <v>50.3</v>
          </cell>
          <cell r="CH113">
            <v>0</v>
          </cell>
          <cell r="CI113">
            <v>2190</v>
          </cell>
          <cell r="CJ113">
            <v>4030</v>
          </cell>
          <cell r="CK113">
            <v>0</v>
          </cell>
          <cell r="CL113">
            <v>34300</v>
          </cell>
          <cell r="CM113">
            <v>43.7</v>
          </cell>
          <cell r="CN113">
            <v>718</v>
          </cell>
          <cell r="CO113">
            <v>2060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</row>
        <row r="114">
          <cell r="C114" t="str">
            <v>W24X84</v>
          </cell>
          <cell r="D114" t="str">
            <v>F</v>
          </cell>
          <cell r="E114">
            <v>84</v>
          </cell>
          <cell r="F114">
            <v>24.7</v>
          </cell>
          <cell r="G114">
            <v>24.1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1.0625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5.86</v>
          </cell>
          <cell r="AA114">
            <v>0</v>
          </cell>
          <cell r="AB114">
            <v>45.9</v>
          </cell>
          <cell r="AC114">
            <v>0</v>
          </cell>
          <cell r="AD114">
            <v>0</v>
          </cell>
          <cell r="AE114">
            <v>2370</v>
          </cell>
          <cell r="AF114">
            <v>224</v>
          </cell>
          <cell r="AG114">
            <v>196</v>
          </cell>
          <cell r="AH114">
            <v>9.7899999999999991</v>
          </cell>
          <cell r="AI114">
            <v>94.4</v>
          </cell>
          <cell r="AJ114">
            <v>32.6</v>
          </cell>
          <cell r="AK114">
            <v>20.9</v>
          </cell>
          <cell r="AL114">
            <v>1.95</v>
          </cell>
          <cell r="AM114">
            <v>0</v>
          </cell>
          <cell r="AN114">
            <v>3.7</v>
          </cell>
          <cell r="AO114">
            <v>12800</v>
          </cell>
          <cell r="AP114">
            <v>0</v>
          </cell>
          <cell r="AQ114">
            <v>52.6</v>
          </cell>
          <cell r="AR114">
            <v>91.3</v>
          </cell>
          <cell r="AS114">
            <v>38.4</v>
          </cell>
          <cell r="AT114">
            <v>111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 t="str">
            <v>W610X125</v>
          </cell>
          <cell r="AZ114" t="str">
            <v>W610X125</v>
          </cell>
          <cell r="BA114">
            <v>125</v>
          </cell>
          <cell r="BB114">
            <v>15900</v>
          </cell>
          <cell r="BC114">
            <v>612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125</v>
          </cell>
          <cell r="BV114">
            <v>0</v>
          </cell>
          <cell r="BW114">
            <v>0</v>
          </cell>
          <cell r="BX114">
            <v>45.9</v>
          </cell>
          <cell r="BY114">
            <v>0</v>
          </cell>
          <cell r="BZ114">
            <v>986</v>
          </cell>
          <cell r="CA114">
            <v>3670</v>
          </cell>
          <cell r="CB114">
            <v>3210</v>
          </cell>
          <cell r="CC114">
            <v>249</v>
          </cell>
          <cell r="CD114">
            <v>39.299999999999997</v>
          </cell>
          <cell r="CE114">
            <v>534</v>
          </cell>
          <cell r="CF114">
            <v>342</v>
          </cell>
          <cell r="CG114">
            <v>49.5</v>
          </cell>
          <cell r="CH114">
            <v>0</v>
          </cell>
          <cell r="CI114">
            <v>1540</v>
          </cell>
          <cell r="CJ114">
            <v>3440</v>
          </cell>
          <cell r="CK114">
            <v>0</v>
          </cell>
          <cell r="CL114">
            <v>33900</v>
          </cell>
          <cell r="CM114">
            <v>38</v>
          </cell>
          <cell r="CN114">
            <v>629</v>
          </cell>
          <cell r="CO114">
            <v>1820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</row>
        <row r="115">
          <cell r="C115" t="str">
            <v>W24X76</v>
          </cell>
          <cell r="D115" t="str">
            <v>F</v>
          </cell>
          <cell r="E115">
            <v>76</v>
          </cell>
          <cell r="F115">
            <v>22.4</v>
          </cell>
          <cell r="G115">
            <v>23.9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1.0625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6.61</v>
          </cell>
          <cell r="AA115">
            <v>0</v>
          </cell>
          <cell r="AB115">
            <v>49</v>
          </cell>
          <cell r="AC115">
            <v>0</v>
          </cell>
          <cell r="AD115">
            <v>0</v>
          </cell>
          <cell r="AE115">
            <v>2100</v>
          </cell>
          <cell r="AF115">
            <v>200</v>
          </cell>
          <cell r="AG115">
            <v>176</v>
          </cell>
          <cell r="AH115">
            <v>9.69</v>
          </cell>
          <cell r="AI115">
            <v>82.5</v>
          </cell>
          <cell r="AJ115">
            <v>28.6</v>
          </cell>
          <cell r="AK115">
            <v>18.399999999999999</v>
          </cell>
          <cell r="AL115">
            <v>1.92</v>
          </cell>
          <cell r="AM115">
            <v>0</v>
          </cell>
          <cell r="AN115">
            <v>2.68</v>
          </cell>
          <cell r="AO115">
            <v>11100</v>
          </cell>
          <cell r="AP115">
            <v>0</v>
          </cell>
          <cell r="AQ115">
            <v>52.2</v>
          </cell>
          <cell r="AR115">
            <v>79.8</v>
          </cell>
          <cell r="AS115">
            <v>33.799999999999997</v>
          </cell>
          <cell r="AT115">
            <v>98.9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 t="str">
            <v>W610X113</v>
          </cell>
          <cell r="AZ115" t="str">
            <v>W610X113</v>
          </cell>
          <cell r="BA115">
            <v>113</v>
          </cell>
          <cell r="BB115">
            <v>14500</v>
          </cell>
          <cell r="BC115">
            <v>607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113</v>
          </cell>
          <cell r="BV115">
            <v>0</v>
          </cell>
          <cell r="BW115">
            <v>0</v>
          </cell>
          <cell r="BX115">
            <v>49</v>
          </cell>
          <cell r="BY115">
            <v>0</v>
          </cell>
          <cell r="BZ115">
            <v>874</v>
          </cell>
          <cell r="CA115">
            <v>3280</v>
          </cell>
          <cell r="CB115">
            <v>2880</v>
          </cell>
          <cell r="CC115">
            <v>246</v>
          </cell>
          <cell r="CD115">
            <v>34.299999999999997</v>
          </cell>
          <cell r="CE115">
            <v>469</v>
          </cell>
          <cell r="CF115">
            <v>302</v>
          </cell>
          <cell r="CG115">
            <v>48.8</v>
          </cell>
          <cell r="CH115">
            <v>0</v>
          </cell>
          <cell r="CI115">
            <v>1120</v>
          </cell>
          <cell r="CJ115">
            <v>2980</v>
          </cell>
          <cell r="CK115">
            <v>0</v>
          </cell>
          <cell r="CL115">
            <v>33700</v>
          </cell>
          <cell r="CM115">
            <v>33.200000000000003</v>
          </cell>
          <cell r="CN115">
            <v>554</v>
          </cell>
          <cell r="CO115">
            <v>1620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</row>
        <row r="116">
          <cell r="C116" t="str">
            <v>W24X68</v>
          </cell>
          <cell r="D116" t="str">
            <v>F</v>
          </cell>
          <cell r="E116">
            <v>68</v>
          </cell>
          <cell r="F116">
            <v>20.100000000000001</v>
          </cell>
          <cell r="G116">
            <v>23.7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1.0625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7.66</v>
          </cell>
          <cell r="AA116">
            <v>0</v>
          </cell>
          <cell r="AB116">
            <v>52</v>
          </cell>
          <cell r="AC116">
            <v>0</v>
          </cell>
          <cell r="AD116">
            <v>0</v>
          </cell>
          <cell r="AE116">
            <v>1830</v>
          </cell>
          <cell r="AF116">
            <v>177</v>
          </cell>
          <cell r="AG116">
            <v>154</v>
          </cell>
          <cell r="AH116">
            <v>9.5500000000000007</v>
          </cell>
          <cell r="AI116">
            <v>70.400000000000006</v>
          </cell>
          <cell r="AJ116">
            <v>24.5</v>
          </cell>
          <cell r="AK116">
            <v>15.7</v>
          </cell>
          <cell r="AL116">
            <v>1.87</v>
          </cell>
          <cell r="AM116">
            <v>0</v>
          </cell>
          <cell r="AN116">
            <v>1.87</v>
          </cell>
          <cell r="AO116">
            <v>9430</v>
          </cell>
          <cell r="AP116">
            <v>0</v>
          </cell>
          <cell r="AQ116">
            <v>51.8</v>
          </cell>
          <cell r="AR116">
            <v>68</v>
          </cell>
          <cell r="AS116">
            <v>28.9</v>
          </cell>
          <cell r="AT116">
            <v>87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 t="str">
            <v>W610X101</v>
          </cell>
          <cell r="AZ116" t="str">
            <v>W610X101</v>
          </cell>
          <cell r="BA116">
            <v>101</v>
          </cell>
          <cell r="BB116">
            <v>13000</v>
          </cell>
          <cell r="BC116">
            <v>602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</v>
          </cell>
          <cell r="BV116">
            <v>0</v>
          </cell>
          <cell r="BW116">
            <v>0</v>
          </cell>
          <cell r="BX116">
            <v>52</v>
          </cell>
          <cell r="BY116">
            <v>0</v>
          </cell>
          <cell r="BZ116">
            <v>762</v>
          </cell>
          <cell r="CA116">
            <v>2900</v>
          </cell>
          <cell r="CB116">
            <v>2520</v>
          </cell>
          <cell r="CC116">
            <v>243</v>
          </cell>
          <cell r="CD116">
            <v>29.3</v>
          </cell>
          <cell r="CE116">
            <v>401</v>
          </cell>
          <cell r="CF116">
            <v>257</v>
          </cell>
          <cell r="CG116">
            <v>47.5</v>
          </cell>
          <cell r="CH116">
            <v>0</v>
          </cell>
          <cell r="CI116">
            <v>778</v>
          </cell>
          <cell r="CJ116">
            <v>2530</v>
          </cell>
          <cell r="CK116">
            <v>0</v>
          </cell>
          <cell r="CL116">
            <v>33400</v>
          </cell>
          <cell r="CM116">
            <v>28.3</v>
          </cell>
          <cell r="CN116">
            <v>474</v>
          </cell>
          <cell r="CO116">
            <v>1430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</row>
        <row r="117">
          <cell r="C117" t="str">
            <v>W24X62</v>
          </cell>
          <cell r="D117" t="str">
            <v>F</v>
          </cell>
          <cell r="E117">
            <v>62</v>
          </cell>
          <cell r="F117">
            <v>18.2</v>
          </cell>
          <cell r="G117">
            <v>23.7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1.0900000000000001</v>
          </cell>
          <cell r="S117">
            <v>1.5</v>
          </cell>
          <cell r="T117">
            <v>1.0625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5.97</v>
          </cell>
          <cell r="AA117">
            <v>0</v>
          </cell>
          <cell r="AB117">
            <v>50.1</v>
          </cell>
          <cell r="AC117">
            <v>0</v>
          </cell>
          <cell r="AD117">
            <v>0</v>
          </cell>
          <cell r="AE117">
            <v>1550</v>
          </cell>
          <cell r="AF117">
            <v>153</v>
          </cell>
          <cell r="AG117">
            <v>131</v>
          </cell>
          <cell r="AH117">
            <v>9.23</v>
          </cell>
          <cell r="AI117">
            <v>34.5</v>
          </cell>
          <cell r="AJ117">
            <v>15.7</v>
          </cell>
          <cell r="AK117">
            <v>9.8000000000000007</v>
          </cell>
          <cell r="AL117">
            <v>1.38</v>
          </cell>
          <cell r="AM117">
            <v>0</v>
          </cell>
          <cell r="AN117">
            <v>1.71</v>
          </cell>
          <cell r="AO117">
            <v>4620</v>
          </cell>
          <cell r="AP117">
            <v>0</v>
          </cell>
          <cell r="AQ117">
            <v>40.700000000000003</v>
          </cell>
          <cell r="AR117">
            <v>42.2</v>
          </cell>
          <cell r="AS117">
            <v>22.5</v>
          </cell>
          <cell r="AT117">
            <v>75.3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 t="str">
            <v>W610X92</v>
          </cell>
          <cell r="AZ117" t="str">
            <v>W610X92</v>
          </cell>
          <cell r="BA117">
            <v>92</v>
          </cell>
          <cell r="BB117">
            <v>11700</v>
          </cell>
          <cell r="BC117">
            <v>602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27.7</v>
          </cell>
          <cell r="BO117">
            <v>38.1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92</v>
          </cell>
          <cell r="BV117">
            <v>0</v>
          </cell>
          <cell r="BW117">
            <v>0</v>
          </cell>
          <cell r="BX117">
            <v>50.1</v>
          </cell>
          <cell r="BY117">
            <v>0</v>
          </cell>
          <cell r="BZ117">
            <v>645</v>
          </cell>
          <cell r="CA117">
            <v>2510</v>
          </cell>
          <cell r="CB117">
            <v>2150</v>
          </cell>
          <cell r="CC117">
            <v>234</v>
          </cell>
          <cell r="CD117">
            <v>14.4</v>
          </cell>
          <cell r="CE117">
            <v>257</v>
          </cell>
          <cell r="CF117">
            <v>161</v>
          </cell>
          <cell r="CG117">
            <v>35.1</v>
          </cell>
          <cell r="CH117">
            <v>0</v>
          </cell>
          <cell r="CI117">
            <v>712</v>
          </cell>
          <cell r="CJ117">
            <v>1240</v>
          </cell>
          <cell r="CK117">
            <v>0</v>
          </cell>
          <cell r="CL117">
            <v>26300</v>
          </cell>
          <cell r="CM117">
            <v>17.600000000000001</v>
          </cell>
          <cell r="CN117">
            <v>369</v>
          </cell>
          <cell r="CO117">
            <v>1230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</row>
        <row r="118">
          <cell r="C118" t="str">
            <v>W24X55</v>
          </cell>
          <cell r="D118" t="str">
            <v>F</v>
          </cell>
          <cell r="E118">
            <v>55</v>
          </cell>
          <cell r="F118">
            <v>16.2</v>
          </cell>
          <cell r="G118">
            <v>23.6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1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6.94</v>
          </cell>
          <cell r="AA118">
            <v>0</v>
          </cell>
          <cell r="AB118">
            <v>54.6</v>
          </cell>
          <cell r="AC118">
            <v>0</v>
          </cell>
          <cell r="AD118">
            <v>0</v>
          </cell>
          <cell r="AE118">
            <v>1350</v>
          </cell>
          <cell r="AF118">
            <v>134</v>
          </cell>
          <cell r="AG118">
            <v>114</v>
          </cell>
          <cell r="AH118">
            <v>9.11</v>
          </cell>
          <cell r="AI118">
            <v>29.1</v>
          </cell>
          <cell r="AJ118">
            <v>13.3</v>
          </cell>
          <cell r="AK118">
            <v>8.3000000000000007</v>
          </cell>
          <cell r="AL118">
            <v>1.34</v>
          </cell>
          <cell r="AM118">
            <v>0</v>
          </cell>
          <cell r="AN118">
            <v>1.18</v>
          </cell>
          <cell r="AO118">
            <v>3870</v>
          </cell>
          <cell r="AP118">
            <v>0</v>
          </cell>
          <cell r="AQ118">
            <v>40.5</v>
          </cell>
          <cell r="AR118">
            <v>35.799999999999997</v>
          </cell>
          <cell r="AS118">
            <v>19.3</v>
          </cell>
          <cell r="AT118">
            <v>66.099999999999994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 t="str">
            <v>W610X82</v>
          </cell>
          <cell r="AZ118" t="str">
            <v>W610X82</v>
          </cell>
          <cell r="BA118">
            <v>82</v>
          </cell>
          <cell r="BB118">
            <v>10500</v>
          </cell>
          <cell r="BC118">
            <v>599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82</v>
          </cell>
          <cell r="BV118">
            <v>0</v>
          </cell>
          <cell r="BW118">
            <v>0</v>
          </cell>
          <cell r="BX118">
            <v>54.6</v>
          </cell>
          <cell r="BY118">
            <v>0</v>
          </cell>
          <cell r="BZ118">
            <v>562</v>
          </cell>
          <cell r="CA118">
            <v>2200</v>
          </cell>
          <cell r="CB118">
            <v>1870</v>
          </cell>
          <cell r="CC118">
            <v>231</v>
          </cell>
          <cell r="CD118">
            <v>12.1</v>
          </cell>
          <cell r="CE118">
            <v>218</v>
          </cell>
          <cell r="CF118">
            <v>136</v>
          </cell>
          <cell r="CG118">
            <v>34</v>
          </cell>
          <cell r="CH118">
            <v>0</v>
          </cell>
          <cell r="CI118">
            <v>491</v>
          </cell>
          <cell r="CJ118">
            <v>1040</v>
          </cell>
          <cell r="CK118">
            <v>0</v>
          </cell>
          <cell r="CL118">
            <v>26100</v>
          </cell>
          <cell r="CM118">
            <v>14.9</v>
          </cell>
          <cell r="CN118">
            <v>316</v>
          </cell>
          <cell r="CO118">
            <v>1080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</row>
        <row r="119">
          <cell r="C119" t="str">
            <v>W21X201</v>
          </cell>
          <cell r="D119" t="str">
            <v>F</v>
          </cell>
          <cell r="E119">
            <v>201</v>
          </cell>
          <cell r="F119">
            <v>59.2</v>
          </cell>
          <cell r="G119">
            <v>23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1.3125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3.86</v>
          </cell>
          <cell r="AA119">
            <v>0</v>
          </cell>
          <cell r="AB119">
            <v>20.6</v>
          </cell>
          <cell r="AC119">
            <v>0</v>
          </cell>
          <cell r="AD119">
            <v>0</v>
          </cell>
          <cell r="AE119">
            <v>5310</v>
          </cell>
          <cell r="AF119">
            <v>530</v>
          </cell>
          <cell r="AG119">
            <v>461</v>
          </cell>
          <cell r="AH119">
            <v>9.4700000000000006</v>
          </cell>
          <cell r="AI119">
            <v>542</v>
          </cell>
          <cell r="AJ119">
            <v>133</v>
          </cell>
          <cell r="AK119">
            <v>86.1</v>
          </cell>
          <cell r="AL119">
            <v>3.02</v>
          </cell>
          <cell r="AM119">
            <v>0</v>
          </cell>
          <cell r="AN119">
            <v>40.9</v>
          </cell>
          <cell r="AO119">
            <v>62000</v>
          </cell>
          <cell r="AP119">
            <v>0</v>
          </cell>
          <cell r="AQ119">
            <v>67.3</v>
          </cell>
          <cell r="AR119">
            <v>346</v>
          </cell>
          <cell r="AS119">
            <v>102</v>
          </cell>
          <cell r="AT119">
            <v>264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 t="str">
            <v>W530X300</v>
          </cell>
          <cell r="AZ119" t="str">
            <v>W530X300</v>
          </cell>
          <cell r="BA119">
            <v>300</v>
          </cell>
          <cell r="BB119">
            <v>38200</v>
          </cell>
          <cell r="BC119">
            <v>584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300</v>
          </cell>
          <cell r="BV119">
            <v>0</v>
          </cell>
          <cell r="BW119">
            <v>0</v>
          </cell>
          <cell r="BX119">
            <v>20.6</v>
          </cell>
          <cell r="BY119">
            <v>0</v>
          </cell>
          <cell r="BZ119">
            <v>2210</v>
          </cell>
          <cell r="CA119">
            <v>8690</v>
          </cell>
          <cell r="CB119">
            <v>7550</v>
          </cell>
          <cell r="CC119">
            <v>241</v>
          </cell>
          <cell r="CD119">
            <v>226</v>
          </cell>
          <cell r="CE119">
            <v>2180</v>
          </cell>
          <cell r="CF119">
            <v>1410</v>
          </cell>
          <cell r="CG119">
            <v>76.7</v>
          </cell>
          <cell r="CH119">
            <v>0</v>
          </cell>
          <cell r="CI119">
            <v>17000</v>
          </cell>
          <cell r="CJ119">
            <v>16600</v>
          </cell>
          <cell r="CK119">
            <v>0</v>
          </cell>
          <cell r="CL119">
            <v>43400</v>
          </cell>
          <cell r="CM119">
            <v>144</v>
          </cell>
          <cell r="CN119">
            <v>1670</v>
          </cell>
          <cell r="CO119">
            <v>4330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</row>
        <row r="120">
          <cell r="C120" t="str">
            <v>W21X182</v>
          </cell>
          <cell r="D120" t="str">
            <v>F</v>
          </cell>
          <cell r="E120">
            <v>182</v>
          </cell>
          <cell r="F120">
            <v>53.6</v>
          </cell>
          <cell r="G120">
            <v>22.7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1.25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4.22</v>
          </cell>
          <cell r="AA120">
            <v>0</v>
          </cell>
          <cell r="AB120">
            <v>22.6</v>
          </cell>
          <cell r="AC120">
            <v>0</v>
          </cell>
          <cell r="AD120">
            <v>0</v>
          </cell>
          <cell r="AE120">
            <v>4730</v>
          </cell>
          <cell r="AF120">
            <v>476</v>
          </cell>
          <cell r="AG120">
            <v>417</v>
          </cell>
          <cell r="AH120">
            <v>9.4</v>
          </cell>
          <cell r="AI120">
            <v>483</v>
          </cell>
          <cell r="AJ120">
            <v>119</v>
          </cell>
          <cell r="AK120">
            <v>77.2</v>
          </cell>
          <cell r="AL120">
            <v>3</v>
          </cell>
          <cell r="AM120">
            <v>0</v>
          </cell>
          <cell r="AN120">
            <v>30.7</v>
          </cell>
          <cell r="AO120">
            <v>54400</v>
          </cell>
          <cell r="AP120">
            <v>0</v>
          </cell>
          <cell r="AQ120">
            <v>66.3</v>
          </cell>
          <cell r="AR120">
            <v>307</v>
          </cell>
          <cell r="AS120">
            <v>91.6</v>
          </cell>
          <cell r="AT120">
            <v>237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 t="str">
            <v>W530X272</v>
          </cell>
          <cell r="AZ120" t="str">
            <v>W530X272</v>
          </cell>
          <cell r="BA120">
            <v>272</v>
          </cell>
          <cell r="BB120">
            <v>34600</v>
          </cell>
          <cell r="BC120">
            <v>577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272</v>
          </cell>
          <cell r="BV120">
            <v>0</v>
          </cell>
          <cell r="BW120">
            <v>0</v>
          </cell>
          <cell r="BX120">
            <v>22.6</v>
          </cell>
          <cell r="BY120">
            <v>0</v>
          </cell>
          <cell r="BZ120">
            <v>1970</v>
          </cell>
          <cell r="CA120">
            <v>7800</v>
          </cell>
          <cell r="CB120">
            <v>6830</v>
          </cell>
          <cell r="CC120">
            <v>239</v>
          </cell>
          <cell r="CD120">
            <v>201</v>
          </cell>
          <cell r="CE120">
            <v>1950</v>
          </cell>
          <cell r="CF120">
            <v>1270</v>
          </cell>
          <cell r="CG120">
            <v>76.2</v>
          </cell>
          <cell r="CH120">
            <v>0</v>
          </cell>
          <cell r="CI120">
            <v>12800</v>
          </cell>
          <cell r="CJ120">
            <v>14600</v>
          </cell>
          <cell r="CK120">
            <v>0</v>
          </cell>
          <cell r="CL120">
            <v>42800</v>
          </cell>
          <cell r="CM120">
            <v>128</v>
          </cell>
          <cell r="CN120">
            <v>1500</v>
          </cell>
          <cell r="CO120">
            <v>3880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</row>
        <row r="121">
          <cell r="C121" t="str">
            <v>W21X166</v>
          </cell>
          <cell r="D121" t="str">
            <v>F</v>
          </cell>
          <cell r="E121">
            <v>166</v>
          </cell>
          <cell r="F121">
            <v>48.8</v>
          </cell>
          <cell r="G121">
            <v>22.5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1.1875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4.57</v>
          </cell>
          <cell r="AA121">
            <v>0</v>
          </cell>
          <cell r="AB121">
            <v>25</v>
          </cell>
          <cell r="AC121">
            <v>0</v>
          </cell>
          <cell r="AD121">
            <v>0</v>
          </cell>
          <cell r="AE121">
            <v>4280</v>
          </cell>
          <cell r="AF121">
            <v>432</v>
          </cell>
          <cell r="AG121">
            <v>380</v>
          </cell>
          <cell r="AH121">
            <v>9.36</v>
          </cell>
          <cell r="AI121">
            <v>435</v>
          </cell>
          <cell r="AJ121">
            <v>108</v>
          </cell>
          <cell r="AK121">
            <v>70</v>
          </cell>
          <cell r="AL121">
            <v>2.99</v>
          </cell>
          <cell r="AM121">
            <v>0</v>
          </cell>
          <cell r="AN121">
            <v>23.6</v>
          </cell>
          <cell r="AO121">
            <v>48500</v>
          </cell>
          <cell r="AP121">
            <v>0</v>
          </cell>
          <cell r="AQ121">
            <v>65.5</v>
          </cell>
          <cell r="AR121">
            <v>276</v>
          </cell>
          <cell r="AS121">
            <v>83.7</v>
          </cell>
          <cell r="AT121">
            <v>215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 t="str">
            <v>W530X248</v>
          </cell>
          <cell r="AZ121" t="str">
            <v>W530X248</v>
          </cell>
          <cell r="BA121">
            <v>248</v>
          </cell>
          <cell r="BB121">
            <v>31500</v>
          </cell>
          <cell r="BC121">
            <v>572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248</v>
          </cell>
          <cell r="BV121">
            <v>0</v>
          </cell>
          <cell r="BW121">
            <v>0</v>
          </cell>
          <cell r="BX121">
            <v>25</v>
          </cell>
          <cell r="BY121">
            <v>0</v>
          </cell>
          <cell r="BZ121">
            <v>1780</v>
          </cell>
          <cell r="CA121">
            <v>7080</v>
          </cell>
          <cell r="CB121">
            <v>6230</v>
          </cell>
          <cell r="CC121">
            <v>238</v>
          </cell>
          <cell r="CD121">
            <v>181</v>
          </cell>
          <cell r="CE121">
            <v>1770</v>
          </cell>
          <cell r="CF121">
            <v>1150</v>
          </cell>
          <cell r="CG121">
            <v>75.900000000000006</v>
          </cell>
          <cell r="CH121">
            <v>0</v>
          </cell>
          <cell r="CI121">
            <v>9820</v>
          </cell>
          <cell r="CJ121">
            <v>13000</v>
          </cell>
          <cell r="CK121">
            <v>0</v>
          </cell>
          <cell r="CL121">
            <v>42300</v>
          </cell>
          <cell r="CM121">
            <v>115</v>
          </cell>
          <cell r="CN121">
            <v>1370</v>
          </cell>
          <cell r="CO121">
            <v>3520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</row>
        <row r="122">
          <cell r="C122" t="str">
            <v>W21X147</v>
          </cell>
          <cell r="D122" t="str">
            <v>F</v>
          </cell>
          <cell r="E122">
            <v>147</v>
          </cell>
          <cell r="F122">
            <v>43.2</v>
          </cell>
          <cell r="G122">
            <v>22.1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1.1875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5.44</v>
          </cell>
          <cell r="AA122">
            <v>0</v>
          </cell>
          <cell r="AB122">
            <v>26.1</v>
          </cell>
          <cell r="AC122">
            <v>0</v>
          </cell>
          <cell r="AD122">
            <v>0</v>
          </cell>
          <cell r="AE122">
            <v>3630</v>
          </cell>
          <cell r="AF122">
            <v>373</v>
          </cell>
          <cell r="AG122">
            <v>329</v>
          </cell>
          <cell r="AH122">
            <v>9.17</v>
          </cell>
          <cell r="AI122">
            <v>376</v>
          </cell>
          <cell r="AJ122">
            <v>92.6</v>
          </cell>
          <cell r="AK122">
            <v>60.1</v>
          </cell>
          <cell r="AL122">
            <v>2.95</v>
          </cell>
          <cell r="AM122">
            <v>0</v>
          </cell>
          <cell r="AN122">
            <v>15.4</v>
          </cell>
          <cell r="AO122">
            <v>41100</v>
          </cell>
          <cell r="AP122">
            <v>0</v>
          </cell>
          <cell r="AQ122">
            <v>65.5</v>
          </cell>
          <cell r="AR122">
            <v>235</v>
          </cell>
          <cell r="AS122">
            <v>71</v>
          </cell>
          <cell r="AT122">
            <v>186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 t="str">
            <v>W530X219</v>
          </cell>
          <cell r="AZ122" t="str">
            <v>W530X219</v>
          </cell>
          <cell r="BA122">
            <v>219</v>
          </cell>
          <cell r="BB122">
            <v>27900</v>
          </cell>
          <cell r="BC122">
            <v>561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219</v>
          </cell>
          <cell r="BV122">
            <v>0</v>
          </cell>
          <cell r="BW122">
            <v>0</v>
          </cell>
          <cell r="BX122">
            <v>26.1</v>
          </cell>
          <cell r="BY122">
            <v>0</v>
          </cell>
          <cell r="BZ122">
            <v>1510</v>
          </cell>
          <cell r="CA122">
            <v>6110</v>
          </cell>
          <cell r="CB122">
            <v>5390</v>
          </cell>
          <cell r="CC122">
            <v>233</v>
          </cell>
          <cell r="CD122">
            <v>157</v>
          </cell>
          <cell r="CE122">
            <v>1520</v>
          </cell>
          <cell r="CF122">
            <v>985</v>
          </cell>
          <cell r="CG122">
            <v>74.900000000000006</v>
          </cell>
          <cell r="CH122">
            <v>0</v>
          </cell>
          <cell r="CI122">
            <v>6410</v>
          </cell>
          <cell r="CJ122">
            <v>11000</v>
          </cell>
          <cell r="CK122">
            <v>0</v>
          </cell>
          <cell r="CL122">
            <v>42300</v>
          </cell>
          <cell r="CM122">
            <v>97.8</v>
          </cell>
          <cell r="CN122">
            <v>1160</v>
          </cell>
          <cell r="CO122">
            <v>3050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</row>
        <row r="123">
          <cell r="C123" t="str">
            <v>W21X132</v>
          </cell>
          <cell r="D123" t="str">
            <v>F</v>
          </cell>
          <cell r="E123">
            <v>132</v>
          </cell>
          <cell r="F123">
            <v>38.799999999999997</v>
          </cell>
          <cell r="G123">
            <v>21.8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1.125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6.01</v>
          </cell>
          <cell r="AA123">
            <v>0</v>
          </cell>
          <cell r="AB123">
            <v>28.9</v>
          </cell>
          <cell r="AC123">
            <v>0</v>
          </cell>
          <cell r="AD123">
            <v>0</v>
          </cell>
          <cell r="AE123">
            <v>3220</v>
          </cell>
          <cell r="AF123">
            <v>333</v>
          </cell>
          <cell r="AG123">
            <v>295</v>
          </cell>
          <cell r="AH123">
            <v>9.1199999999999992</v>
          </cell>
          <cell r="AI123">
            <v>333</v>
          </cell>
          <cell r="AJ123">
            <v>82.3</v>
          </cell>
          <cell r="AK123">
            <v>53.5</v>
          </cell>
          <cell r="AL123">
            <v>2.93</v>
          </cell>
          <cell r="AM123">
            <v>0</v>
          </cell>
          <cell r="AN123">
            <v>11.3</v>
          </cell>
          <cell r="AO123">
            <v>36000</v>
          </cell>
          <cell r="AP123">
            <v>0</v>
          </cell>
          <cell r="AQ123">
            <v>64.400000000000006</v>
          </cell>
          <cell r="AR123">
            <v>206</v>
          </cell>
          <cell r="AS123">
            <v>62.8</v>
          </cell>
          <cell r="AT123">
            <v>164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 t="str">
            <v>W530X196</v>
          </cell>
          <cell r="AZ123" t="str">
            <v>W530X196</v>
          </cell>
          <cell r="BA123">
            <v>196</v>
          </cell>
          <cell r="BB123">
            <v>25000</v>
          </cell>
          <cell r="BC123">
            <v>554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196</v>
          </cell>
          <cell r="BV123">
            <v>0</v>
          </cell>
          <cell r="BW123">
            <v>0</v>
          </cell>
          <cell r="BX123">
            <v>28.9</v>
          </cell>
          <cell r="BY123">
            <v>0</v>
          </cell>
          <cell r="BZ123">
            <v>1340</v>
          </cell>
          <cell r="CA123">
            <v>5460</v>
          </cell>
          <cell r="CB123">
            <v>4830</v>
          </cell>
          <cell r="CC123">
            <v>232</v>
          </cell>
          <cell r="CD123">
            <v>139</v>
          </cell>
          <cell r="CE123">
            <v>1350</v>
          </cell>
          <cell r="CF123">
            <v>877</v>
          </cell>
          <cell r="CG123">
            <v>74.400000000000006</v>
          </cell>
          <cell r="CH123">
            <v>0</v>
          </cell>
          <cell r="CI123">
            <v>4700</v>
          </cell>
          <cell r="CJ123">
            <v>9670</v>
          </cell>
          <cell r="CK123">
            <v>0</v>
          </cell>
          <cell r="CL123">
            <v>41500</v>
          </cell>
          <cell r="CM123">
            <v>85.7</v>
          </cell>
          <cell r="CN123">
            <v>1030</v>
          </cell>
          <cell r="CO123">
            <v>2690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</row>
        <row r="124">
          <cell r="C124" t="str">
            <v>W21X122</v>
          </cell>
          <cell r="D124" t="str">
            <v>F</v>
          </cell>
          <cell r="E124">
            <v>122</v>
          </cell>
          <cell r="F124">
            <v>35.9</v>
          </cell>
          <cell r="G124">
            <v>21.7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1.125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6.45</v>
          </cell>
          <cell r="AA124">
            <v>0</v>
          </cell>
          <cell r="AB124">
            <v>31.3</v>
          </cell>
          <cell r="AC124">
            <v>0</v>
          </cell>
          <cell r="AD124">
            <v>0</v>
          </cell>
          <cell r="AE124">
            <v>2960</v>
          </cell>
          <cell r="AF124">
            <v>307</v>
          </cell>
          <cell r="AG124">
            <v>273</v>
          </cell>
          <cell r="AH124">
            <v>9.09</v>
          </cell>
          <cell r="AI124">
            <v>305</v>
          </cell>
          <cell r="AJ124">
            <v>75.599999999999994</v>
          </cell>
          <cell r="AK124">
            <v>49.2</v>
          </cell>
          <cell r="AL124">
            <v>2.92</v>
          </cell>
          <cell r="AM124">
            <v>0</v>
          </cell>
          <cell r="AN124">
            <v>8.98</v>
          </cell>
          <cell r="AO124">
            <v>32700</v>
          </cell>
          <cell r="AP124">
            <v>0</v>
          </cell>
          <cell r="AQ124">
            <v>64.3</v>
          </cell>
          <cell r="AR124">
            <v>191</v>
          </cell>
          <cell r="AS124">
            <v>58.7</v>
          </cell>
          <cell r="AT124">
            <v>153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 t="str">
            <v>W530X182</v>
          </cell>
          <cell r="AZ124" t="str">
            <v>W530X182</v>
          </cell>
          <cell r="BA124">
            <v>182</v>
          </cell>
          <cell r="BB124">
            <v>23200</v>
          </cell>
          <cell r="BC124">
            <v>551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182</v>
          </cell>
          <cell r="BV124">
            <v>0</v>
          </cell>
          <cell r="BW124">
            <v>0</v>
          </cell>
          <cell r="BX124">
            <v>31.3</v>
          </cell>
          <cell r="BY124">
            <v>0</v>
          </cell>
          <cell r="BZ124">
            <v>1230</v>
          </cell>
          <cell r="CA124">
            <v>5030</v>
          </cell>
          <cell r="CB124">
            <v>4470</v>
          </cell>
          <cell r="CC124">
            <v>231</v>
          </cell>
          <cell r="CD124">
            <v>127</v>
          </cell>
          <cell r="CE124">
            <v>1240</v>
          </cell>
          <cell r="CF124">
            <v>806</v>
          </cell>
          <cell r="CG124">
            <v>74.2</v>
          </cell>
          <cell r="CH124">
            <v>0</v>
          </cell>
          <cell r="CI124">
            <v>3740</v>
          </cell>
          <cell r="CJ124">
            <v>8780</v>
          </cell>
          <cell r="CK124">
            <v>0</v>
          </cell>
          <cell r="CL124">
            <v>41500</v>
          </cell>
          <cell r="CM124">
            <v>79.5</v>
          </cell>
          <cell r="CN124">
            <v>962</v>
          </cell>
          <cell r="CO124">
            <v>2510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</row>
        <row r="125">
          <cell r="C125" t="str">
            <v>W21X111</v>
          </cell>
          <cell r="D125" t="str">
            <v>F</v>
          </cell>
          <cell r="E125">
            <v>111</v>
          </cell>
          <cell r="F125">
            <v>32.700000000000003</v>
          </cell>
          <cell r="G125">
            <v>21.5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1.125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7.05</v>
          </cell>
          <cell r="AA125">
            <v>0</v>
          </cell>
          <cell r="AB125">
            <v>34.1</v>
          </cell>
          <cell r="AC125">
            <v>0</v>
          </cell>
          <cell r="AD125">
            <v>0</v>
          </cell>
          <cell r="AE125">
            <v>2670</v>
          </cell>
          <cell r="AF125">
            <v>279</v>
          </cell>
          <cell r="AG125">
            <v>249</v>
          </cell>
          <cell r="AH125">
            <v>9.0500000000000007</v>
          </cell>
          <cell r="AI125">
            <v>274</v>
          </cell>
          <cell r="AJ125">
            <v>68.2</v>
          </cell>
          <cell r="AK125">
            <v>44.5</v>
          </cell>
          <cell r="AL125">
            <v>2.9</v>
          </cell>
          <cell r="AM125">
            <v>0</v>
          </cell>
          <cell r="AN125">
            <v>6.83</v>
          </cell>
          <cell r="AO125">
            <v>29200</v>
          </cell>
          <cell r="AP125">
            <v>0</v>
          </cell>
          <cell r="AQ125">
            <v>63.4</v>
          </cell>
          <cell r="AR125">
            <v>171</v>
          </cell>
          <cell r="AS125">
            <v>53</v>
          </cell>
          <cell r="AT125">
            <v>138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 t="str">
            <v>W530X165</v>
          </cell>
          <cell r="AZ125" t="str">
            <v>W530X165</v>
          </cell>
          <cell r="BA125">
            <v>165</v>
          </cell>
          <cell r="BB125">
            <v>21100</v>
          </cell>
          <cell r="BC125">
            <v>546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165</v>
          </cell>
          <cell r="BV125">
            <v>0</v>
          </cell>
          <cell r="BW125">
            <v>0</v>
          </cell>
          <cell r="BX125">
            <v>34.1</v>
          </cell>
          <cell r="BY125">
            <v>0</v>
          </cell>
          <cell r="BZ125">
            <v>1110</v>
          </cell>
          <cell r="CA125">
            <v>4570</v>
          </cell>
          <cell r="CB125">
            <v>4080</v>
          </cell>
          <cell r="CC125">
            <v>230</v>
          </cell>
          <cell r="CD125">
            <v>114</v>
          </cell>
          <cell r="CE125">
            <v>1120</v>
          </cell>
          <cell r="CF125">
            <v>729</v>
          </cell>
          <cell r="CG125">
            <v>73.7</v>
          </cell>
          <cell r="CH125">
            <v>0</v>
          </cell>
          <cell r="CI125">
            <v>2840</v>
          </cell>
          <cell r="CJ125">
            <v>7840</v>
          </cell>
          <cell r="CK125">
            <v>0</v>
          </cell>
          <cell r="CL125">
            <v>40900</v>
          </cell>
          <cell r="CM125">
            <v>71.2</v>
          </cell>
          <cell r="CN125">
            <v>869</v>
          </cell>
          <cell r="CO125">
            <v>2260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</row>
        <row r="126">
          <cell r="C126" t="str">
            <v>W21X101</v>
          </cell>
          <cell r="D126" t="str">
            <v>F</v>
          </cell>
          <cell r="E126">
            <v>101</v>
          </cell>
          <cell r="F126">
            <v>29.8</v>
          </cell>
          <cell r="G126">
            <v>21.4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1.0625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7.68</v>
          </cell>
          <cell r="AA126">
            <v>0</v>
          </cell>
          <cell r="AB126">
            <v>37.5</v>
          </cell>
          <cell r="AC126">
            <v>0</v>
          </cell>
          <cell r="AD126">
            <v>0</v>
          </cell>
          <cell r="AE126">
            <v>2420</v>
          </cell>
          <cell r="AF126">
            <v>253</v>
          </cell>
          <cell r="AG126">
            <v>227</v>
          </cell>
          <cell r="AH126">
            <v>9.02</v>
          </cell>
          <cell r="AI126">
            <v>248</v>
          </cell>
          <cell r="AJ126">
            <v>61.7</v>
          </cell>
          <cell r="AK126">
            <v>40.299999999999997</v>
          </cell>
          <cell r="AL126">
            <v>2.89</v>
          </cell>
          <cell r="AM126">
            <v>0</v>
          </cell>
          <cell r="AN126">
            <v>5.21</v>
          </cell>
          <cell r="AO126">
            <v>26200</v>
          </cell>
          <cell r="AP126">
            <v>0</v>
          </cell>
          <cell r="AQ126">
            <v>63.3</v>
          </cell>
          <cell r="AR126">
            <v>156</v>
          </cell>
          <cell r="AS126">
            <v>48.6</v>
          </cell>
          <cell r="AT126">
            <v>126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 t="str">
            <v>W530X150</v>
          </cell>
          <cell r="AZ126" t="str">
            <v>W530X150</v>
          </cell>
          <cell r="BA126">
            <v>150</v>
          </cell>
          <cell r="BB126">
            <v>19200</v>
          </cell>
          <cell r="BC126">
            <v>544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150</v>
          </cell>
          <cell r="BV126">
            <v>0</v>
          </cell>
          <cell r="BW126">
            <v>0</v>
          </cell>
          <cell r="BX126">
            <v>37.5</v>
          </cell>
          <cell r="BY126">
            <v>0</v>
          </cell>
          <cell r="BZ126">
            <v>1010</v>
          </cell>
          <cell r="CA126">
            <v>4150</v>
          </cell>
          <cell r="CB126">
            <v>3720</v>
          </cell>
          <cell r="CC126">
            <v>229</v>
          </cell>
          <cell r="CD126">
            <v>103</v>
          </cell>
          <cell r="CE126">
            <v>1010</v>
          </cell>
          <cell r="CF126">
            <v>660</v>
          </cell>
          <cell r="CG126">
            <v>73.400000000000006</v>
          </cell>
          <cell r="CH126">
            <v>0</v>
          </cell>
          <cell r="CI126">
            <v>2170</v>
          </cell>
          <cell r="CJ126">
            <v>7040</v>
          </cell>
          <cell r="CK126">
            <v>0</v>
          </cell>
          <cell r="CL126">
            <v>40800</v>
          </cell>
          <cell r="CM126">
            <v>64.900000000000006</v>
          </cell>
          <cell r="CN126">
            <v>796</v>
          </cell>
          <cell r="CO126">
            <v>2060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</row>
        <row r="127">
          <cell r="C127" t="str">
            <v>W21X93</v>
          </cell>
          <cell r="D127" t="str">
            <v>F</v>
          </cell>
          <cell r="E127">
            <v>93</v>
          </cell>
          <cell r="F127">
            <v>27.3</v>
          </cell>
          <cell r="G127">
            <v>21.6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0.9375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4.53</v>
          </cell>
          <cell r="AA127">
            <v>0</v>
          </cell>
          <cell r="AB127">
            <v>32.299999999999997</v>
          </cell>
          <cell r="AC127">
            <v>0</v>
          </cell>
          <cell r="AD127">
            <v>0</v>
          </cell>
          <cell r="AE127">
            <v>2070</v>
          </cell>
          <cell r="AF127">
            <v>221</v>
          </cell>
          <cell r="AG127">
            <v>192</v>
          </cell>
          <cell r="AH127">
            <v>8.6999999999999993</v>
          </cell>
          <cell r="AI127">
            <v>92.9</v>
          </cell>
          <cell r="AJ127">
            <v>34.700000000000003</v>
          </cell>
          <cell r="AK127">
            <v>22.1</v>
          </cell>
          <cell r="AL127">
            <v>1.84</v>
          </cell>
          <cell r="AM127">
            <v>0</v>
          </cell>
          <cell r="AN127">
            <v>6.03</v>
          </cell>
          <cell r="AO127">
            <v>9940</v>
          </cell>
          <cell r="AP127">
            <v>0</v>
          </cell>
          <cell r="AQ127">
            <v>43.5</v>
          </cell>
          <cell r="AR127">
            <v>85.2</v>
          </cell>
          <cell r="AS127">
            <v>37.700000000000003</v>
          </cell>
          <cell r="AT127">
            <v>109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 t="str">
            <v>W530X138</v>
          </cell>
          <cell r="AZ127" t="str">
            <v>W530X138</v>
          </cell>
          <cell r="BA127">
            <v>138</v>
          </cell>
          <cell r="BB127">
            <v>17600</v>
          </cell>
          <cell r="BC127">
            <v>549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138</v>
          </cell>
          <cell r="BV127">
            <v>0</v>
          </cell>
          <cell r="BW127">
            <v>0</v>
          </cell>
          <cell r="BX127">
            <v>32.299999999999997</v>
          </cell>
          <cell r="BY127">
            <v>0</v>
          </cell>
          <cell r="BZ127">
            <v>862</v>
          </cell>
          <cell r="CA127">
            <v>3620</v>
          </cell>
          <cell r="CB127">
            <v>3150</v>
          </cell>
          <cell r="CC127">
            <v>221</v>
          </cell>
          <cell r="CD127">
            <v>38.700000000000003</v>
          </cell>
          <cell r="CE127">
            <v>569</v>
          </cell>
          <cell r="CF127">
            <v>362</v>
          </cell>
          <cell r="CG127">
            <v>46.7</v>
          </cell>
          <cell r="CH127">
            <v>0</v>
          </cell>
          <cell r="CI127">
            <v>2510</v>
          </cell>
          <cell r="CJ127">
            <v>2670</v>
          </cell>
          <cell r="CK127">
            <v>0</v>
          </cell>
          <cell r="CL127">
            <v>28100</v>
          </cell>
          <cell r="CM127">
            <v>35.5</v>
          </cell>
          <cell r="CN127">
            <v>618</v>
          </cell>
          <cell r="CO127">
            <v>1790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</row>
        <row r="128">
          <cell r="C128" t="str">
            <v>W21X83</v>
          </cell>
          <cell r="D128" t="str">
            <v>F</v>
          </cell>
          <cell r="E128">
            <v>83</v>
          </cell>
          <cell r="F128">
            <v>24.3</v>
          </cell>
          <cell r="G128">
            <v>21.4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0.875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5</v>
          </cell>
          <cell r="AA128">
            <v>0</v>
          </cell>
          <cell r="AB128">
            <v>36.4</v>
          </cell>
          <cell r="AC128">
            <v>0</v>
          </cell>
          <cell r="AD128">
            <v>0</v>
          </cell>
          <cell r="AE128">
            <v>1830</v>
          </cell>
          <cell r="AF128">
            <v>196</v>
          </cell>
          <cell r="AG128">
            <v>171</v>
          </cell>
          <cell r="AH128">
            <v>8.67</v>
          </cell>
          <cell r="AI128">
            <v>81.400000000000006</v>
          </cell>
          <cell r="AJ128">
            <v>30.5</v>
          </cell>
          <cell r="AK128">
            <v>19.5</v>
          </cell>
          <cell r="AL128">
            <v>1.83</v>
          </cell>
          <cell r="AM128">
            <v>0</v>
          </cell>
          <cell r="AN128">
            <v>4.34</v>
          </cell>
          <cell r="AO128">
            <v>8630</v>
          </cell>
          <cell r="AP128">
            <v>0</v>
          </cell>
          <cell r="AQ128">
            <v>43</v>
          </cell>
          <cell r="AR128">
            <v>75</v>
          </cell>
          <cell r="AS128">
            <v>33.700000000000003</v>
          </cell>
          <cell r="AT128">
            <v>96.8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 t="str">
            <v>W530X123</v>
          </cell>
          <cell r="AZ128" t="str">
            <v>W530X123</v>
          </cell>
          <cell r="BA128">
            <v>123</v>
          </cell>
          <cell r="BB128">
            <v>15700</v>
          </cell>
          <cell r="BC128">
            <v>544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123</v>
          </cell>
          <cell r="BV128">
            <v>0</v>
          </cell>
          <cell r="BW128">
            <v>0</v>
          </cell>
          <cell r="BX128">
            <v>36.4</v>
          </cell>
          <cell r="BY128">
            <v>0</v>
          </cell>
          <cell r="BZ128">
            <v>762</v>
          </cell>
          <cell r="CA128">
            <v>3210</v>
          </cell>
          <cell r="CB128">
            <v>2800</v>
          </cell>
          <cell r="CC128">
            <v>220</v>
          </cell>
          <cell r="CD128">
            <v>33.9</v>
          </cell>
          <cell r="CE128">
            <v>500</v>
          </cell>
          <cell r="CF128">
            <v>320</v>
          </cell>
          <cell r="CG128">
            <v>46.5</v>
          </cell>
          <cell r="CH128">
            <v>0</v>
          </cell>
          <cell r="CI128">
            <v>1810</v>
          </cell>
          <cell r="CJ128">
            <v>2320</v>
          </cell>
          <cell r="CK128">
            <v>0</v>
          </cell>
          <cell r="CL128">
            <v>27700</v>
          </cell>
          <cell r="CM128">
            <v>31.2</v>
          </cell>
          <cell r="CN128">
            <v>552</v>
          </cell>
          <cell r="CO128">
            <v>1590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</row>
        <row r="129">
          <cell r="C129" t="str">
            <v>W21X73</v>
          </cell>
          <cell r="D129" t="str">
            <v>F</v>
          </cell>
          <cell r="E129">
            <v>73</v>
          </cell>
          <cell r="F129">
            <v>21.5</v>
          </cell>
          <cell r="G129">
            <v>21.2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0.875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5.6</v>
          </cell>
          <cell r="AA129">
            <v>0</v>
          </cell>
          <cell r="AB129">
            <v>41.2</v>
          </cell>
          <cell r="AC129">
            <v>0</v>
          </cell>
          <cell r="AD129">
            <v>0</v>
          </cell>
          <cell r="AE129">
            <v>1600</v>
          </cell>
          <cell r="AF129">
            <v>172</v>
          </cell>
          <cell r="AG129">
            <v>151</v>
          </cell>
          <cell r="AH129">
            <v>8.64</v>
          </cell>
          <cell r="AI129">
            <v>70.599999999999994</v>
          </cell>
          <cell r="AJ129">
            <v>26.6</v>
          </cell>
          <cell r="AK129">
            <v>17</v>
          </cell>
          <cell r="AL129">
            <v>1.81</v>
          </cell>
          <cell r="AM129">
            <v>0</v>
          </cell>
          <cell r="AN129">
            <v>3.02</v>
          </cell>
          <cell r="AO129">
            <v>7410</v>
          </cell>
          <cell r="AP129">
            <v>0</v>
          </cell>
          <cell r="AQ129">
            <v>42.5</v>
          </cell>
          <cell r="AR129">
            <v>65.2</v>
          </cell>
          <cell r="AS129">
            <v>29.7</v>
          </cell>
          <cell r="AT129">
            <v>85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 t="str">
            <v>W530X109</v>
          </cell>
          <cell r="AZ129" t="str">
            <v>W530X109</v>
          </cell>
          <cell r="BA129">
            <v>109</v>
          </cell>
          <cell r="BB129">
            <v>13900</v>
          </cell>
          <cell r="BC129">
            <v>538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109</v>
          </cell>
          <cell r="BV129">
            <v>0</v>
          </cell>
          <cell r="BW129">
            <v>0</v>
          </cell>
          <cell r="BX129">
            <v>41.2</v>
          </cell>
          <cell r="BY129">
            <v>0</v>
          </cell>
          <cell r="BZ129">
            <v>666</v>
          </cell>
          <cell r="CA129">
            <v>2820</v>
          </cell>
          <cell r="CB129">
            <v>2470</v>
          </cell>
          <cell r="CC129">
            <v>219</v>
          </cell>
          <cell r="CD129">
            <v>29.4</v>
          </cell>
          <cell r="CE129">
            <v>436</v>
          </cell>
          <cell r="CF129">
            <v>279</v>
          </cell>
          <cell r="CG129">
            <v>46</v>
          </cell>
          <cell r="CH129">
            <v>0</v>
          </cell>
          <cell r="CI129">
            <v>1260</v>
          </cell>
          <cell r="CJ129">
            <v>1990</v>
          </cell>
          <cell r="CK129">
            <v>0</v>
          </cell>
          <cell r="CL129">
            <v>27400</v>
          </cell>
          <cell r="CM129">
            <v>27.1</v>
          </cell>
          <cell r="CN129">
            <v>487</v>
          </cell>
          <cell r="CO129">
            <v>1390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</row>
        <row r="130">
          <cell r="C130" t="str">
            <v>W21X68</v>
          </cell>
          <cell r="D130" t="str">
            <v>F</v>
          </cell>
          <cell r="E130">
            <v>68</v>
          </cell>
          <cell r="F130">
            <v>20</v>
          </cell>
          <cell r="G130">
            <v>21.1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0.875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6.04</v>
          </cell>
          <cell r="AA130">
            <v>0</v>
          </cell>
          <cell r="AB130">
            <v>43.6</v>
          </cell>
          <cell r="AC130">
            <v>0</v>
          </cell>
          <cell r="AD130">
            <v>0</v>
          </cell>
          <cell r="AE130">
            <v>1480</v>
          </cell>
          <cell r="AF130">
            <v>160</v>
          </cell>
          <cell r="AG130">
            <v>140</v>
          </cell>
          <cell r="AH130">
            <v>8.6</v>
          </cell>
          <cell r="AI130">
            <v>64.7</v>
          </cell>
          <cell r="AJ130">
            <v>24.4</v>
          </cell>
          <cell r="AK130">
            <v>15.7</v>
          </cell>
          <cell r="AL130">
            <v>1.8</v>
          </cell>
          <cell r="AM130">
            <v>0</v>
          </cell>
          <cell r="AN130">
            <v>2.4500000000000002</v>
          </cell>
          <cell r="AO130">
            <v>6760</v>
          </cell>
          <cell r="AP130">
            <v>0</v>
          </cell>
          <cell r="AQ130">
            <v>42.2</v>
          </cell>
          <cell r="AR130">
            <v>59.8</v>
          </cell>
          <cell r="AS130">
            <v>27.4</v>
          </cell>
          <cell r="AT130">
            <v>78.7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 t="str">
            <v>W530X101</v>
          </cell>
          <cell r="AZ130" t="str">
            <v>W530X101</v>
          </cell>
          <cell r="BA130">
            <v>101</v>
          </cell>
          <cell r="BB130">
            <v>12900</v>
          </cell>
          <cell r="BC130">
            <v>536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101</v>
          </cell>
          <cell r="BV130">
            <v>0</v>
          </cell>
          <cell r="BW130">
            <v>0</v>
          </cell>
          <cell r="BX130">
            <v>43.6</v>
          </cell>
          <cell r="BY130">
            <v>0</v>
          </cell>
          <cell r="BZ130">
            <v>616</v>
          </cell>
          <cell r="CA130">
            <v>2620</v>
          </cell>
          <cell r="CB130">
            <v>2290</v>
          </cell>
          <cell r="CC130">
            <v>218</v>
          </cell>
          <cell r="CD130">
            <v>26.9</v>
          </cell>
          <cell r="CE130">
            <v>400</v>
          </cell>
          <cell r="CF130">
            <v>257</v>
          </cell>
          <cell r="CG130">
            <v>45.7</v>
          </cell>
          <cell r="CH130">
            <v>0</v>
          </cell>
          <cell r="CI130">
            <v>1020</v>
          </cell>
          <cell r="CJ130">
            <v>1820</v>
          </cell>
          <cell r="CK130">
            <v>0</v>
          </cell>
          <cell r="CL130">
            <v>27200</v>
          </cell>
          <cell r="CM130">
            <v>24.9</v>
          </cell>
          <cell r="CN130">
            <v>449</v>
          </cell>
          <cell r="CO130">
            <v>1290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</row>
        <row r="131">
          <cell r="C131" t="str">
            <v>W21X62</v>
          </cell>
          <cell r="D131" t="str">
            <v>F</v>
          </cell>
          <cell r="E131">
            <v>62</v>
          </cell>
          <cell r="F131">
            <v>18.3</v>
          </cell>
          <cell r="G131">
            <v>21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0.8125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6.7</v>
          </cell>
          <cell r="AA131">
            <v>0</v>
          </cell>
          <cell r="AB131">
            <v>46.9</v>
          </cell>
          <cell r="AC131">
            <v>0</v>
          </cell>
          <cell r="AD131">
            <v>0</v>
          </cell>
          <cell r="AE131">
            <v>1330</v>
          </cell>
          <cell r="AF131">
            <v>144</v>
          </cell>
          <cell r="AG131">
            <v>127</v>
          </cell>
          <cell r="AH131">
            <v>8.5399999999999991</v>
          </cell>
          <cell r="AI131">
            <v>57.5</v>
          </cell>
          <cell r="AJ131">
            <v>21.7</v>
          </cell>
          <cell r="AK131">
            <v>14</v>
          </cell>
          <cell r="AL131">
            <v>1.77</v>
          </cell>
          <cell r="AM131">
            <v>0</v>
          </cell>
          <cell r="AN131">
            <v>1.83</v>
          </cell>
          <cell r="AO131">
            <v>5960</v>
          </cell>
          <cell r="AP131">
            <v>0</v>
          </cell>
          <cell r="AQ131">
            <v>42</v>
          </cell>
          <cell r="AR131">
            <v>53.2</v>
          </cell>
          <cell r="AS131">
            <v>24.6</v>
          </cell>
          <cell r="AT131">
            <v>71.2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 t="str">
            <v>W530X92</v>
          </cell>
          <cell r="AZ131" t="str">
            <v>W530X92</v>
          </cell>
          <cell r="BA131">
            <v>92</v>
          </cell>
          <cell r="BB131">
            <v>11800</v>
          </cell>
          <cell r="BC131">
            <v>533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92</v>
          </cell>
          <cell r="BV131">
            <v>0</v>
          </cell>
          <cell r="BW131">
            <v>0</v>
          </cell>
          <cell r="BX131">
            <v>46.9</v>
          </cell>
          <cell r="BY131">
            <v>0</v>
          </cell>
          <cell r="BZ131">
            <v>554</v>
          </cell>
          <cell r="CA131">
            <v>2360</v>
          </cell>
          <cell r="CB131">
            <v>2080</v>
          </cell>
          <cell r="CC131">
            <v>217</v>
          </cell>
          <cell r="CD131">
            <v>23.9</v>
          </cell>
          <cell r="CE131">
            <v>356</v>
          </cell>
          <cell r="CF131">
            <v>229</v>
          </cell>
          <cell r="CG131">
            <v>45</v>
          </cell>
          <cell r="CH131">
            <v>0</v>
          </cell>
          <cell r="CI131">
            <v>762</v>
          </cell>
          <cell r="CJ131">
            <v>1600</v>
          </cell>
          <cell r="CK131">
            <v>0</v>
          </cell>
          <cell r="CL131">
            <v>27100</v>
          </cell>
          <cell r="CM131">
            <v>22.1</v>
          </cell>
          <cell r="CN131">
            <v>403</v>
          </cell>
          <cell r="CO131">
            <v>1170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</row>
        <row r="132">
          <cell r="C132" t="str">
            <v>W21X55</v>
          </cell>
          <cell r="D132" t="str">
            <v>F</v>
          </cell>
          <cell r="E132">
            <v>55</v>
          </cell>
          <cell r="F132">
            <v>16.2</v>
          </cell>
          <cell r="G132">
            <v>20.8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0.8125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7.87</v>
          </cell>
          <cell r="AA132">
            <v>0</v>
          </cell>
          <cell r="AB132">
            <v>50</v>
          </cell>
          <cell r="AC132">
            <v>0</v>
          </cell>
          <cell r="AD132">
            <v>0</v>
          </cell>
          <cell r="AE132">
            <v>1140</v>
          </cell>
          <cell r="AF132">
            <v>126</v>
          </cell>
          <cell r="AG132">
            <v>110</v>
          </cell>
          <cell r="AH132">
            <v>8.4</v>
          </cell>
          <cell r="AI132">
            <v>48.4</v>
          </cell>
          <cell r="AJ132">
            <v>18.399999999999999</v>
          </cell>
          <cell r="AK132">
            <v>11.8</v>
          </cell>
          <cell r="AL132">
            <v>1.73</v>
          </cell>
          <cell r="AM132">
            <v>0</v>
          </cell>
          <cell r="AN132">
            <v>1.24</v>
          </cell>
          <cell r="AO132">
            <v>4980</v>
          </cell>
          <cell r="AP132">
            <v>0</v>
          </cell>
          <cell r="AQ132">
            <v>41.7</v>
          </cell>
          <cell r="AR132">
            <v>44.7</v>
          </cell>
          <cell r="AS132">
            <v>20.8</v>
          </cell>
          <cell r="AT132">
            <v>61.8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 t="str">
            <v>W530X82</v>
          </cell>
          <cell r="AZ132" t="str">
            <v>W530X82</v>
          </cell>
          <cell r="BA132">
            <v>82</v>
          </cell>
          <cell r="BB132">
            <v>10500</v>
          </cell>
          <cell r="BC132">
            <v>528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82</v>
          </cell>
          <cell r="BV132">
            <v>0</v>
          </cell>
          <cell r="BW132">
            <v>0</v>
          </cell>
          <cell r="BX132">
            <v>50</v>
          </cell>
          <cell r="BY132">
            <v>0</v>
          </cell>
          <cell r="BZ132">
            <v>475</v>
          </cell>
          <cell r="CA132">
            <v>2060</v>
          </cell>
          <cell r="CB132">
            <v>1800</v>
          </cell>
          <cell r="CC132">
            <v>213</v>
          </cell>
          <cell r="CD132">
            <v>20.100000000000001</v>
          </cell>
          <cell r="CE132">
            <v>302</v>
          </cell>
          <cell r="CF132">
            <v>193</v>
          </cell>
          <cell r="CG132">
            <v>43.9</v>
          </cell>
          <cell r="CH132">
            <v>0</v>
          </cell>
          <cell r="CI132">
            <v>516</v>
          </cell>
          <cell r="CJ132">
            <v>1340</v>
          </cell>
          <cell r="CK132">
            <v>0</v>
          </cell>
          <cell r="CL132">
            <v>26900</v>
          </cell>
          <cell r="CM132">
            <v>18.600000000000001</v>
          </cell>
          <cell r="CN132">
            <v>341</v>
          </cell>
          <cell r="CO132">
            <v>1010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</row>
        <row r="133">
          <cell r="C133" t="str">
            <v>W21X48</v>
          </cell>
          <cell r="D133" t="str">
            <v>F</v>
          </cell>
          <cell r="E133">
            <v>48</v>
          </cell>
          <cell r="F133">
            <v>14.1</v>
          </cell>
          <cell r="G133">
            <v>20.6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0.8125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9.4700000000000006</v>
          </cell>
          <cell r="AA133">
            <v>0</v>
          </cell>
          <cell r="AB133">
            <v>53.6</v>
          </cell>
          <cell r="AC133">
            <v>0</v>
          </cell>
          <cell r="AD133">
            <v>0</v>
          </cell>
          <cell r="AE133">
            <v>959</v>
          </cell>
          <cell r="AF133">
            <v>107</v>
          </cell>
          <cell r="AG133">
            <v>93</v>
          </cell>
          <cell r="AH133">
            <v>8.24</v>
          </cell>
          <cell r="AI133">
            <v>38.700000000000003</v>
          </cell>
          <cell r="AJ133">
            <v>14.9</v>
          </cell>
          <cell r="AK133">
            <v>9.52</v>
          </cell>
          <cell r="AL133">
            <v>1.66</v>
          </cell>
          <cell r="AM133">
            <v>0</v>
          </cell>
          <cell r="AN133">
            <v>0.80300000000000005</v>
          </cell>
          <cell r="AO133">
            <v>3950</v>
          </cell>
          <cell r="AP133">
            <v>0</v>
          </cell>
          <cell r="AQ133">
            <v>41</v>
          </cell>
          <cell r="AR133">
            <v>35.9</v>
          </cell>
          <cell r="AS133">
            <v>16.899999999999999</v>
          </cell>
          <cell r="AT133">
            <v>52.3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 t="str">
            <v>W530X72</v>
          </cell>
          <cell r="AZ133" t="str">
            <v>W530X72</v>
          </cell>
          <cell r="BA133">
            <v>72</v>
          </cell>
          <cell r="BB133">
            <v>9100</v>
          </cell>
          <cell r="BC133">
            <v>523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72</v>
          </cell>
          <cell r="BV133">
            <v>0</v>
          </cell>
          <cell r="BW133">
            <v>0</v>
          </cell>
          <cell r="BX133">
            <v>53.6</v>
          </cell>
          <cell r="BY133">
            <v>0</v>
          </cell>
          <cell r="BZ133">
            <v>399</v>
          </cell>
          <cell r="CA133">
            <v>1750</v>
          </cell>
          <cell r="CB133">
            <v>1520</v>
          </cell>
          <cell r="CC133">
            <v>209</v>
          </cell>
          <cell r="CD133">
            <v>16.100000000000001</v>
          </cell>
          <cell r="CE133">
            <v>244</v>
          </cell>
          <cell r="CF133">
            <v>156</v>
          </cell>
          <cell r="CG133">
            <v>42.2</v>
          </cell>
          <cell r="CH133">
            <v>0</v>
          </cell>
          <cell r="CI133">
            <v>334</v>
          </cell>
          <cell r="CJ133">
            <v>1060</v>
          </cell>
          <cell r="CK133">
            <v>0</v>
          </cell>
          <cell r="CL133">
            <v>26500</v>
          </cell>
          <cell r="CM133">
            <v>14.9</v>
          </cell>
          <cell r="CN133">
            <v>277</v>
          </cell>
          <cell r="CO133">
            <v>857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</row>
        <row r="134">
          <cell r="C134" t="str">
            <v>W21X57</v>
          </cell>
          <cell r="D134" t="str">
            <v>F</v>
          </cell>
          <cell r="E134">
            <v>57</v>
          </cell>
          <cell r="F134">
            <v>16.7</v>
          </cell>
          <cell r="G134">
            <v>21.1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0.8125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5.04</v>
          </cell>
          <cell r="AA134">
            <v>0</v>
          </cell>
          <cell r="AB134">
            <v>46.3</v>
          </cell>
          <cell r="AC134">
            <v>0</v>
          </cell>
          <cell r="AD134">
            <v>0</v>
          </cell>
          <cell r="AE134">
            <v>1170</v>
          </cell>
          <cell r="AF134">
            <v>129</v>
          </cell>
          <cell r="AG134">
            <v>111</v>
          </cell>
          <cell r="AH134">
            <v>8.36</v>
          </cell>
          <cell r="AI134">
            <v>30.6</v>
          </cell>
          <cell r="AJ134">
            <v>14.8</v>
          </cell>
          <cell r="AK134">
            <v>9.35</v>
          </cell>
          <cell r="AL134">
            <v>1.35</v>
          </cell>
          <cell r="AM134">
            <v>0</v>
          </cell>
          <cell r="AN134">
            <v>1.77</v>
          </cell>
          <cell r="AO134">
            <v>3190</v>
          </cell>
          <cell r="AP134">
            <v>0</v>
          </cell>
          <cell r="AQ134">
            <v>33.5</v>
          </cell>
          <cell r="AR134">
            <v>35.799999999999997</v>
          </cell>
          <cell r="AS134">
            <v>20.5</v>
          </cell>
          <cell r="AT134">
            <v>63.4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 t="str">
            <v>W530X85</v>
          </cell>
          <cell r="AZ134" t="str">
            <v>W530X85</v>
          </cell>
          <cell r="BA134">
            <v>85</v>
          </cell>
          <cell r="BB134">
            <v>10800</v>
          </cell>
          <cell r="BC134">
            <v>536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85</v>
          </cell>
          <cell r="BV134">
            <v>0</v>
          </cell>
          <cell r="BW134">
            <v>0</v>
          </cell>
          <cell r="BX134">
            <v>46.3</v>
          </cell>
          <cell r="BY134">
            <v>0</v>
          </cell>
          <cell r="BZ134">
            <v>487</v>
          </cell>
          <cell r="CA134">
            <v>2110</v>
          </cell>
          <cell r="CB134">
            <v>1820</v>
          </cell>
          <cell r="CC134">
            <v>212</v>
          </cell>
          <cell r="CD134">
            <v>12.7</v>
          </cell>
          <cell r="CE134">
            <v>243</v>
          </cell>
          <cell r="CF134">
            <v>153</v>
          </cell>
          <cell r="CG134">
            <v>34.299999999999997</v>
          </cell>
          <cell r="CH134">
            <v>0</v>
          </cell>
          <cell r="CI134">
            <v>737</v>
          </cell>
          <cell r="CJ134">
            <v>857</v>
          </cell>
          <cell r="CK134">
            <v>0</v>
          </cell>
          <cell r="CL134">
            <v>21600</v>
          </cell>
          <cell r="CM134">
            <v>14.9</v>
          </cell>
          <cell r="CN134">
            <v>336</v>
          </cell>
          <cell r="CO134">
            <v>1040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</row>
        <row r="135">
          <cell r="C135" t="str">
            <v>W21X50</v>
          </cell>
          <cell r="D135" t="str">
            <v>F</v>
          </cell>
          <cell r="E135">
            <v>50</v>
          </cell>
          <cell r="F135">
            <v>14.7</v>
          </cell>
          <cell r="G135">
            <v>20.8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0.8125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6.1</v>
          </cell>
          <cell r="AA135">
            <v>0</v>
          </cell>
          <cell r="AB135">
            <v>49.4</v>
          </cell>
          <cell r="AC135">
            <v>0</v>
          </cell>
          <cell r="AD135">
            <v>0</v>
          </cell>
          <cell r="AE135">
            <v>984</v>
          </cell>
          <cell r="AF135">
            <v>110</v>
          </cell>
          <cell r="AG135">
            <v>94.5</v>
          </cell>
          <cell r="AH135">
            <v>8.18</v>
          </cell>
          <cell r="AI135">
            <v>24.9</v>
          </cell>
          <cell r="AJ135">
            <v>12.2</v>
          </cell>
          <cell r="AK135">
            <v>7.64</v>
          </cell>
          <cell r="AL135">
            <v>1.3</v>
          </cell>
          <cell r="AM135">
            <v>0</v>
          </cell>
          <cell r="AN135">
            <v>1.1399999999999999</v>
          </cell>
          <cell r="AO135">
            <v>2570</v>
          </cell>
          <cell r="AP135">
            <v>0</v>
          </cell>
          <cell r="AQ135">
            <v>33.1</v>
          </cell>
          <cell r="AR135">
            <v>28.9</v>
          </cell>
          <cell r="AS135">
            <v>16.7</v>
          </cell>
          <cell r="AT135">
            <v>53.9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 t="str">
            <v>W530X74</v>
          </cell>
          <cell r="AZ135" t="str">
            <v>W530X74</v>
          </cell>
          <cell r="BA135">
            <v>74</v>
          </cell>
          <cell r="BB135">
            <v>9480</v>
          </cell>
          <cell r="BC135">
            <v>528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74</v>
          </cell>
          <cell r="BV135">
            <v>0</v>
          </cell>
          <cell r="BW135">
            <v>0</v>
          </cell>
          <cell r="BX135">
            <v>49.4</v>
          </cell>
          <cell r="BY135">
            <v>0</v>
          </cell>
          <cell r="BZ135">
            <v>410</v>
          </cell>
          <cell r="CA135">
            <v>1800</v>
          </cell>
          <cell r="CB135">
            <v>1550</v>
          </cell>
          <cell r="CC135">
            <v>208</v>
          </cell>
          <cell r="CD135">
            <v>10.4</v>
          </cell>
          <cell r="CE135">
            <v>200</v>
          </cell>
          <cell r="CF135">
            <v>125</v>
          </cell>
          <cell r="CG135">
            <v>33</v>
          </cell>
          <cell r="CH135">
            <v>0</v>
          </cell>
          <cell r="CI135">
            <v>475</v>
          </cell>
          <cell r="CJ135">
            <v>690</v>
          </cell>
          <cell r="CK135">
            <v>0</v>
          </cell>
          <cell r="CL135">
            <v>21400</v>
          </cell>
          <cell r="CM135">
            <v>12</v>
          </cell>
          <cell r="CN135">
            <v>274</v>
          </cell>
          <cell r="CO135">
            <v>883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</row>
        <row r="136">
          <cell r="C136" t="str">
            <v>W21X44</v>
          </cell>
          <cell r="D136" t="str">
            <v>F</v>
          </cell>
          <cell r="E136">
            <v>44</v>
          </cell>
          <cell r="F136">
            <v>13</v>
          </cell>
          <cell r="G136">
            <v>20.7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0.8125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7.22</v>
          </cell>
          <cell r="AA136">
            <v>0</v>
          </cell>
          <cell r="AB136">
            <v>53.6</v>
          </cell>
          <cell r="AC136">
            <v>0</v>
          </cell>
          <cell r="AD136">
            <v>0</v>
          </cell>
          <cell r="AE136">
            <v>843</v>
          </cell>
          <cell r="AF136">
            <v>95.4</v>
          </cell>
          <cell r="AG136">
            <v>81.599999999999994</v>
          </cell>
          <cell r="AH136">
            <v>8.06</v>
          </cell>
          <cell r="AI136">
            <v>20.7</v>
          </cell>
          <cell r="AJ136">
            <v>10.199999999999999</v>
          </cell>
          <cell r="AK136">
            <v>6.37</v>
          </cell>
          <cell r="AL136">
            <v>1.26</v>
          </cell>
          <cell r="AM136">
            <v>0</v>
          </cell>
          <cell r="AN136">
            <v>0.77</v>
          </cell>
          <cell r="AO136">
            <v>2110</v>
          </cell>
          <cell r="AP136">
            <v>0</v>
          </cell>
          <cell r="AQ136">
            <v>32.9</v>
          </cell>
          <cell r="AR136">
            <v>24.1</v>
          </cell>
          <cell r="AS136">
            <v>14</v>
          </cell>
          <cell r="AT136">
            <v>46.8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 t="str">
            <v>W530X66</v>
          </cell>
          <cell r="AZ136" t="str">
            <v>W530X66</v>
          </cell>
          <cell r="BA136">
            <v>66</v>
          </cell>
          <cell r="BB136">
            <v>8390</v>
          </cell>
          <cell r="BC136">
            <v>526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66</v>
          </cell>
          <cell r="BV136">
            <v>0</v>
          </cell>
          <cell r="BW136">
            <v>0</v>
          </cell>
          <cell r="BX136">
            <v>53.6</v>
          </cell>
          <cell r="BY136">
            <v>0</v>
          </cell>
          <cell r="BZ136">
            <v>351</v>
          </cell>
          <cell r="CA136">
            <v>1560</v>
          </cell>
          <cell r="CB136">
            <v>1340</v>
          </cell>
          <cell r="CC136">
            <v>205</v>
          </cell>
          <cell r="CD136">
            <v>8.6199999999999992</v>
          </cell>
          <cell r="CE136">
            <v>167</v>
          </cell>
          <cell r="CF136">
            <v>104</v>
          </cell>
          <cell r="CG136">
            <v>32</v>
          </cell>
          <cell r="CH136">
            <v>0</v>
          </cell>
          <cell r="CI136">
            <v>321</v>
          </cell>
          <cell r="CJ136">
            <v>567</v>
          </cell>
          <cell r="CK136">
            <v>0</v>
          </cell>
          <cell r="CL136">
            <v>21200</v>
          </cell>
          <cell r="CM136">
            <v>10</v>
          </cell>
          <cell r="CN136">
            <v>229</v>
          </cell>
          <cell r="CO136">
            <v>767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</row>
        <row r="137">
          <cell r="C137" t="str">
            <v>W18x311</v>
          </cell>
          <cell r="D137" t="str">
            <v>T</v>
          </cell>
          <cell r="E137">
            <v>311</v>
          </cell>
          <cell r="F137">
            <v>91.6</v>
          </cell>
          <cell r="G137">
            <v>22.3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1.375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2.19</v>
          </cell>
          <cell r="AA137">
            <v>0</v>
          </cell>
          <cell r="AB137">
            <v>10.4</v>
          </cell>
          <cell r="AC137">
            <v>0</v>
          </cell>
          <cell r="AD137">
            <v>0</v>
          </cell>
          <cell r="AE137">
            <v>6970</v>
          </cell>
          <cell r="AF137">
            <v>754</v>
          </cell>
          <cell r="AG137">
            <v>624</v>
          </cell>
          <cell r="AH137">
            <v>8.7200000000000006</v>
          </cell>
          <cell r="AI137">
            <v>795</v>
          </cell>
          <cell r="AJ137">
            <v>207</v>
          </cell>
          <cell r="AK137">
            <v>132</v>
          </cell>
          <cell r="AL137">
            <v>2.95</v>
          </cell>
          <cell r="AM137">
            <v>0</v>
          </cell>
          <cell r="AN137">
            <v>176</v>
          </cell>
          <cell r="AO137">
            <v>76200</v>
          </cell>
          <cell r="AP137">
            <v>0</v>
          </cell>
          <cell r="AQ137">
            <v>58.7</v>
          </cell>
          <cell r="AR137">
            <v>482</v>
          </cell>
          <cell r="AS137">
            <v>140</v>
          </cell>
          <cell r="AT137">
            <v>375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 t="str">
            <v>W460X464</v>
          </cell>
          <cell r="AZ137" t="str">
            <v>W460X464</v>
          </cell>
          <cell r="BA137">
            <v>464</v>
          </cell>
          <cell r="BB137">
            <v>59100</v>
          </cell>
          <cell r="BC137">
            <v>566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464</v>
          </cell>
          <cell r="BV137">
            <v>0</v>
          </cell>
          <cell r="BW137">
            <v>0</v>
          </cell>
          <cell r="BX137">
            <v>10.4</v>
          </cell>
          <cell r="BY137">
            <v>0</v>
          </cell>
          <cell r="BZ137">
            <v>2900</v>
          </cell>
          <cell r="CA137">
            <v>12400</v>
          </cell>
          <cell r="CB137">
            <v>10200</v>
          </cell>
          <cell r="CC137">
            <v>221</v>
          </cell>
          <cell r="CD137">
            <v>331</v>
          </cell>
          <cell r="CE137">
            <v>3390</v>
          </cell>
          <cell r="CF137">
            <v>2160</v>
          </cell>
          <cell r="CG137">
            <v>74.900000000000006</v>
          </cell>
          <cell r="CH137">
            <v>0</v>
          </cell>
          <cell r="CI137">
            <v>73300</v>
          </cell>
          <cell r="CJ137">
            <v>20500</v>
          </cell>
          <cell r="CK137">
            <v>0</v>
          </cell>
          <cell r="CL137">
            <v>37900</v>
          </cell>
          <cell r="CM137">
            <v>201</v>
          </cell>
          <cell r="CN137">
            <v>2290</v>
          </cell>
          <cell r="CO137">
            <v>6150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</row>
        <row r="138">
          <cell r="C138" t="str">
            <v>W18x283</v>
          </cell>
          <cell r="D138" t="str">
            <v>T</v>
          </cell>
          <cell r="E138">
            <v>283</v>
          </cell>
          <cell r="F138">
            <v>83.3</v>
          </cell>
          <cell r="G138">
            <v>21.9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3.1875</v>
          </cell>
          <cell r="T138">
            <v>1.3125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2.38</v>
          </cell>
          <cell r="AA138">
            <v>0</v>
          </cell>
          <cell r="AB138">
            <v>11.3</v>
          </cell>
          <cell r="AC138">
            <v>0</v>
          </cell>
          <cell r="AD138">
            <v>0</v>
          </cell>
          <cell r="AE138">
            <v>6170</v>
          </cell>
          <cell r="AF138">
            <v>676</v>
          </cell>
          <cell r="AG138">
            <v>565</v>
          </cell>
          <cell r="AH138">
            <v>8.61</v>
          </cell>
          <cell r="AI138">
            <v>704</v>
          </cell>
          <cell r="AJ138">
            <v>185</v>
          </cell>
          <cell r="AK138">
            <v>118</v>
          </cell>
          <cell r="AL138">
            <v>2.91</v>
          </cell>
          <cell r="AM138">
            <v>0</v>
          </cell>
          <cell r="AN138">
            <v>134</v>
          </cell>
          <cell r="AO138">
            <v>65900</v>
          </cell>
          <cell r="AP138">
            <v>0</v>
          </cell>
          <cell r="AQ138">
            <v>57.7</v>
          </cell>
          <cell r="AR138">
            <v>429</v>
          </cell>
          <cell r="AS138">
            <v>127</v>
          </cell>
          <cell r="AT138">
            <v>339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 t="str">
            <v>W460X421</v>
          </cell>
          <cell r="AZ138" t="str">
            <v>W460X421</v>
          </cell>
          <cell r="BA138">
            <v>421</v>
          </cell>
          <cell r="BB138">
            <v>53700</v>
          </cell>
          <cell r="BC138">
            <v>556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81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421</v>
          </cell>
          <cell r="BV138">
            <v>0</v>
          </cell>
          <cell r="BW138">
            <v>0</v>
          </cell>
          <cell r="BX138">
            <v>11.3</v>
          </cell>
          <cell r="BY138">
            <v>0</v>
          </cell>
          <cell r="BZ138">
            <v>2570</v>
          </cell>
          <cell r="CA138">
            <v>11100</v>
          </cell>
          <cell r="CB138">
            <v>9260</v>
          </cell>
          <cell r="CC138">
            <v>219</v>
          </cell>
          <cell r="CD138">
            <v>293</v>
          </cell>
          <cell r="CE138">
            <v>3030</v>
          </cell>
          <cell r="CF138">
            <v>1930</v>
          </cell>
          <cell r="CG138">
            <v>73.900000000000006</v>
          </cell>
          <cell r="CH138">
            <v>0</v>
          </cell>
          <cell r="CI138">
            <v>55800</v>
          </cell>
          <cell r="CJ138">
            <v>17700</v>
          </cell>
          <cell r="CK138">
            <v>0</v>
          </cell>
          <cell r="CL138">
            <v>37200</v>
          </cell>
          <cell r="CM138">
            <v>179</v>
          </cell>
          <cell r="CN138">
            <v>2080</v>
          </cell>
          <cell r="CO138">
            <v>5560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</row>
        <row r="139">
          <cell r="C139" t="str">
            <v>W18x258</v>
          </cell>
          <cell r="D139" t="str">
            <v>T</v>
          </cell>
          <cell r="E139">
            <v>258</v>
          </cell>
          <cell r="F139">
            <v>75.900000000000006</v>
          </cell>
          <cell r="G139">
            <v>21.5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1.25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2.56</v>
          </cell>
          <cell r="AA139">
            <v>0</v>
          </cell>
          <cell r="AB139">
            <v>12.5</v>
          </cell>
          <cell r="AC139">
            <v>0</v>
          </cell>
          <cell r="AD139">
            <v>0</v>
          </cell>
          <cell r="AE139">
            <v>5510</v>
          </cell>
          <cell r="AF139">
            <v>611</v>
          </cell>
          <cell r="AG139">
            <v>514</v>
          </cell>
          <cell r="AH139">
            <v>8.5299999999999994</v>
          </cell>
          <cell r="AI139">
            <v>628</v>
          </cell>
          <cell r="AJ139">
            <v>166</v>
          </cell>
          <cell r="AK139">
            <v>107</v>
          </cell>
          <cell r="AL139">
            <v>2.88</v>
          </cell>
          <cell r="AM139">
            <v>0</v>
          </cell>
          <cell r="AN139">
            <v>103</v>
          </cell>
          <cell r="AO139">
            <v>57600</v>
          </cell>
          <cell r="AP139">
            <v>0</v>
          </cell>
          <cell r="AQ139">
            <v>56.6</v>
          </cell>
          <cell r="AR139">
            <v>384</v>
          </cell>
          <cell r="AS139">
            <v>116</v>
          </cell>
          <cell r="AT139">
            <v>306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 t="str">
            <v>W460X384</v>
          </cell>
          <cell r="AZ139" t="str">
            <v>W460X384</v>
          </cell>
          <cell r="BA139">
            <v>384</v>
          </cell>
          <cell r="BB139">
            <v>49000</v>
          </cell>
          <cell r="BC139">
            <v>546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384</v>
          </cell>
          <cell r="BV139">
            <v>0</v>
          </cell>
          <cell r="BW139">
            <v>0</v>
          </cell>
          <cell r="BX139">
            <v>12.5</v>
          </cell>
          <cell r="BY139">
            <v>0</v>
          </cell>
          <cell r="BZ139">
            <v>2290</v>
          </cell>
          <cell r="CA139">
            <v>10000</v>
          </cell>
          <cell r="CB139">
            <v>8420</v>
          </cell>
          <cell r="CC139">
            <v>217</v>
          </cell>
          <cell r="CD139">
            <v>261</v>
          </cell>
          <cell r="CE139">
            <v>2720</v>
          </cell>
          <cell r="CF139">
            <v>1750</v>
          </cell>
          <cell r="CG139">
            <v>73.2</v>
          </cell>
          <cell r="CH139">
            <v>0</v>
          </cell>
          <cell r="CI139">
            <v>42900</v>
          </cell>
          <cell r="CJ139">
            <v>15500</v>
          </cell>
          <cell r="CK139">
            <v>0</v>
          </cell>
          <cell r="CL139">
            <v>36500</v>
          </cell>
          <cell r="CM139">
            <v>160</v>
          </cell>
          <cell r="CN139">
            <v>1900</v>
          </cell>
          <cell r="CO139">
            <v>5010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</row>
        <row r="140">
          <cell r="C140" t="str">
            <v>W18x234</v>
          </cell>
          <cell r="D140" t="str">
            <v>T</v>
          </cell>
          <cell r="E140">
            <v>234</v>
          </cell>
          <cell r="F140">
            <v>68.8</v>
          </cell>
          <cell r="G140">
            <v>21.1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1.1875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2.76</v>
          </cell>
          <cell r="AA140">
            <v>0</v>
          </cell>
          <cell r="AB140">
            <v>16.8</v>
          </cell>
          <cell r="AC140">
            <v>0</v>
          </cell>
          <cell r="AD140">
            <v>0</v>
          </cell>
          <cell r="AE140">
            <v>4900</v>
          </cell>
          <cell r="AF140">
            <v>549</v>
          </cell>
          <cell r="AG140">
            <v>466</v>
          </cell>
          <cell r="AH140">
            <v>8.44</v>
          </cell>
          <cell r="AI140">
            <v>558</v>
          </cell>
          <cell r="AJ140">
            <v>149</v>
          </cell>
          <cell r="AK140">
            <v>95.8</v>
          </cell>
          <cell r="AL140">
            <v>2.85</v>
          </cell>
          <cell r="AM140">
            <v>0</v>
          </cell>
          <cell r="AN140">
            <v>78.7</v>
          </cell>
          <cell r="AO140">
            <v>50100</v>
          </cell>
          <cell r="AP140">
            <v>0</v>
          </cell>
          <cell r="AQ140">
            <v>55.5</v>
          </cell>
          <cell r="AR140">
            <v>343</v>
          </cell>
          <cell r="AS140">
            <v>106</v>
          </cell>
          <cell r="AT140">
            <v>276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 t="str">
            <v>W460X349</v>
          </cell>
          <cell r="AZ140" t="str">
            <v>W460X349</v>
          </cell>
          <cell r="BA140">
            <v>349</v>
          </cell>
          <cell r="BB140">
            <v>44400</v>
          </cell>
          <cell r="BC140">
            <v>536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349</v>
          </cell>
          <cell r="BV140">
            <v>0</v>
          </cell>
          <cell r="BW140">
            <v>0</v>
          </cell>
          <cell r="BX140">
            <v>16.8</v>
          </cell>
          <cell r="BY140">
            <v>0</v>
          </cell>
          <cell r="BZ140">
            <v>2040</v>
          </cell>
          <cell r="CA140">
            <v>9000</v>
          </cell>
          <cell r="CB140">
            <v>7640</v>
          </cell>
          <cell r="CC140">
            <v>214</v>
          </cell>
          <cell r="CD140">
            <v>232</v>
          </cell>
          <cell r="CE140">
            <v>2440</v>
          </cell>
          <cell r="CF140">
            <v>1570</v>
          </cell>
          <cell r="CG140">
            <v>72.400000000000006</v>
          </cell>
          <cell r="CH140">
            <v>0</v>
          </cell>
          <cell r="CI140">
            <v>32800</v>
          </cell>
          <cell r="CJ140">
            <v>13500</v>
          </cell>
          <cell r="CK140">
            <v>0</v>
          </cell>
          <cell r="CL140">
            <v>35800</v>
          </cell>
          <cell r="CM140">
            <v>143</v>
          </cell>
          <cell r="CN140">
            <v>1740</v>
          </cell>
          <cell r="CO140">
            <v>4520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</row>
        <row r="141">
          <cell r="C141" t="str">
            <v>W18x211</v>
          </cell>
          <cell r="D141" t="str">
            <v>F</v>
          </cell>
          <cell r="E141">
            <v>211</v>
          </cell>
          <cell r="F141">
            <v>62.1</v>
          </cell>
          <cell r="G141">
            <v>20.7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2.5625</v>
          </cell>
          <cell r="T141">
            <v>1.1875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3.02</v>
          </cell>
          <cell r="AA141">
            <v>0</v>
          </cell>
          <cell r="AB141">
            <v>15.1</v>
          </cell>
          <cell r="AC141">
            <v>0</v>
          </cell>
          <cell r="AD141">
            <v>0</v>
          </cell>
          <cell r="AE141">
            <v>4330</v>
          </cell>
          <cell r="AF141">
            <v>490</v>
          </cell>
          <cell r="AG141">
            <v>419</v>
          </cell>
          <cell r="AH141">
            <v>8.35</v>
          </cell>
          <cell r="AI141">
            <v>493</v>
          </cell>
          <cell r="AJ141">
            <v>132</v>
          </cell>
          <cell r="AK141">
            <v>85.3</v>
          </cell>
          <cell r="AL141">
            <v>2.82</v>
          </cell>
          <cell r="AM141">
            <v>0</v>
          </cell>
          <cell r="AN141">
            <v>58.6</v>
          </cell>
          <cell r="AO141">
            <v>43400</v>
          </cell>
          <cell r="AP141">
            <v>0</v>
          </cell>
          <cell r="AQ141">
            <v>54.5</v>
          </cell>
          <cell r="AR141">
            <v>302</v>
          </cell>
          <cell r="AS141">
            <v>94.6</v>
          </cell>
          <cell r="AT141">
            <v>246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 t="str">
            <v>W460X315</v>
          </cell>
          <cell r="AZ141" t="str">
            <v>W460X315</v>
          </cell>
          <cell r="BA141">
            <v>315</v>
          </cell>
          <cell r="BB141">
            <v>40100</v>
          </cell>
          <cell r="BC141">
            <v>526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65.099999999999994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315</v>
          </cell>
          <cell r="BV141">
            <v>0</v>
          </cell>
          <cell r="BW141">
            <v>0</v>
          </cell>
          <cell r="BX141">
            <v>15.1</v>
          </cell>
          <cell r="BY141">
            <v>0</v>
          </cell>
          <cell r="BZ141">
            <v>1800</v>
          </cell>
          <cell r="CA141">
            <v>8030</v>
          </cell>
          <cell r="CB141">
            <v>6870</v>
          </cell>
          <cell r="CC141">
            <v>212</v>
          </cell>
          <cell r="CD141">
            <v>205</v>
          </cell>
          <cell r="CE141">
            <v>2160</v>
          </cell>
          <cell r="CF141">
            <v>1400</v>
          </cell>
          <cell r="CG141">
            <v>71.599999999999994</v>
          </cell>
          <cell r="CH141">
            <v>0</v>
          </cell>
          <cell r="CI141">
            <v>24400</v>
          </cell>
          <cell r="CJ141">
            <v>11700</v>
          </cell>
          <cell r="CK141">
            <v>0</v>
          </cell>
          <cell r="CL141">
            <v>35200</v>
          </cell>
          <cell r="CM141">
            <v>126</v>
          </cell>
          <cell r="CN141">
            <v>1550</v>
          </cell>
          <cell r="CO141">
            <v>4030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</row>
        <row r="142">
          <cell r="C142" t="str">
            <v>W18x192</v>
          </cell>
          <cell r="D142" t="str">
            <v>F</v>
          </cell>
          <cell r="E142">
            <v>192</v>
          </cell>
          <cell r="F142">
            <v>56.4</v>
          </cell>
          <cell r="G142">
            <v>20.399999999999999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1.125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3.27</v>
          </cell>
          <cell r="AA142">
            <v>0</v>
          </cell>
          <cell r="AB142">
            <v>16.7</v>
          </cell>
          <cell r="AC142">
            <v>0</v>
          </cell>
          <cell r="AD142">
            <v>0</v>
          </cell>
          <cell r="AE142">
            <v>3870</v>
          </cell>
          <cell r="AF142">
            <v>442</v>
          </cell>
          <cell r="AG142">
            <v>380</v>
          </cell>
          <cell r="AH142">
            <v>8.2799999999999994</v>
          </cell>
          <cell r="AI142">
            <v>440</v>
          </cell>
          <cell r="AJ142">
            <v>119</v>
          </cell>
          <cell r="AK142">
            <v>76.8</v>
          </cell>
          <cell r="AL142">
            <v>2.79</v>
          </cell>
          <cell r="AM142">
            <v>0</v>
          </cell>
          <cell r="AN142">
            <v>44.7</v>
          </cell>
          <cell r="AO142">
            <v>38000</v>
          </cell>
          <cell r="AP142">
            <v>0</v>
          </cell>
          <cell r="AQ142">
            <v>53.6</v>
          </cell>
          <cell r="AR142">
            <v>270</v>
          </cell>
          <cell r="AS142">
            <v>86</v>
          </cell>
          <cell r="AT142">
            <v>222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 t="str">
            <v>W460X286</v>
          </cell>
          <cell r="AZ142" t="str">
            <v>W460X286</v>
          </cell>
          <cell r="BA142">
            <v>286</v>
          </cell>
          <cell r="BB142">
            <v>36400</v>
          </cell>
          <cell r="BC142">
            <v>518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286</v>
          </cell>
          <cell r="BV142">
            <v>0</v>
          </cell>
          <cell r="BW142">
            <v>0</v>
          </cell>
          <cell r="BX142">
            <v>16.7</v>
          </cell>
          <cell r="BY142">
            <v>0</v>
          </cell>
          <cell r="BZ142">
            <v>1610</v>
          </cell>
          <cell r="CA142">
            <v>7240</v>
          </cell>
          <cell r="CB142">
            <v>6230</v>
          </cell>
          <cell r="CC142">
            <v>210</v>
          </cell>
          <cell r="CD142">
            <v>183</v>
          </cell>
          <cell r="CE142">
            <v>1950</v>
          </cell>
          <cell r="CF142">
            <v>1260</v>
          </cell>
          <cell r="CG142">
            <v>70.900000000000006</v>
          </cell>
          <cell r="CH142">
            <v>0</v>
          </cell>
          <cell r="CI142">
            <v>18600</v>
          </cell>
          <cell r="CJ142">
            <v>10200</v>
          </cell>
          <cell r="CK142">
            <v>0</v>
          </cell>
          <cell r="CL142">
            <v>34600</v>
          </cell>
          <cell r="CM142">
            <v>112</v>
          </cell>
          <cell r="CN142">
            <v>1410</v>
          </cell>
          <cell r="CO142">
            <v>3640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</row>
        <row r="143">
          <cell r="C143" t="str">
            <v>W18X175</v>
          </cell>
          <cell r="D143" t="str">
            <v>F</v>
          </cell>
          <cell r="E143">
            <v>175</v>
          </cell>
          <cell r="F143">
            <v>51.3</v>
          </cell>
          <cell r="G143">
            <v>20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1.25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3.58</v>
          </cell>
          <cell r="AA143">
            <v>0</v>
          </cell>
          <cell r="AB143">
            <v>18</v>
          </cell>
          <cell r="AC143">
            <v>0</v>
          </cell>
          <cell r="AD143">
            <v>0</v>
          </cell>
          <cell r="AE143">
            <v>3450</v>
          </cell>
          <cell r="AF143">
            <v>398</v>
          </cell>
          <cell r="AG143">
            <v>344</v>
          </cell>
          <cell r="AH143">
            <v>8.1999999999999993</v>
          </cell>
          <cell r="AI143">
            <v>391</v>
          </cell>
          <cell r="AJ143">
            <v>106</v>
          </cell>
          <cell r="AK143">
            <v>68.8</v>
          </cell>
          <cell r="AL143">
            <v>2.76</v>
          </cell>
          <cell r="AM143">
            <v>0</v>
          </cell>
          <cell r="AN143">
            <v>33.799999999999997</v>
          </cell>
          <cell r="AO143">
            <v>33300</v>
          </cell>
          <cell r="AP143">
            <v>0</v>
          </cell>
          <cell r="AQ143">
            <v>52.5</v>
          </cell>
          <cell r="AR143">
            <v>238</v>
          </cell>
          <cell r="AS143">
            <v>76.900000000000006</v>
          </cell>
          <cell r="AT143">
            <v>198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 t="str">
            <v>W460X260</v>
          </cell>
          <cell r="AZ143" t="str">
            <v>W460X260</v>
          </cell>
          <cell r="BA143">
            <v>260</v>
          </cell>
          <cell r="BB143">
            <v>33100</v>
          </cell>
          <cell r="BC143">
            <v>508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260</v>
          </cell>
          <cell r="BV143">
            <v>0</v>
          </cell>
          <cell r="BW143">
            <v>0</v>
          </cell>
          <cell r="BX143">
            <v>18</v>
          </cell>
          <cell r="BY143">
            <v>0</v>
          </cell>
          <cell r="BZ143">
            <v>1440</v>
          </cell>
          <cell r="CA143">
            <v>6520</v>
          </cell>
          <cell r="CB143">
            <v>5640</v>
          </cell>
          <cell r="CC143">
            <v>208</v>
          </cell>
          <cell r="CD143">
            <v>163</v>
          </cell>
          <cell r="CE143">
            <v>1740</v>
          </cell>
          <cell r="CF143">
            <v>1130</v>
          </cell>
          <cell r="CG143">
            <v>70.099999999999994</v>
          </cell>
          <cell r="CH143">
            <v>0</v>
          </cell>
          <cell r="CI143">
            <v>14100</v>
          </cell>
          <cell r="CJ143">
            <v>8940</v>
          </cell>
          <cell r="CK143">
            <v>0</v>
          </cell>
          <cell r="CL143">
            <v>33900</v>
          </cell>
          <cell r="CM143">
            <v>99.1</v>
          </cell>
          <cell r="CN143">
            <v>1260</v>
          </cell>
          <cell r="CO143">
            <v>3240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</row>
        <row r="144">
          <cell r="C144" t="str">
            <v>W18X158</v>
          </cell>
          <cell r="D144" t="str">
            <v>F</v>
          </cell>
          <cell r="E144">
            <v>158</v>
          </cell>
          <cell r="F144">
            <v>46.3</v>
          </cell>
          <cell r="G144">
            <v>19.7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1.25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3.92</v>
          </cell>
          <cell r="AA144">
            <v>0</v>
          </cell>
          <cell r="AB144">
            <v>19.8</v>
          </cell>
          <cell r="AC144">
            <v>0</v>
          </cell>
          <cell r="AD144">
            <v>0</v>
          </cell>
          <cell r="AE144">
            <v>3060</v>
          </cell>
          <cell r="AF144">
            <v>356</v>
          </cell>
          <cell r="AG144">
            <v>310</v>
          </cell>
          <cell r="AH144">
            <v>8.1199999999999992</v>
          </cell>
          <cell r="AI144">
            <v>347</v>
          </cell>
          <cell r="AJ144">
            <v>94.8</v>
          </cell>
          <cell r="AK144">
            <v>61.4</v>
          </cell>
          <cell r="AL144">
            <v>2.74</v>
          </cell>
          <cell r="AM144">
            <v>0</v>
          </cell>
          <cell r="AN144">
            <v>25.2</v>
          </cell>
          <cell r="AO144">
            <v>29000</v>
          </cell>
          <cell r="AP144">
            <v>0</v>
          </cell>
          <cell r="AQ144">
            <v>51.6</v>
          </cell>
          <cell r="AR144">
            <v>210</v>
          </cell>
          <cell r="AS144">
            <v>69</v>
          </cell>
          <cell r="AT144">
            <v>177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 t="str">
            <v>W460X235</v>
          </cell>
          <cell r="AZ144" t="str">
            <v>W460X235</v>
          </cell>
          <cell r="BA144">
            <v>235</v>
          </cell>
          <cell r="BB144">
            <v>29900</v>
          </cell>
          <cell r="BC144">
            <v>500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235</v>
          </cell>
          <cell r="BV144">
            <v>0</v>
          </cell>
          <cell r="BW144">
            <v>0</v>
          </cell>
          <cell r="BX144">
            <v>19.8</v>
          </cell>
          <cell r="BY144">
            <v>0</v>
          </cell>
          <cell r="BZ144">
            <v>1270</v>
          </cell>
          <cell r="CA144">
            <v>5830</v>
          </cell>
          <cell r="CB144">
            <v>5080</v>
          </cell>
          <cell r="CC144">
            <v>206</v>
          </cell>
          <cell r="CD144">
            <v>144</v>
          </cell>
          <cell r="CE144">
            <v>1550</v>
          </cell>
          <cell r="CF144">
            <v>1010</v>
          </cell>
          <cell r="CG144">
            <v>69.599999999999994</v>
          </cell>
          <cell r="CH144">
            <v>0</v>
          </cell>
          <cell r="CI144">
            <v>10500</v>
          </cell>
          <cell r="CJ144">
            <v>7790</v>
          </cell>
          <cell r="CK144">
            <v>0</v>
          </cell>
          <cell r="CL144">
            <v>33300</v>
          </cell>
          <cell r="CM144">
            <v>87.4</v>
          </cell>
          <cell r="CN144">
            <v>1130</v>
          </cell>
          <cell r="CO144">
            <v>2900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</row>
        <row r="145">
          <cell r="C145" t="str">
            <v>W18X143</v>
          </cell>
          <cell r="D145" t="str">
            <v>F</v>
          </cell>
          <cell r="E145">
            <v>143</v>
          </cell>
          <cell r="F145">
            <v>42.1</v>
          </cell>
          <cell r="G145">
            <v>19.5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1.1875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4.25</v>
          </cell>
          <cell r="AA145">
            <v>0</v>
          </cell>
          <cell r="AB145">
            <v>22</v>
          </cell>
          <cell r="AC145">
            <v>0</v>
          </cell>
          <cell r="AD145">
            <v>0</v>
          </cell>
          <cell r="AE145">
            <v>2750</v>
          </cell>
          <cell r="AF145">
            <v>322</v>
          </cell>
          <cell r="AG145">
            <v>282</v>
          </cell>
          <cell r="AH145">
            <v>8.09</v>
          </cell>
          <cell r="AI145">
            <v>311</v>
          </cell>
          <cell r="AJ145">
            <v>85.4</v>
          </cell>
          <cell r="AK145">
            <v>55.5</v>
          </cell>
          <cell r="AL145">
            <v>2.72</v>
          </cell>
          <cell r="AM145">
            <v>0</v>
          </cell>
          <cell r="AN145">
            <v>19.2</v>
          </cell>
          <cell r="AO145">
            <v>25700</v>
          </cell>
          <cell r="AP145">
            <v>0</v>
          </cell>
          <cell r="AQ145">
            <v>50.9</v>
          </cell>
          <cell r="AR145">
            <v>188</v>
          </cell>
          <cell r="AS145">
            <v>62.8</v>
          </cell>
          <cell r="AT145">
            <v>160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 t="str">
            <v>W460X213</v>
          </cell>
          <cell r="AZ145" t="str">
            <v>W460X213</v>
          </cell>
          <cell r="BA145">
            <v>213</v>
          </cell>
          <cell r="BB145">
            <v>27200</v>
          </cell>
          <cell r="BC145">
            <v>495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213</v>
          </cell>
          <cell r="BV145">
            <v>0</v>
          </cell>
          <cell r="BW145">
            <v>0</v>
          </cell>
          <cell r="BX145">
            <v>22</v>
          </cell>
          <cell r="BY145">
            <v>0</v>
          </cell>
          <cell r="BZ145">
            <v>1140</v>
          </cell>
          <cell r="CA145">
            <v>5280</v>
          </cell>
          <cell r="CB145">
            <v>4620</v>
          </cell>
          <cell r="CC145">
            <v>205</v>
          </cell>
          <cell r="CD145">
            <v>129</v>
          </cell>
          <cell r="CE145">
            <v>1400</v>
          </cell>
          <cell r="CF145">
            <v>909</v>
          </cell>
          <cell r="CG145">
            <v>69.099999999999994</v>
          </cell>
          <cell r="CH145">
            <v>0</v>
          </cell>
          <cell r="CI145">
            <v>7990</v>
          </cell>
          <cell r="CJ145">
            <v>6900</v>
          </cell>
          <cell r="CK145">
            <v>0</v>
          </cell>
          <cell r="CL145">
            <v>32800</v>
          </cell>
          <cell r="CM145">
            <v>78.3</v>
          </cell>
          <cell r="CN145">
            <v>1030</v>
          </cell>
          <cell r="CO145">
            <v>2620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</row>
        <row r="146">
          <cell r="C146" t="str">
            <v>W18X130</v>
          </cell>
          <cell r="D146" t="str">
            <v>F</v>
          </cell>
          <cell r="E146">
            <v>130</v>
          </cell>
          <cell r="F146">
            <v>38.200000000000003</v>
          </cell>
          <cell r="G146">
            <v>19.3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1.1875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4.6500000000000004</v>
          </cell>
          <cell r="AA146">
            <v>0</v>
          </cell>
          <cell r="AB146">
            <v>23.9</v>
          </cell>
          <cell r="AC146">
            <v>0</v>
          </cell>
          <cell r="AD146">
            <v>0</v>
          </cell>
          <cell r="AE146">
            <v>2460</v>
          </cell>
          <cell r="AF146">
            <v>290</v>
          </cell>
          <cell r="AG146">
            <v>256</v>
          </cell>
          <cell r="AH146">
            <v>8.0299999999999994</v>
          </cell>
          <cell r="AI146">
            <v>278</v>
          </cell>
          <cell r="AJ146">
            <v>76.7</v>
          </cell>
          <cell r="AK146">
            <v>49.9</v>
          </cell>
          <cell r="AL146">
            <v>2.7</v>
          </cell>
          <cell r="AM146">
            <v>0</v>
          </cell>
          <cell r="AN146">
            <v>14.5</v>
          </cell>
          <cell r="AO146">
            <v>22700</v>
          </cell>
          <cell r="AP146">
            <v>0</v>
          </cell>
          <cell r="AQ146">
            <v>50.7</v>
          </cell>
          <cell r="AR146">
            <v>170</v>
          </cell>
          <cell r="AS146">
            <v>57.2</v>
          </cell>
          <cell r="AT146">
            <v>146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 t="str">
            <v>W460X193</v>
          </cell>
          <cell r="AZ146" t="str">
            <v>W460X193</v>
          </cell>
          <cell r="BA146">
            <v>193</v>
          </cell>
          <cell r="BB146">
            <v>24600</v>
          </cell>
          <cell r="BC146">
            <v>490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193</v>
          </cell>
          <cell r="BV146">
            <v>0</v>
          </cell>
          <cell r="BW146">
            <v>0</v>
          </cell>
          <cell r="BX146">
            <v>23.9</v>
          </cell>
          <cell r="BY146">
            <v>0</v>
          </cell>
          <cell r="BZ146">
            <v>1020</v>
          </cell>
          <cell r="CA146">
            <v>4750</v>
          </cell>
          <cell r="CB146">
            <v>4200</v>
          </cell>
          <cell r="CC146">
            <v>204</v>
          </cell>
          <cell r="CD146">
            <v>116</v>
          </cell>
          <cell r="CE146">
            <v>1260</v>
          </cell>
          <cell r="CF146">
            <v>818</v>
          </cell>
          <cell r="CG146">
            <v>68.599999999999994</v>
          </cell>
          <cell r="CH146">
            <v>0</v>
          </cell>
          <cell r="CI146">
            <v>6040</v>
          </cell>
          <cell r="CJ146">
            <v>6100</v>
          </cell>
          <cell r="CK146">
            <v>0</v>
          </cell>
          <cell r="CL146">
            <v>32700</v>
          </cell>
          <cell r="CM146">
            <v>70.8</v>
          </cell>
          <cell r="CN146">
            <v>937</v>
          </cell>
          <cell r="CO146">
            <v>2390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</row>
        <row r="147">
          <cell r="C147" t="str">
            <v>W18X119</v>
          </cell>
          <cell r="D147" t="str">
            <v>F</v>
          </cell>
          <cell r="E147">
            <v>119</v>
          </cell>
          <cell r="F147">
            <v>35.1</v>
          </cell>
          <cell r="G147">
            <v>19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1.1875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5.31</v>
          </cell>
          <cell r="AA147">
            <v>0</v>
          </cell>
          <cell r="AB147">
            <v>24.5</v>
          </cell>
          <cell r="AC147">
            <v>0</v>
          </cell>
          <cell r="AD147">
            <v>0</v>
          </cell>
          <cell r="AE147">
            <v>2190</v>
          </cell>
          <cell r="AF147">
            <v>262</v>
          </cell>
          <cell r="AG147">
            <v>231</v>
          </cell>
          <cell r="AH147">
            <v>7.9</v>
          </cell>
          <cell r="AI147">
            <v>253</v>
          </cell>
          <cell r="AJ147">
            <v>69.099999999999994</v>
          </cell>
          <cell r="AK147">
            <v>44.9</v>
          </cell>
          <cell r="AL147">
            <v>2.69</v>
          </cell>
          <cell r="AM147">
            <v>0</v>
          </cell>
          <cell r="AN147">
            <v>10.6</v>
          </cell>
          <cell r="AO147">
            <v>20300</v>
          </cell>
          <cell r="AP147">
            <v>0</v>
          </cell>
          <cell r="AQ147">
            <v>50.7</v>
          </cell>
          <cell r="AR147">
            <v>152</v>
          </cell>
          <cell r="AS147">
            <v>50.6</v>
          </cell>
          <cell r="AT147">
            <v>131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 t="str">
            <v>W460X177</v>
          </cell>
          <cell r="AZ147" t="str">
            <v>W460X177</v>
          </cell>
          <cell r="BA147">
            <v>177</v>
          </cell>
          <cell r="BB147">
            <v>22600</v>
          </cell>
          <cell r="BC147">
            <v>483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177</v>
          </cell>
          <cell r="BV147">
            <v>0</v>
          </cell>
          <cell r="BW147">
            <v>0</v>
          </cell>
          <cell r="BX147">
            <v>24.5</v>
          </cell>
          <cell r="BY147">
            <v>0</v>
          </cell>
          <cell r="BZ147">
            <v>912</v>
          </cell>
          <cell r="CA147">
            <v>4290</v>
          </cell>
          <cell r="CB147">
            <v>3790</v>
          </cell>
          <cell r="CC147">
            <v>201</v>
          </cell>
          <cell r="CD147">
            <v>105</v>
          </cell>
          <cell r="CE147">
            <v>1130</v>
          </cell>
          <cell r="CF147">
            <v>736</v>
          </cell>
          <cell r="CG147">
            <v>68.3</v>
          </cell>
          <cell r="CH147">
            <v>0</v>
          </cell>
          <cell r="CI147">
            <v>4410</v>
          </cell>
          <cell r="CJ147">
            <v>5450</v>
          </cell>
          <cell r="CK147">
            <v>0</v>
          </cell>
          <cell r="CL147">
            <v>32700</v>
          </cell>
          <cell r="CM147">
            <v>63.3</v>
          </cell>
          <cell r="CN147">
            <v>829</v>
          </cell>
          <cell r="CO147">
            <v>2150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</row>
        <row r="148">
          <cell r="C148" t="str">
            <v>W18X106</v>
          </cell>
          <cell r="D148" t="str">
            <v>F</v>
          </cell>
          <cell r="E148">
            <v>106</v>
          </cell>
          <cell r="F148">
            <v>31.1</v>
          </cell>
          <cell r="G148">
            <v>18.7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1.125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5.96</v>
          </cell>
          <cell r="AA148">
            <v>0</v>
          </cell>
          <cell r="AB148">
            <v>27.2</v>
          </cell>
          <cell r="AC148">
            <v>0</v>
          </cell>
          <cell r="AD148">
            <v>0</v>
          </cell>
          <cell r="AE148">
            <v>1910</v>
          </cell>
          <cell r="AF148">
            <v>230</v>
          </cell>
          <cell r="AG148">
            <v>204</v>
          </cell>
          <cell r="AH148">
            <v>7.84</v>
          </cell>
          <cell r="AI148">
            <v>220</v>
          </cell>
          <cell r="AJ148">
            <v>60.5</v>
          </cell>
          <cell r="AK148">
            <v>39.4</v>
          </cell>
          <cell r="AL148">
            <v>2.66</v>
          </cell>
          <cell r="AM148">
            <v>0</v>
          </cell>
          <cell r="AN148">
            <v>7.48</v>
          </cell>
          <cell r="AO148">
            <v>17400</v>
          </cell>
          <cell r="AP148">
            <v>0</v>
          </cell>
          <cell r="AQ148">
            <v>49.7</v>
          </cell>
          <cell r="AR148">
            <v>131</v>
          </cell>
          <cell r="AS148">
            <v>44.3</v>
          </cell>
          <cell r="AT148">
            <v>114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 t="str">
            <v>W460X158</v>
          </cell>
          <cell r="AZ148" t="str">
            <v>W460X158</v>
          </cell>
          <cell r="BA148">
            <v>158</v>
          </cell>
          <cell r="BB148">
            <v>20100</v>
          </cell>
          <cell r="BC148">
            <v>475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158</v>
          </cell>
          <cell r="BV148">
            <v>0</v>
          </cell>
          <cell r="BW148">
            <v>0</v>
          </cell>
          <cell r="BX148">
            <v>27.2</v>
          </cell>
          <cell r="BY148">
            <v>0</v>
          </cell>
          <cell r="BZ148">
            <v>795</v>
          </cell>
          <cell r="CA148">
            <v>3770</v>
          </cell>
          <cell r="CB148">
            <v>3340</v>
          </cell>
          <cell r="CC148">
            <v>199</v>
          </cell>
          <cell r="CD148">
            <v>91.6</v>
          </cell>
          <cell r="CE148">
            <v>991</v>
          </cell>
          <cell r="CF148">
            <v>646</v>
          </cell>
          <cell r="CG148">
            <v>67.599999999999994</v>
          </cell>
          <cell r="CH148">
            <v>0</v>
          </cell>
          <cell r="CI148">
            <v>3110</v>
          </cell>
          <cell r="CJ148">
            <v>4670</v>
          </cell>
          <cell r="CK148">
            <v>0</v>
          </cell>
          <cell r="CL148">
            <v>32100</v>
          </cell>
          <cell r="CM148">
            <v>54.5</v>
          </cell>
          <cell r="CN148">
            <v>726</v>
          </cell>
          <cell r="CO148">
            <v>1870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</row>
        <row r="149">
          <cell r="C149" t="str">
            <v>W18X97</v>
          </cell>
          <cell r="D149" t="str">
            <v>F</v>
          </cell>
          <cell r="E149">
            <v>97</v>
          </cell>
          <cell r="F149">
            <v>28.5</v>
          </cell>
          <cell r="G149">
            <v>18.600000000000001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1.125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6.41</v>
          </cell>
          <cell r="AA149">
            <v>0</v>
          </cell>
          <cell r="AB149">
            <v>30</v>
          </cell>
          <cell r="AC149">
            <v>0</v>
          </cell>
          <cell r="AD149">
            <v>0</v>
          </cell>
          <cell r="AE149">
            <v>1750</v>
          </cell>
          <cell r="AF149">
            <v>211</v>
          </cell>
          <cell r="AG149">
            <v>188</v>
          </cell>
          <cell r="AH149">
            <v>7.82</v>
          </cell>
          <cell r="AI149">
            <v>201</v>
          </cell>
          <cell r="AJ149">
            <v>55.3</v>
          </cell>
          <cell r="AK149">
            <v>36.1</v>
          </cell>
          <cell r="AL149">
            <v>2.65</v>
          </cell>
          <cell r="AM149">
            <v>0</v>
          </cell>
          <cell r="AN149">
            <v>5.86</v>
          </cell>
          <cell r="AO149">
            <v>15800</v>
          </cell>
          <cell r="AP149">
            <v>0</v>
          </cell>
          <cell r="AQ149">
            <v>49.2</v>
          </cell>
          <cell r="AR149">
            <v>119</v>
          </cell>
          <cell r="AS149">
            <v>40.700000000000003</v>
          </cell>
          <cell r="AT149">
            <v>105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 t="str">
            <v>W460X144</v>
          </cell>
          <cell r="AZ149" t="str">
            <v>W460X144</v>
          </cell>
          <cell r="BA149">
            <v>144</v>
          </cell>
          <cell r="BB149">
            <v>18400</v>
          </cell>
          <cell r="BC149">
            <v>472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144</v>
          </cell>
          <cell r="BV149">
            <v>0</v>
          </cell>
          <cell r="BW149">
            <v>0</v>
          </cell>
          <cell r="BX149">
            <v>30</v>
          </cell>
          <cell r="BY149">
            <v>0</v>
          </cell>
          <cell r="BZ149">
            <v>728</v>
          </cell>
          <cell r="CA149">
            <v>3460</v>
          </cell>
          <cell r="CB149">
            <v>3080</v>
          </cell>
          <cell r="CC149">
            <v>199</v>
          </cell>
          <cell r="CD149">
            <v>83.7</v>
          </cell>
          <cell r="CE149">
            <v>906</v>
          </cell>
          <cell r="CF149">
            <v>592</v>
          </cell>
          <cell r="CG149">
            <v>67.3</v>
          </cell>
          <cell r="CH149">
            <v>0</v>
          </cell>
          <cell r="CI149">
            <v>2440</v>
          </cell>
          <cell r="CJ149">
            <v>4240</v>
          </cell>
          <cell r="CK149">
            <v>0</v>
          </cell>
          <cell r="CL149">
            <v>31700</v>
          </cell>
          <cell r="CM149">
            <v>49.5</v>
          </cell>
          <cell r="CN149">
            <v>667</v>
          </cell>
          <cell r="CO149">
            <v>1720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</row>
        <row r="150">
          <cell r="C150" t="str">
            <v>W18X86</v>
          </cell>
          <cell r="D150" t="str">
            <v>F</v>
          </cell>
          <cell r="E150">
            <v>86</v>
          </cell>
          <cell r="F150">
            <v>25.3</v>
          </cell>
          <cell r="G150">
            <v>18.399999999999999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1.0625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7.2</v>
          </cell>
          <cell r="AA150">
            <v>0</v>
          </cell>
          <cell r="AB150">
            <v>33.4</v>
          </cell>
          <cell r="AC150">
            <v>0</v>
          </cell>
          <cell r="AD150">
            <v>0</v>
          </cell>
          <cell r="AE150">
            <v>1530</v>
          </cell>
          <cell r="AF150">
            <v>186</v>
          </cell>
          <cell r="AG150">
            <v>166</v>
          </cell>
          <cell r="AH150">
            <v>7.77</v>
          </cell>
          <cell r="AI150">
            <v>175</v>
          </cell>
          <cell r="AJ150">
            <v>48.4</v>
          </cell>
          <cell r="AK150">
            <v>31.6</v>
          </cell>
          <cell r="AL150">
            <v>2.63</v>
          </cell>
          <cell r="AM150">
            <v>0</v>
          </cell>
          <cell r="AN150">
            <v>4.0999999999999996</v>
          </cell>
          <cell r="AO150">
            <v>13600</v>
          </cell>
          <cell r="AP150">
            <v>0</v>
          </cell>
          <cell r="AQ150">
            <v>48.9</v>
          </cell>
          <cell r="AR150">
            <v>105</v>
          </cell>
          <cell r="AS150">
            <v>36</v>
          </cell>
          <cell r="AT150">
            <v>92.4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 t="str">
            <v>W460X128</v>
          </cell>
          <cell r="AZ150" t="str">
            <v>W460X128</v>
          </cell>
          <cell r="BA150">
            <v>128</v>
          </cell>
          <cell r="BB150">
            <v>16300</v>
          </cell>
          <cell r="BC150">
            <v>467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128</v>
          </cell>
          <cell r="BV150">
            <v>0</v>
          </cell>
          <cell r="BW150">
            <v>0</v>
          </cell>
          <cell r="BX150">
            <v>33.4</v>
          </cell>
          <cell r="BY150">
            <v>0</v>
          </cell>
          <cell r="BZ150">
            <v>637</v>
          </cell>
          <cell r="CA150">
            <v>3050</v>
          </cell>
          <cell r="CB150">
            <v>2720</v>
          </cell>
          <cell r="CC150">
            <v>197</v>
          </cell>
          <cell r="CD150">
            <v>72.8</v>
          </cell>
          <cell r="CE150">
            <v>793</v>
          </cell>
          <cell r="CF150">
            <v>518</v>
          </cell>
          <cell r="CG150">
            <v>66.8</v>
          </cell>
          <cell r="CH150">
            <v>0</v>
          </cell>
          <cell r="CI150">
            <v>1710</v>
          </cell>
          <cell r="CJ150">
            <v>3650</v>
          </cell>
          <cell r="CK150">
            <v>0</v>
          </cell>
          <cell r="CL150">
            <v>31500</v>
          </cell>
          <cell r="CM150">
            <v>43.7</v>
          </cell>
          <cell r="CN150">
            <v>590</v>
          </cell>
          <cell r="CO150">
            <v>1510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</row>
        <row r="151">
          <cell r="C151" t="str">
            <v>W18X76</v>
          </cell>
          <cell r="D151" t="str">
            <v>F</v>
          </cell>
          <cell r="E151">
            <v>76</v>
          </cell>
          <cell r="F151">
            <v>22.3</v>
          </cell>
          <cell r="G151">
            <v>18.2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1.0625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8.11</v>
          </cell>
          <cell r="AA151">
            <v>0</v>
          </cell>
          <cell r="AB151">
            <v>37.799999999999997</v>
          </cell>
          <cell r="AC151">
            <v>0</v>
          </cell>
          <cell r="AD151">
            <v>0</v>
          </cell>
          <cell r="AE151">
            <v>1330</v>
          </cell>
          <cell r="AF151">
            <v>163</v>
          </cell>
          <cell r="AG151">
            <v>146</v>
          </cell>
          <cell r="AH151">
            <v>7.73</v>
          </cell>
          <cell r="AI151">
            <v>152</v>
          </cell>
          <cell r="AJ151">
            <v>42.2</v>
          </cell>
          <cell r="AK151">
            <v>27.6</v>
          </cell>
          <cell r="AL151">
            <v>2.61</v>
          </cell>
          <cell r="AM151">
            <v>0</v>
          </cell>
          <cell r="AN151">
            <v>2.83</v>
          </cell>
          <cell r="AO151">
            <v>11700</v>
          </cell>
          <cell r="AP151">
            <v>0</v>
          </cell>
          <cell r="AQ151">
            <v>48.2</v>
          </cell>
          <cell r="AR151">
            <v>90.1</v>
          </cell>
          <cell r="AS151">
            <v>31.5</v>
          </cell>
          <cell r="AT151">
            <v>80.599999999999994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 t="str">
            <v>W460X113</v>
          </cell>
          <cell r="AZ151" t="str">
            <v>W460X113</v>
          </cell>
          <cell r="BA151">
            <v>113</v>
          </cell>
          <cell r="BB151">
            <v>14400</v>
          </cell>
          <cell r="BC151">
            <v>462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113</v>
          </cell>
          <cell r="BV151">
            <v>0</v>
          </cell>
          <cell r="BW151">
            <v>0</v>
          </cell>
          <cell r="BX151">
            <v>37.799999999999997</v>
          </cell>
          <cell r="BY151">
            <v>0</v>
          </cell>
          <cell r="BZ151">
            <v>554</v>
          </cell>
          <cell r="CA151">
            <v>2670</v>
          </cell>
          <cell r="CB151">
            <v>2390</v>
          </cell>
          <cell r="CC151">
            <v>196</v>
          </cell>
          <cell r="CD151">
            <v>63.3</v>
          </cell>
          <cell r="CE151">
            <v>692</v>
          </cell>
          <cell r="CF151">
            <v>452</v>
          </cell>
          <cell r="CG151">
            <v>66.3</v>
          </cell>
          <cell r="CH151">
            <v>0</v>
          </cell>
          <cell r="CI151">
            <v>1180</v>
          </cell>
          <cell r="CJ151">
            <v>3140</v>
          </cell>
          <cell r="CK151">
            <v>0</v>
          </cell>
          <cell r="CL151">
            <v>31100</v>
          </cell>
          <cell r="CM151">
            <v>37.5</v>
          </cell>
          <cell r="CN151">
            <v>516</v>
          </cell>
          <cell r="CO151">
            <v>1320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</row>
        <row r="152">
          <cell r="C152" t="str">
            <v>W18X71</v>
          </cell>
          <cell r="D152" t="str">
            <v>F</v>
          </cell>
          <cell r="E152">
            <v>71</v>
          </cell>
          <cell r="F152">
            <v>20.8</v>
          </cell>
          <cell r="G152">
            <v>18.5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0.875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4.71</v>
          </cell>
          <cell r="AA152">
            <v>0</v>
          </cell>
          <cell r="AB152">
            <v>32.4</v>
          </cell>
          <cell r="AC152">
            <v>0</v>
          </cell>
          <cell r="AD152">
            <v>0</v>
          </cell>
          <cell r="AE152">
            <v>1170</v>
          </cell>
          <cell r="AF152">
            <v>146</v>
          </cell>
          <cell r="AG152">
            <v>127</v>
          </cell>
          <cell r="AH152">
            <v>7.5</v>
          </cell>
          <cell r="AI152">
            <v>60.3</v>
          </cell>
          <cell r="AJ152">
            <v>24.7</v>
          </cell>
          <cell r="AK152">
            <v>15.8</v>
          </cell>
          <cell r="AL152">
            <v>1.7</v>
          </cell>
          <cell r="AM152">
            <v>0</v>
          </cell>
          <cell r="AN152">
            <v>3.49</v>
          </cell>
          <cell r="AO152">
            <v>4700</v>
          </cell>
          <cell r="AP152">
            <v>0</v>
          </cell>
          <cell r="AQ152">
            <v>33.799999999999997</v>
          </cell>
          <cell r="AR152">
            <v>52.3</v>
          </cell>
          <cell r="AS152">
            <v>25.6</v>
          </cell>
          <cell r="AT152">
            <v>72.400000000000006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 t="str">
            <v>W460X106</v>
          </cell>
          <cell r="AZ152" t="str">
            <v>W460X106</v>
          </cell>
          <cell r="BA152">
            <v>106</v>
          </cell>
          <cell r="BB152">
            <v>13400</v>
          </cell>
          <cell r="BC152">
            <v>470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106</v>
          </cell>
          <cell r="BV152">
            <v>0</v>
          </cell>
          <cell r="BW152">
            <v>0</v>
          </cell>
          <cell r="BX152">
            <v>32.4</v>
          </cell>
          <cell r="BY152">
            <v>0</v>
          </cell>
          <cell r="BZ152">
            <v>487</v>
          </cell>
          <cell r="CA152">
            <v>2390</v>
          </cell>
          <cell r="CB152">
            <v>2080</v>
          </cell>
          <cell r="CC152">
            <v>191</v>
          </cell>
          <cell r="CD152">
            <v>25.1</v>
          </cell>
          <cell r="CE152">
            <v>405</v>
          </cell>
          <cell r="CF152">
            <v>259</v>
          </cell>
          <cell r="CG152">
            <v>43.2</v>
          </cell>
          <cell r="CH152">
            <v>0</v>
          </cell>
          <cell r="CI152">
            <v>1450</v>
          </cell>
          <cell r="CJ152">
            <v>1260</v>
          </cell>
          <cell r="CK152">
            <v>0</v>
          </cell>
          <cell r="CL152">
            <v>21800</v>
          </cell>
          <cell r="CM152">
            <v>21.8</v>
          </cell>
          <cell r="CN152">
            <v>420</v>
          </cell>
          <cell r="CO152">
            <v>1190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</row>
        <row r="153">
          <cell r="C153" t="str">
            <v>W18X65</v>
          </cell>
          <cell r="D153" t="str">
            <v>F</v>
          </cell>
          <cell r="E153">
            <v>65</v>
          </cell>
          <cell r="F153">
            <v>19.100000000000001</v>
          </cell>
          <cell r="G153">
            <v>18.399999999999999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0.875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5.0599999999999996</v>
          </cell>
          <cell r="AA153">
            <v>0</v>
          </cell>
          <cell r="AB153">
            <v>35.700000000000003</v>
          </cell>
          <cell r="AC153">
            <v>0</v>
          </cell>
          <cell r="AD153">
            <v>0</v>
          </cell>
          <cell r="AE153">
            <v>1070</v>
          </cell>
          <cell r="AF153">
            <v>133</v>
          </cell>
          <cell r="AG153">
            <v>117</v>
          </cell>
          <cell r="AH153">
            <v>7.49</v>
          </cell>
          <cell r="AI153">
            <v>54.8</v>
          </cell>
          <cell r="AJ153">
            <v>22.5</v>
          </cell>
          <cell r="AK153">
            <v>14.4</v>
          </cell>
          <cell r="AL153">
            <v>1.69</v>
          </cell>
          <cell r="AM153">
            <v>0</v>
          </cell>
          <cell r="AN153">
            <v>2.73</v>
          </cell>
          <cell r="AO153">
            <v>4240</v>
          </cell>
          <cell r="AP153">
            <v>0</v>
          </cell>
          <cell r="AQ153">
            <v>33.5</v>
          </cell>
          <cell r="AR153">
            <v>47.7</v>
          </cell>
          <cell r="AS153">
            <v>23.6</v>
          </cell>
          <cell r="AT153">
            <v>66.3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 t="str">
            <v>W460X97</v>
          </cell>
          <cell r="AZ153" t="str">
            <v>W460X97</v>
          </cell>
          <cell r="BA153">
            <v>97</v>
          </cell>
          <cell r="BB153">
            <v>12300</v>
          </cell>
          <cell r="BC153">
            <v>467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97</v>
          </cell>
          <cell r="BV153">
            <v>0</v>
          </cell>
          <cell r="BW153">
            <v>0</v>
          </cell>
          <cell r="BX153">
            <v>35.700000000000003</v>
          </cell>
          <cell r="BY153">
            <v>0</v>
          </cell>
          <cell r="BZ153">
            <v>445</v>
          </cell>
          <cell r="CA153">
            <v>2180</v>
          </cell>
          <cell r="CB153">
            <v>1920</v>
          </cell>
          <cell r="CC153">
            <v>190</v>
          </cell>
          <cell r="CD153">
            <v>22.8</v>
          </cell>
          <cell r="CE153">
            <v>369</v>
          </cell>
          <cell r="CF153">
            <v>236</v>
          </cell>
          <cell r="CG153">
            <v>42.9</v>
          </cell>
          <cell r="CH153">
            <v>0</v>
          </cell>
          <cell r="CI153">
            <v>1140</v>
          </cell>
          <cell r="CJ153">
            <v>1140</v>
          </cell>
          <cell r="CK153">
            <v>0</v>
          </cell>
          <cell r="CL153">
            <v>21600</v>
          </cell>
          <cell r="CM153">
            <v>19.899999999999999</v>
          </cell>
          <cell r="CN153">
            <v>387</v>
          </cell>
          <cell r="CO153">
            <v>1090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</row>
        <row r="154">
          <cell r="C154" t="str">
            <v>W18X60</v>
          </cell>
          <cell r="D154" t="str">
            <v>F</v>
          </cell>
          <cell r="E154">
            <v>60</v>
          </cell>
          <cell r="F154">
            <v>17.600000000000001</v>
          </cell>
          <cell r="G154">
            <v>18.2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0.8125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5.44</v>
          </cell>
          <cell r="AA154">
            <v>0</v>
          </cell>
          <cell r="AB154">
            <v>38.700000000000003</v>
          </cell>
          <cell r="AC154">
            <v>0</v>
          </cell>
          <cell r="AD154">
            <v>0</v>
          </cell>
          <cell r="AE154">
            <v>984</v>
          </cell>
          <cell r="AF154">
            <v>123</v>
          </cell>
          <cell r="AG154">
            <v>108</v>
          </cell>
          <cell r="AH154">
            <v>7.47</v>
          </cell>
          <cell r="AI154">
            <v>50.1</v>
          </cell>
          <cell r="AJ154">
            <v>20.6</v>
          </cell>
          <cell r="AK154">
            <v>13.3</v>
          </cell>
          <cell r="AL154">
            <v>1.68</v>
          </cell>
          <cell r="AM154">
            <v>0</v>
          </cell>
          <cell r="AN154">
            <v>2.17</v>
          </cell>
          <cell r="AO154">
            <v>3850</v>
          </cell>
          <cell r="AP154">
            <v>0</v>
          </cell>
          <cell r="AQ154">
            <v>33.1</v>
          </cell>
          <cell r="AR154">
            <v>43.5</v>
          </cell>
          <cell r="AS154">
            <v>21.7</v>
          </cell>
          <cell r="AT154">
            <v>60.6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 t="str">
            <v>W460X89</v>
          </cell>
          <cell r="AZ154" t="str">
            <v>W460X89</v>
          </cell>
          <cell r="BA154">
            <v>89</v>
          </cell>
          <cell r="BB154">
            <v>11400</v>
          </cell>
          <cell r="BC154">
            <v>462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89</v>
          </cell>
          <cell r="BV154">
            <v>0</v>
          </cell>
          <cell r="BW154">
            <v>0</v>
          </cell>
          <cell r="BX154">
            <v>38.700000000000003</v>
          </cell>
          <cell r="BY154">
            <v>0</v>
          </cell>
          <cell r="BZ154">
            <v>410</v>
          </cell>
          <cell r="CA154">
            <v>2020</v>
          </cell>
          <cell r="CB154">
            <v>1770</v>
          </cell>
          <cell r="CC154">
            <v>190</v>
          </cell>
          <cell r="CD154">
            <v>20.9</v>
          </cell>
          <cell r="CE154">
            <v>338</v>
          </cell>
          <cell r="CF154">
            <v>218</v>
          </cell>
          <cell r="CG154">
            <v>42.7</v>
          </cell>
          <cell r="CH154">
            <v>0</v>
          </cell>
          <cell r="CI154">
            <v>903</v>
          </cell>
          <cell r="CJ154">
            <v>1030</v>
          </cell>
          <cell r="CK154">
            <v>0</v>
          </cell>
          <cell r="CL154">
            <v>21400</v>
          </cell>
          <cell r="CM154">
            <v>18.100000000000001</v>
          </cell>
          <cell r="CN154">
            <v>356</v>
          </cell>
          <cell r="CO154">
            <v>993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</row>
        <row r="155">
          <cell r="C155" t="str">
            <v>W18X55</v>
          </cell>
          <cell r="D155" t="str">
            <v>F</v>
          </cell>
          <cell r="E155">
            <v>55</v>
          </cell>
          <cell r="F155">
            <v>16.2</v>
          </cell>
          <cell r="G155">
            <v>18.100000000000001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0.8125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5.98</v>
          </cell>
          <cell r="AA155">
            <v>0</v>
          </cell>
          <cell r="AB155">
            <v>41.1</v>
          </cell>
          <cell r="AC155">
            <v>0</v>
          </cell>
          <cell r="AD155">
            <v>0</v>
          </cell>
          <cell r="AE155">
            <v>890</v>
          </cell>
          <cell r="AF155">
            <v>112</v>
          </cell>
          <cell r="AG155">
            <v>98.3</v>
          </cell>
          <cell r="AH155">
            <v>7.41</v>
          </cell>
          <cell r="AI155">
            <v>44.9</v>
          </cell>
          <cell r="AJ155">
            <v>18.5</v>
          </cell>
          <cell r="AK155">
            <v>11.9</v>
          </cell>
          <cell r="AL155">
            <v>1.67</v>
          </cell>
          <cell r="AM155">
            <v>0</v>
          </cell>
          <cell r="AN155">
            <v>1.66</v>
          </cell>
          <cell r="AO155">
            <v>3430</v>
          </cell>
          <cell r="AP155">
            <v>0</v>
          </cell>
          <cell r="AQ155">
            <v>32.9</v>
          </cell>
          <cell r="AR155">
            <v>39</v>
          </cell>
          <cell r="AS155">
            <v>19.600000000000001</v>
          </cell>
          <cell r="AT155">
            <v>55.3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 t="str">
            <v>W460X82</v>
          </cell>
          <cell r="AZ155" t="str">
            <v>W460X82</v>
          </cell>
          <cell r="BA155">
            <v>82</v>
          </cell>
          <cell r="BB155">
            <v>10500</v>
          </cell>
          <cell r="BC155">
            <v>460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82</v>
          </cell>
          <cell r="BV155">
            <v>0</v>
          </cell>
          <cell r="BW155">
            <v>0</v>
          </cell>
          <cell r="BX155">
            <v>41.1</v>
          </cell>
          <cell r="BY155">
            <v>0</v>
          </cell>
          <cell r="BZ155">
            <v>370</v>
          </cell>
          <cell r="CA155">
            <v>1840</v>
          </cell>
          <cell r="CB155">
            <v>1610</v>
          </cell>
          <cell r="CC155">
            <v>188</v>
          </cell>
          <cell r="CD155">
            <v>18.7</v>
          </cell>
          <cell r="CE155">
            <v>303</v>
          </cell>
          <cell r="CF155">
            <v>195</v>
          </cell>
          <cell r="CG155">
            <v>42.4</v>
          </cell>
          <cell r="CH155">
            <v>0</v>
          </cell>
          <cell r="CI155">
            <v>691</v>
          </cell>
          <cell r="CJ155">
            <v>921</v>
          </cell>
          <cell r="CK155">
            <v>0</v>
          </cell>
          <cell r="CL155">
            <v>21200</v>
          </cell>
          <cell r="CM155">
            <v>16.2</v>
          </cell>
          <cell r="CN155">
            <v>321</v>
          </cell>
          <cell r="CO155">
            <v>906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</row>
        <row r="156">
          <cell r="C156" t="str">
            <v>W18X50</v>
          </cell>
          <cell r="D156" t="str">
            <v>F</v>
          </cell>
          <cell r="E156">
            <v>50</v>
          </cell>
          <cell r="F156">
            <v>14.7</v>
          </cell>
          <cell r="G156">
            <v>18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0.8125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6.57</v>
          </cell>
          <cell r="AA156">
            <v>0</v>
          </cell>
          <cell r="AB156">
            <v>45.2</v>
          </cell>
          <cell r="AC156">
            <v>0</v>
          </cell>
          <cell r="AD156">
            <v>0</v>
          </cell>
          <cell r="AE156">
            <v>800</v>
          </cell>
          <cell r="AF156">
            <v>101</v>
          </cell>
          <cell r="AG156">
            <v>88.9</v>
          </cell>
          <cell r="AH156">
            <v>7.38</v>
          </cell>
          <cell r="AI156">
            <v>40.1</v>
          </cell>
          <cell r="AJ156">
            <v>16.600000000000001</v>
          </cell>
          <cell r="AK156">
            <v>10.7</v>
          </cell>
          <cell r="AL156">
            <v>1.65</v>
          </cell>
          <cell r="AM156">
            <v>0</v>
          </cell>
          <cell r="AN156">
            <v>1.24</v>
          </cell>
          <cell r="AO156">
            <v>3040</v>
          </cell>
          <cell r="AP156">
            <v>0</v>
          </cell>
          <cell r="AQ156">
            <v>32.700000000000003</v>
          </cell>
          <cell r="AR156">
            <v>34.9</v>
          </cell>
          <cell r="AS156">
            <v>17.7</v>
          </cell>
          <cell r="AT156">
            <v>49.9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 t="str">
            <v>W460X74</v>
          </cell>
          <cell r="AZ156" t="str">
            <v>W460X74</v>
          </cell>
          <cell r="BA156">
            <v>74</v>
          </cell>
          <cell r="BB156">
            <v>9480</v>
          </cell>
          <cell r="BC156">
            <v>457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74</v>
          </cell>
          <cell r="BV156">
            <v>0</v>
          </cell>
          <cell r="BW156">
            <v>0</v>
          </cell>
          <cell r="BX156">
            <v>45.2</v>
          </cell>
          <cell r="BY156">
            <v>0</v>
          </cell>
          <cell r="BZ156">
            <v>333</v>
          </cell>
          <cell r="CA156">
            <v>1660</v>
          </cell>
          <cell r="CB156">
            <v>1460</v>
          </cell>
          <cell r="CC156">
            <v>187</v>
          </cell>
          <cell r="CD156">
            <v>16.7</v>
          </cell>
          <cell r="CE156">
            <v>272</v>
          </cell>
          <cell r="CF156">
            <v>175</v>
          </cell>
          <cell r="CG156">
            <v>41.9</v>
          </cell>
          <cell r="CH156">
            <v>0</v>
          </cell>
          <cell r="CI156">
            <v>516</v>
          </cell>
          <cell r="CJ156">
            <v>816</v>
          </cell>
          <cell r="CK156">
            <v>0</v>
          </cell>
          <cell r="CL156">
            <v>21100</v>
          </cell>
          <cell r="CM156">
            <v>14.5</v>
          </cell>
          <cell r="CN156">
            <v>290</v>
          </cell>
          <cell r="CO156">
            <v>818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</row>
        <row r="157">
          <cell r="C157" t="str">
            <v>W18X46</v>
          </cell>
          <cell r="D157" t="str">
            <v>F</v>
          </cell>
          <cell r="E157">
            <v>46</v>
          </cell>
          <cell r="F157">
            <v>13.5</v>
          </cell>
          <cell r="G157">
            <v>18.100000000000001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0.8125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5.01</v>
          </cell>
          <cell r="AA157">
            <v>0</v>
          </cell>
          <cell r="AB157">
            <v>44.6</v>
          </cell>
          <cell r="AC157">
            <v>0</v>
          </cell>
          <cell r="AD157">
            <v>0</v>
          </cell>
          <cell r="AE157">
            <v>712</v>
          </cell>
          <cell r="AF157">
            <v>90.7</v>
          </cell>
          <cell r="AG157">
            <v>78.8</v>
          </cell>
          <cell r="AH157">
            <v>7.25</v>
          </cell>
          <cell r="AI157">
            <v>22.5</v>
          </cell>
          <cell r="AJ157">
            <v>11.7</v>
          </cell>
          <cell r="AK157">
            <v>7.43</v>
          </cell>
          <cell r="AL157">
            <v>1.29</v>
          </cell>
          <cell r="AM157">
            <v>0</v>
          </cell>
          <cell r="AN157">
            <v>1.22</v>
          </cell>
          <cell r="AO157">
            <v>1720</v>
          </cell>
          <cell r="AP157">
            <v>0</v>
          </cell>
          <cell r="AQ157">
            <v>26.5</v>
          </cell>
          <cell r="AR157">
            <v>24.3</v>
          </cell>
          <cell r="AS157">
            <v>15.1</v>
          </cell>
          <cell r="AT157">
            <v>44.9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 t="str">
            <v>W460X68</v>
          </cell>
          <cell r="AZ157" t="str">
            <v>W460X68</v>
          </cell>
          <cell r="BA157">
            <v>68</v>
          </cell>
          <cell r="BB157">
            <v>8710</v>
          </cell>
          <cell r="BC157">
            <v>460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68</v>
          </cell>
          <cell r="BV157">
            <v>0</v>
          </cell>
          <cell r="BW157">
            <v>0</v>
          </cell>
          <cell r="BX157">
            <v>44.6</v>
          </cell>
          <cell r="BY157">
            <v>0</v>
          </cell>
          <cell r="BZ157">
            <v>296</v>
          </cell>
          <cell r="CA157">
            <v>1490</v>
          </cell>
          <cell r="CB157">
            <v>1290</v>
          </cell>
          <cell r="CC157">
            <v>184</v>
          </cell>
          <cell r="CD157">
            <v>9.3699999999999992</v>
          </cell>
          <cell r="CE157">
            <v>192</v>
          </cell>
          <cell r="CF157">
            <v>122</v>
          </cell>
          <cell r="CG157">
            <v>32.799999999999997</v>
          </cell>
          <cell r="CH157">
            <v>0</v>
          </cell>
          <cell r="CI157">
            <v>508</v>
          </cell>
          <cell r="CJ157">
            <v>462</v>
          </cell>
          <cell r="CK157">
            <v>0</v>
          </cell>
          <cell r="CL157">
            <v>17100</v>
          </cell>
          <cell r="CM157">
            <v>10.1</v>
          </cell>
          <cell r="CN157">
            <v>247</v>
          </cell>
          <cell r="CO157">
            <v>736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</row>
        <row r="158">
          <cell r="C158" t="str">
            <v>W18X40</v>
          </cell>
          <cell r="D158" t="str">
            <v>F</v>
          </cell>
          <cell r="E158">
            <v>40</v>
          </cell>
          <cell r="F158">
            <v>11.8</v>
          </cell>
          <cell r="G158">
            <v>17.899999999999999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0.8125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5.73</v>
          </cell>
          <cell r="AA158">
            <v>0</v>
          </cell>
          <cell r="AB158">
            <v>50.9</v>
          </cell>
          <cell r="AC158">
            <v>0</v>
          </cell>
          <cell r="AD158">
            <v>0</v>
          </cell>
          <cell r="AE158">
            <v>612</v>
          </cell>
          <cell r="AF158">
            <v>78.400000000000006</v>
          </cell>
          <cell r="AG158">
            <v>68.400000000000006</v>
          </cell>
          <cell r="AH158">
            <v>7.21</v>
          </cell>
          <cell r="AI158">
            <v>19.100000000000001</v>
          </cell>
          <cell r="AJ158">
            <v>10</v>
          </cell>
          <cell r="AK158">
            <v>6.35</v>
          </cell>
          <cell r="AL158">
            <v>1.27</v>
          </cell>
          <cell r="AM158">
            <v>0</v>
          </cell>
          <cell r="AN158">
            <v>0.81</v>
          </cell>
          <cell r="AO158">
            <v>1440</v>
          </cell>
          <cell r="AP158">
            <v>0</v>
          </cell>
          <cell r="AQ158">
            <v>26.1</v>
          </cell>
          <cell r="AR158">
            <v>20.7</v>
          </cell>
          <cell r="AS158">
            <v>13</v>
          </cell>
          <cell r="AT158">
            <v>38.6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 t="str">
            <v>W460X60</v>
          </cell>
          <cell r="AZ158" t="str">
            <v>W460X60</v>
          </cell>
          <cell r="BA158">
            <v>60</v>
          </cell>
          <cell r="BB158">
            <v>7610</v>
          </cell>
          <cell r="BC158">
            <v>455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60</v>
          </cell>
          <cell r="BV158">
            <v>0</v>
          </cell>
          <cell r="BW158">
            <v>0</v>
          </cell>
          <cell r="BX158">
            <v>50.9</v>
          </cell>
          <cell r="BY158">
            <v>0</v>
          </cell>
          <cell r="BZ158">
            <v>255</v>
          </cell>
          <cell r="CA158">
            <v>1280</v>
          </cell>
          <cell r="CB158">
            <v>1120</v>
          </cell>
          <cell r="CC158">
            <v>183</v>
          </cell>
          <cell r="CD158">
            <v>7.95</v>
          </cell>
          <cell r="CE158">
            <v>164</v>
          </cell>
          <cell r="CF158">
            <v>104</v>
          </cell>
          <cell r="CG158">
            <v>32.299999999999997</v>
          </cell>
          <cell r="CH158">
            <v>0</v>
          </cell>
          <cell r="CI158">
            <v>337</v>
          </cell>
          <cell r="CJ158">
            <v>387</v>
          </cell>
          <cell r="CK158">
            <v>0</v>
          </cell>
          <cell r="CL158">
            <v>16800</v>
          </cell>
          <cell r="CM158">
            <v>8.6199999999999992</v>
          </cell>
          <cell r="CN158">
            <v>213</v>
          </cell>
          <cell r="CO158">
            <v>633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</row>
        <row r="159">
          <cell r="C159" t="str">
            <v>W18X35</v>
          </cell>
          <cell r="D159" t="str">
            <v>F</v>
          </cell>
          <cell r="E159">
            <v>35</v>
          </cell>
          <cell r="F159">
            <v>10.3</v>
          </cell>
          <cell r="G159">
            <v>17.7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0.75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7.06</v>
          </cell>
          <cell r="AA159">
            <v>0</v>
          </cell>
          <cell r="AB159">
            <v>53.5</v>
          </cell>
          <cell r="AC159">
            <v>0</v>
          </cell>
          <cell r="AD159">
            <v>0</v>
          </cell>
          <cell r="AE159">
            <v>510</v>
          </cell>
          <cell r="AF159">
            <v>66.5</v>
          </cell>
          <cell r="AG159">
            <v>57.6</v>
          </cell>
          <cell r="AH159">
            <v>7.04</v>
          </cell>
          <cell r="AI159">
            <v>15.3</v>
          </cell>
          <cell r="AJ159">
            <v>8.06</v>
          </cell>
          <cell r="AK159">
            <v>5.12</v>
          </cell>
          <cell r="AL159">
            <v>1.22</v>
          </cell>
          <cell r="AM159">
            <v>0</v>
          </cell>
          <cell r="AN159">
            <v>0.50600000000000001</v>
          </cell>
          <cell r="AO159">
            <v>1140</v>
          </cell>
          <cell r="AP159">
            <v>0</v>
          </cell>
          <cell r="AQ159">
            <v>25.9</v>
          </cell>
          <cell r="AR159">
            <v>16.5</v>
          </cell>
          <cell r="AS159">
            <v>10.5</v>
          </cell>
          <cell r="AT159">
            <v>32.700000000000003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 t="str">
            <v>W460X52</v>
          </cell>
          <cell r="AZ159" t="str">
            <v>W460X52</v>
          </cell>
          <cell r="BA159">
            <v>52</v>
          </cell>
          <cell r="BB159">
            <v>6650</v>
          </cell>
          <cell r="BC159">
            <v>450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52</v>
          </cell>
          <cell r="BV159">
            <v>0</v>
          </cell>
          <cell r="BW159">
            <v>0</v>
          </cell>
          <cell r="BX159">
            <v>53.5</v>
          </cell>
          <cell r="BY159">
            <v>0</v>
          </cell>
          <cell r="BZ159">
            <v>212</v>
          </cell>
          <cell r="CA159">
            <v>1090</v>
          </cell>
          <cell r="CB159">
            <v>944</v>
          </cell>
          <cell r="CC159">
            <v>179</v>
          </cell>
          <cell r="CD159">
            <v>6.37</v>
          </cell>
          <cell r="CE159">
            <v>132</v>
          </cell>
          <cell r="CF159">
            <v>83.9</v>
          </cell>
          <cell r="CG159">
            <v>31</v>
          </cell>
          <cell r="CH159">
            <v>0</v>
          </cell>
          <cell r="CI159">
            <v>211</v>
          </cell>
          <cell r="CJ159">
            <v>306</v>
          </cell>
          <cell r="CK159">
            <v>0</v>
          </cell>
          <cell r="CL159">
            <v>16700</v>
          </cell>
          <cell r="CM159">
            <v>6.87</v>
          </cell>
          <cell r="CN159">
            <v>172</v>
          </cell>
          <cell r="CO159">
            <v>536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</row>
        <row r="160">
          <cell r="C160" t="str">
            <v>W16X100</v>
          </cell>
          <cell r="D160" t="str">
            <v>F</v>
          </cell>
          <cell r="E160">
            <v>100</v>
          </cell>
          <cell r="F160">
            <v>29.5</v>
          </cell>
          <cell r="G160">
            <v>17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1.125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5.29</v>
          </cell>
          <cell r="AA160">
            <v>0</v>
          </cell>
          <cell r="AB160">
            <v>24.3</v>
          </cell>
          <cell r="AC160">
            <v>0</v>
          </cell>
          <cell r="AD160">
            <v>0</v>
          </cell>
          <cell r="AE160">
            <v>1490</v>
          </cell>
          <cell r="AF160">
            <v>198</v>
          </cell>
          <cell r="AG160">
            <v>175</v>
          </cell>
          <cell r="AH160">
            <v>7.1</v>
          </cell>
          <cell r="AI160">
            <v>186</v>
          </cell>
          <cell r="AJ160">
            <v>54.9</v>
          </cell>
          <cell r="AK160">
            <v>35.700000000000003</v>
          </cell>
          <cell r="AL160">
            <v>2.5099999999999998</v>
          </cell>
          <cell r="AM160">
            <v>0</v>
          </cell>
          <cell r="AN160">
            <v>7.73</v>
          </cell>
          <cell r="AO160">
            <v>11900</v>
          </cell>
          <cell r="AP160">
            <v>0</v>
          </cell>
          <cell r="AQ160">
            <v>41.6</v>
          </cell>
          <cell r="AR160">
            <v>107</v>
          </cell>
          <cell r="AS160">
            <v>38.700000000000003</v>
          </cell>
          <cell r="AT160">
            <v>98.5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 t="str">
            <v>W410X149</v>
          </cell>
          <cell r="AZ160" t="str">
            <v>W410X149</v>
          </cell>
          <cell r="BA160">
            <v>149</v>
          </cell>
          <cell r="BB160">
            <v>19000</v>
          </cell>
          <cell r="BC160">
            <v>432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149</v>
          </cell>
          <cell r="BV160">
            <v>0</v>
          </cell>
          <cell r="BW160">
            <v>0</v>
          </cell>
          <cell r="BX160">
            <v>24.3</v>
          </cell>
          <cell r="BY160">
            <v>0</v>
          </cell>
          <cell r="BZ160">
            <v>620</v>
          </cell>
          <cell r="CA160">
            <v>3240</v>
          </cell>
          <cell r="CB160">
            <v>2870</v>
          </cell>
          <cell r="CC160">
            <v>180</v>
          </cell>
          <cell r="CD160">
            <v>77.400000000000006</v>
          </cell>
          <cell r="CE160">
            <v>900</v>
          </cell>
          <cell r="CF160">
            <v>585</v>
          </cell>
          <cell r="CG160">
            <v>63.8</v>
          </cell>
          <cell r="CH160">
            <v>0</v>
          </cell>
          <cell r="CI160">
            <v>3220</v>
          </cell>
          <cell r="CJ160">
            <v>3200</v>
          </cell>
          <cell r="CK160">
            <v>0</v>
          </cell>
          <cell r="CL160">
            <v>26800</v>
          </cell>
          <cell r="CM160">
            <v>44.5</v>
          </cell>
          <cell r="CN160">
            <v>634</v>
          </cell>
          <cell r="CO160">
            <v>1610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</row>
        <row r="161">
          <cell r="C161" t="str">
            <v>W16X89</v>
          </cell>
          <cell r="D161" t="str">
            <v>F</v>
          </cell>
          <cell r="E161">
            <v>89</v>
          </cell>
          <cell r="F161">
            <v>26.2</v>
          </cell>
          <cell r="G161">
            <v>16.8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1.28</v>
          </cell>
          <cell r="S161">
            <v>1.75</v>
          </cell>
          <cell r="T161">
            <v>1.0625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5.92</v>
          </cell>
          <cell r="AA161">
            <v>0</v>
          </cell>
          <cell r="AB161">
            <v>27</v>
          </cell>
          <cell r="AC161">
            <v>0</v>
          </cell>
          <cell r="AD161">
            <v>0</v>
          </cell>
          <cell r="AE161">
            <v>1300</v>
          </cell>
          <cell r="AF161">
            <v>175</v>
          </cell>
          <cell r="AG161">
            <v>155</v>
          </cell>
          <cell r="AH161">
            <v>7.05</v>
          </cell>
          <cell r="AI161">
            <v>163</v>
          </cell>
          <cell r="AJ161">
            <v>48.1</v>
          </cell>
          <cell r="AK161">
            <v>31.4</v>
          </cell>
          <cell r="AL161">
            <v>2.4900000000000002</v>
          </cell>
          <cell r="AM161">
            <v>0</v>
          </cell>
          <cell r="AN161">
            <v>5.45</v>
          </cell>
          <cell r="AO161">
            <v>10200</v>
          </cell>
          <cell r="AP161">
            <v>0</v>
          </cell>
          <cell r="AQ161">
            <v>41.4</v>
          </cell>
          <cell r="AR161">
            <v>94.2</v>
          </cell>
          <cell r="AS161">
            <v>34.4</v>
          </cell>
          <cell r="AT161">
            <v>87.3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 t="str">
            <v>W410X132</v>
          </cell>
          <cell r="AZ161" t="str">
            <v>W410X132</v>
          </cell>
          <cell r="BA161">
            <v>132</v>
          </cell>
          <cell r="BB161">
            <v>16900</v>
          </cell>
          <cell r="BC161">
            <v>427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32.5</v>
          </cell>
          <cell r="BO161">
            <v>44.5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132</v>
          </cell>
          <cell r="BV161">
            <v>0</v>
          </cell>
          <cell r="BW161">
            <v>0</v>
          </cell>
          <cell r="BX161">
            <v>27</v>
          </cell>
          <cell r="BY161">
            <v>0</v>
          </cell>
          <cell r="BZ161">
            <v>541</v>
          </cell>
          <cell r="CA161">
            <v>2870</v>
          </cell>
          <cell r="CB161">
            <v>2540</v>
          </cell>
          <cell r="CC161">
            <v>179</v>
          </cell>
          <cell r="CD161">
            <v>67.8</v>
          </cell>
          <cell r="CE161">
            <v>788</v>
          </cell>
          <cell r="CF161">
            <v>515</v>
          </cell>
          <cell r="CG161">
            <v>63.2</v>
          </cell>
          <cell r="CH161">
            <v>0</v>
          </cell>
          <cell r="CI161">
            <v>2270</v>
          </cell>
          <cell r="CJ161">
            <v>2740</v>
          </cell>
          <cell r="CK161">
            <v>0</v>
          </cell>
          <cell r="CL161">
            <v>26700</v>
          </cell>
          <cell r="CM161">
            <v>39.200000000000003</v>
          </cell>
          <cell r="CN161">
            <v>564</v>
          </cell>
          <cell r="CO161">
            <v>1430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</row>
        <row r="162">
          <cell r="C162" t="str">
            <v>W16X77</v>
          </cell>
          <cell r="D162" t="str">
            <v>F</v>
          </cell>
          <cell r="E162">
            <v>77</v>
          </cell>
          <cell r="F162">
            <v>22.6</v>
          </cell>
          <cell r="G162">
            <v>16.5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1.1599999999999999</v>
          </cell>
          <cell r="S162">
            <v>1.625</v>
          </cell>
          <cell r="T162">
            <v>1.0625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6.77</v>
          </cell>
          <cell r="AA162">
            <v>0</v>
          </cell>
          <cell r="AB162">
            <v>31.2</v>
          </cell>
          <cell r="AC162">
            <v>0</v>
          </cell>
          <cell r="AD162">
            <v>0</v>
          </cell>
          <cell r="AE162">
            <v>1110</v>
          </cell>
          <cell r="AF162">
            <v>150</v>
          </cell>
          <cell r="AG162">
            <v>134</v>
          </cell>
          <cell r="AH162">
            <v>7</v>
          </cell>
          <cell r="AI162">
            <v>138</v>
          </cell>
          <cell r="AJ162">
            <v>41.1</v>
          </cell>
          <cell r="AK162">
            <v>26.9</v>
          </cell>
          <cell r="AL162">
            <v>2.4700000000000002</v>
          </cell>
          <cell r="AM162">
            <v>0</v>
          </cell>
          <cell r="AN162">
            <v>3.57</v>
          </cell>
          <cell r="AO162">
            <v>8590</v>
          </cell>
          <cell r="AP162">
            <v>0</v>
          </cell>
          <cell r="AQ162">
            <v>40.5</v>
          </cell>
          <cell r="AR162">
            <v>79.3</v>
          </cell>
          <cell r="AS162">
            <v>29.4</v>
          </cell>
          <cell r="AT162">
            <v>74.400000000000006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 t="str">
            <v>W410X114</v>
          </cell>
          <cell r="AZ162" t="str">
            <v>W410X114</v>
          </cell>
          <cell r="BA162">
            <v>114</v>
          </cell>
          <cell r="BB162">
            <v>14600</v>
          </cell>
          <cell r="BC162">
            <v>419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29.5</v>
          </cell>
          <cell r="BO162">
            <v>41.3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114</v>
          </cell>
          <cell r="BV162">
            <v>0</v>
          </cell>
          <cell r="BW162">
            <v>0</v>
          </cell>
          <cell r="BX162">
            <v>31.2</v>
          </cell>
          <cell r="BY162">
            <v>0</v>
          </cell>
          <cell r="BZ162">
            <v>462</v>
          </cell>
          <cell r="CA162">
            <v>2460</v>
          </cell>
          <cell r="CB162">
            <v>2200</v>
          </cell>
          <cell r="CC162">
            <v>178</v>
          </cell>
          <cell r="CD162">
            <v>57.4</v>
          </cell>
          <cell r="CE162">
            <v>674</v>
          </cell>
          <cell r="CF162">
            <v>441</v>
          </cell>
          <cell r="CG162">
            <v>62.7</v>
          </cell>
          <cell r="CH162">
            <v>0</v>
          </cell>
          <cell r="CI162">
            <v>1490</v>
          </cell>
          <cell r="CJ162">
            <v>2310</v>
          </cell>
          <cell r="CK162">
            <v>0</v>
          </cell>
          <cell r="CL162">
            <v>26100</v>
          </cell>
          <cell r="CM162">
            <v>33</v>
          </cell>
          <cell r="CN162">
            <v>482</v>
          </cell>
          <cell r="CO162">
            <v>1220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</row>
        <row r="163">
          <cell r="C163" t="str">
            <v>W16X67</v>
          </cell>
          <cell r="D163" t="str">
            <v>F</v>
          </cell>
          <cell r="E163">
            <v>67</v>
          </cell>
          <cell r="F163">
            <v>19.7</v>
          </cell>
          <cell r="G163">
            <v>16.3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1.07</v>
          </cell>
          <cell r="S163">
            <v>1.5625</v>
          </cell>
          <cell r="T163">
            <v>1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7.7</v>
          </cell>
          <cell r="AA163">
            <v>0</v>
          </cell>
          <cell r="AB163">
            <v>35.9</v>
          </cell>
          <cell r="AC163">
            <v>0</v>
          </cell>
          <cell r="AD163">
            <v>0</v>
          </cell>
          <cell r="AE163">
            <v>954</v>
          </cell>
          <cell r="AF163">
            <v>130</v>
          </cell>
          <cell r="AG163">
            <v>117</v>
          </cell>
          <cell r="AH163">
            <v>6.96</v>
          </cell>
          <cell r="AI163">
            <v>119</v>
          </cell>
          <cell r="AJ163">
            <v>35.5</v>
          </cell>
          <cell r="AK163">
            <v>23.2</v>
          </cell>
          <cell r="AL163">
            <v>2.46</v>
          </cell>
          <cell r="AM163">
            <v>0</v>
          </cell>
          <cell r="AN163">
            <v>2.39</v>
          </cell>
          <cell r="AO163">
            <v>7300</v>
          </cell>
          <cell r="AP163">
            <v>0</v>
          </cell>
          <cell r="AQ163">
            <v>39.9</v>
          </cell>
          <cell r="AR163">
            <v>67.599999999999994</v>
          </cell>
          <cell r="AS163">
            <v>25.5</v>
          </cell>
          <cell r="AT163">
            <v>64.099999999999994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 t="str">
            <v>W410X100</v>
          </cell>
          <cell r="AZ163" t="str">
            <v>W410X100</v>
          </cell>
          <cell r="BA163">
            <v>100</v>
          </cell>
          <cell r="BB163">
            <v>12700</v>
          </cell>
          <cell r="BC163">
            <v>414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27.2</v>
          </cell>
          <cell r="BO163">
            <v>39.700000000000003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100</v>
          </cell>
          <cell r="BV163">
            <v>0</v>
          </cell>
          <cell r="BW163">
            <v>0</v>
          </cell>
          <cell r="BX163">
            <v>35.9</v>
          </cell>
          <cell r="BY163">
            <v>0</v>
          </cell>
          <cell r="BZ163">
            <v>397</v>
          </cell>
          <cell r="CA163">
            <v>2130</v>
          </cell>
          <cell r="CB163">
            <v>1920</v>
          </cell>
          <cell r="CC163">
            <v>177</v>
          </cell>
          <cell r="CD163">
            <v>49.5</v>
          </cell>
          <cell r="CE163">
            <v>582</v>
          </cell>
          <cell r="CF163">
            <v>380</v>
          </cell>
          <cell r="CG163">
            <v>62.5</v>
          </cell>
          <cell r="CH163">
            <v>0</v>
          </cell>
          <cell r="CI163">
            <v>995</v>
          </cell>
          <cell r="CJ163">
            <v>1960</v>
          </cell>
          <cell r="CK163">
            <v>0</v>
          </cell>
          <cell r="CL163">
            <v>25700</v>
          </cell>
          <cell r="CM163">
            <v>28.1</v>
          </cell>
          <cell r="CN163">
            <v>418</v>
          </cell>
          <cell r="CO163">
            <v>1050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</row>
        <row r="164">
          <cell r="C164" t="str">
            <v>W16X57</v>
          </cell>
          <cell r="D164" t="str">
            <v>F</v>
          </cell>
          <cell r="E164">
            <v>57</v>
          </cell>
          <cell r="F164">
            <v>16.8</v>
          </cell>
          <cell r="G164">
            <v>16.399999999999999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13.625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0.875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4.9800000000000004</v>
          </cell>
          <cell r="AA164">
            <v>0</v>
          </cell>
          <cell r="AB164">
            <v>33</v>
          </cell>
          <cell r="AC164">
            <v>0</v>
          </cell>
          <cell r="AD164">
            <v>0</v>
          </cell>
          <cell r="AE164">
            <v>758</v>
          </cell>
          <cell r="AF164">
            <v>105</v>
          </cell>
          <cell r="AG164">
            <v>92.2</v>
          </cell>
          <cell r="AH164">
            <v>6.72</v>
          </cell>
          <cell r="AI164">
            <v>43.1</v>
          </cell>
          <cell r="AJ164">
            <v>18.899999999999999</v>
          </cell>
          <cell r="AK164">
            <v>12.1</v>
          </cell>
          <cell r="AL164">
            <v>1.6</v>
          </cell>
          <cell r="AM164">
            <v>0</v>
          </cell>
          <cell r="AN164">
            <v>2.2200000000000002</v>
          </cell>
          <cell r="AO164">
            <v>2660</v>
          </cell>
          <cell r="AP164">
            <v>0</v>
          </cell>
          <cell r="AQ164">
            <v>27.9</v>
          </cell>
          <cell r="AR164">
            <v>35.5</v>
          </cell>
          <cell r="AS164">
            <v>18.8</v>
          </cell>
          <cell r="AT164">
            <v>52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 t="str">
            <v>W410X85</v>
          </cell>
          <cell r="AZ164" t="str">
            <v>W410X85</v>
          </cell>
          <cell r="BA164">
            <v>85</v>
          </cell>
          <cell r="BB164">
            <v>10800</v>
          </cell>
          <cell r="BC164">
            <v>417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85</v>
          </cell>
          <cell r="BV164">
            <v>0</v>
          </cell>
          <cell r="BW164">
            <v>0</v>
          </cell>
          <cell r="BX164">
            <v>33</v>
          </cell>
          <cell r="BY164">
            <v>0</v>
          </cell>
          <cell r="BZ164">
            <v>316</v>
          </cell>
          <cell r="CA164">
            <v>1720</v>
          </cell>
          <cell r="CB164">
            <v>1510</v>
          </cell>
          <cell r="CC164">
            <v>171</v>
          </cell>
          <cell r="CD164">
            <v>17.899999999999999</v>
          </cell>
          <cell r="CE164">
            <v>310</v>
          </cell>
          <cell r="CF164">
            <v>198</v>
          </cell>
          <cell r="CG164">
            <v>40.6</v>
          </cell>
          <cell r="CH164">
            <v>0</v>
          </cell>
          <cell r="CI164">
            <v>924</v>
          </cell>
          <cell r="CJ164">
            <v>714</v>
          </cell>
          <cell r="CK164">
            <v>0</v>
          </cell>
          <cell r="CL164">
            <v>18000</v>
          </cell>
          <cell r="CM164">
            <v>14.8</v>
          </cell>
          <cell r="CN164">
            <v>308</v>
          </cell>
          <cell r="CO164">
            <v>852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</row>
        <row r="165">
          <cell r="C165" t="str">
            <v>W16X50</v>
          </cell>
          <cell r="D165" t="str">
            <v>F</v>
          </cell>
          <cell r="E165">
            <v>50</v>
          </cell>
          <cell r="F165">
            <v>14.7</v>
          </cell>
          <cell r="G165">
            <v>16.3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13.625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0.8125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5.61</v>
          </cell>
          <cell r="AA165">
            <v>0</v>
          </cell>
          <cell r="AB165">
            <v>37.4</v>
          </cell>
          <cell r="AC165">
            <v>0</v>
          </cell>
          <cell r="AD165">
            <v>0</v>
          </cell>
          <cell r="AE165">
            <v>659</v>
          </cell>
          <cell r="AF165">
            <v>92</v>
          </cell>
          <cell r="AG165">
            <v>81</v>
          </cell>
          <cell r="AH165">
            <v>6.68</v>
          </cell>
          <cell r="AI165">
            <v>37.200000000000003</v>
          </cell>
          <cell r="AJ165">
            <v>16.3</v>
          </cell>
          <cell r="AK165">
            <v>10.5</v>
          </cell>
          <cell r="AL165">
            <v>1.59</v>
          </cell>
          <cell r="AM165">
            <v>0</v>
          </cell>
          <cell r="AN165">
            <v>1.52</v>
          </cell>
          <cell r="AO165">
            <v>2270</v>
          </cell>
          <cell r="AP165">
            <v>0</v>
          </cell>
          <cell r="AQ165">
            <v>27.7</v>
          </cell>
          <cell r="AR165">
            <v>30.8</v>
          </cell>
          <cell r="AS165">
            <v>16.5</v>
          </cell>
          <cell r="AT165">
            <v>45.6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 t="str">
            <v>W410X75</v>
          </cell>
          <cell r="AZ165" t="str">
            <v>W410X75</v>
          </cell>
          <cell r="BA165">
            <v>75</v>
          </cell>
          <cell r="BB165">
            <v>9480</v>
          </cell>
          <cell r="BC165">
            <v>414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75</v>
          </cell>
          <cell r="BV165">
            <v>0</v>
          </cell>
          <cell r="BW165">
            <v>0</v>
          </cell>
          <cell r="BX165">
            <v>37.4</v>
          </cell>
          <cell r="BY165">
            <v>0</v>
          </cell>
          <cell r="BZ165">
            <v>274</v>
          </cell>
          <cell r="CA165">
            <v>1510</v>
          </cell>
          <cell r="CB165">
            <v>1330</v>
          </cell>
          <cell r="CC165">
            <v>170</v>
          </cell>
          <cell r="CD165">
            <v>15.5</v>
          </cell>
          <cell r="CE165">
            <v>267</v>
          </cell>
          <cell r="CF165">
            <v>172</v>
          </cell>
          <cell r="CG165">
            <v>40.4</v>
          </cell>
          <cell r="CH165">
            <v>0</v>
          </cell>
          <cell r="CI165">
            <v>633</v>
          </cell>
          <cell r="CJ165">
            <v>610</v>
          </cell>
          <cell r="CK165">
            <v>0</v>
          </cell>
          <cell r="CL165">
            <v>17900</v>
          </cell>
          <cell r="CM165">
            <v>12.8</v>
          </cell>
          <cell r="CN165">
            <v>270</v>
          </cell>
          <cell r="CO165">
            <v>747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</row>
        <row r="166">
          <cell r="C166" t="str">
            <v>W16X45</v>
          </cell>
          <cell r="D166" t="str">
            <v>F</v>
          </cell>
          <cell r="E166">
            <v>45</v>
          </cell>
          <cell r="F166">
            <v>13.3</v>
          </cell>
          <cell r="G166">
            <v>16.100000000000001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13.625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0.8125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6.23</v>
          </cell>
          <cell r="AA166">
            <v>0</v>
          </cell>
          <cell r="AB166">
            <v>41.1</v>
          </cell>
          <cell r="AC166">
            <v>0</v>
          </cell>
          <cell r="AD166">
            <v>0</v>
          </cell>
          <cell r="AE166">
            <v>586</v>
          </cell>
          <cell r="AF166">
            <v>82.3</v>
          </cell>
          <cell r="AG166">
            <v>72.7</v>
          </cell>
          <cell r="AH166">
            <v>6.65</v>
          </cell>
          <cell r="AI166">
            <v>32.799999999999997</v>
          </cell>
          <cell r="AJ166">
            <v>14.5</v>
          </cell>
          <cell r="AK166">
            <v>9.34</v>
          </cell>
          <cell r="AL166">
            <v>1.57</v>
          </cell>
          <cell r="AM166">
            <v>0</v>
          </cell>
          <cell r="AN166">
            <v>1.1100000000000001</v>
          </cell>
          <cell r="AO166">
            <v>1990</v>
          </cell>
          <cell r="AP166">
            <v>0</v>
          </cell>
          <cell r="AQ166">
            <v>27.3</v>
          </cell>
          <cell r="AR166">
            <v>27.2</v>
          </cell>
          <cell r="AS166">
            <v>14.7</v>
          </cell>
          <cell r="AT166">
            <v>40.6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 t="str">
            <v>W410X67</v>
          </cell>
          <cell r="AZ166" t="str">
            <v>W410X67</v>
          </cell>
          <cell r="BA166">
            <v>67</v>
          </cell>
          <cell r="BB166">
            <v>8580</v>
          </cell>
          <cell r="BC166">
            <v>409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67</v>
          </cell>
          <cell r="BV166">
            <v>0</v>
          </cell>
          <cell r="BW166">
            <v>0</v>
          </cell>
          <cell r="BX166">
            <v>41.1</v>
          </cell>
          <cell r="BY166">
            <v>0</v>
          </cell>
          <cell r="BZ166">
            <v>244</v>
          </cell>
          <cell r="CA166">
            <v>1350</v>
          </cell>
          <cell r="CB166">
            <v>1190</v>
          </cell>
          <cell r="CC166">
            <v>169</v>
          </cell>
          <cell r="CD166">
            <v>13.7</v>
          </cell>
          <cell r="CE166">
            <v>238</v>
          </cell>
          <cell r="CF166">
            <v>153</v>
          </cell>
          <cell r="CG166">
            <v>39.9</v>
          </cell>
          <cell r="CH166">
            <v>0</v>
          </cell>
          <cell r="CI166">
            <v>462</v>
          </cell>
          <cell r="CJ166">
            <v>534</v>
          </cell>
          <cell r="CK166">
            <v>0</v>
          </cell>
          <cell r="CL166">
            <v>17600</v>
          </cell>
          <cell r="CM166">
            <v>11.3</v>
          </cell>
          <cell r="CN166">
            <v>241</v>
          </cell>
          <cell r="CO166">
            <v>665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</row>
        <row r="167">
          <cell r="C167" t="str">
            <v>W16X40</v>
          </cell>
          <cell r="D167" t="str">
            <v>F</v>
          </cell>
          <cell r="E167">
            <v>40</v>
          </cell>
          <cell r="F167">
            <v>11.8</v>
          </cell>
          <cell r="G167">
            <v>16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13.625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0.8125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6.93</v>
          </cell>
          <cell r="AA167">
            <v>0</v>
          </cell>
          <cell r="AB167">
            <v>46.5</v>
          </cell>
          <cell r="AC167">
            <v>0</v>
          </cell>
          <cell r="AD167">
            <v>0</v>
          </cell>
          <cell r="AE167">
            <v>518</v>
          </cell>
          <cell r="AF167">
            <v>73</v>
          </cell>
          <cell r="AG167">
            <v>64.7</v>
          </cell>
          <cell r="AH167">
            <v>6.63</v>
          </cell>
          <cell r="AI167">
            <v>28.9</v>
          </cell>
          <cell r="AJ167">
            <v>12.7</v>
          </cell>
          <cell r="AK167">
            <v>8.25</v>
          </cell>
          <cell r="AL167">
            <v>1.57</v>
          </cell>
          <cell r="AM167">
            <v>0</v>
          </cell>
          <cell r="AN167">
            <v>0.79400000000000004</v>
          </cell>
          <cell r="AO167">
            <v>1730</v>
          </cell>
          <cell r="AP167">
            <v>0</v>
          </cell>
          <cell r="AQ167">
            <v>27.1</v>
          </cell>
          <cell r="AR167">
            <v>24</v>
          </cell>
          <cell r="AS167">
            <v>13.1</v>
          </cell>
          <cell r="AT167">
            <v>36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 t="str">
            <v>W410X60</v>
          </cell>
          <cell r="AZ167" t="str">
            <v>W410X60</v>
          </cell>
          <cell r="BA167">
            <v>60</v>
          </cell>
          <cell r="BB167">
            <v>7610</v>
          </cell>
          <cell r="BC167">
            <v>406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60</v>
          </cell>
          <cell r="BV167">
            <v>0</v>
          </cell>
          <cell r="BW167">
            <v>0</v>
          </cell>
          <cell r="BX167">
            <v>46.5</v>
          </cell>
          <cell r="BY167">
            <v>0</v>
          </cell>
          <cell r="BZ167">
            <v>216</v>
          </cell>
          <cell r="CA167">
            <v>1200</v>
          </cell>
          <cell r="CB167">
            <v>1060</v>
          </cell>
          <cell r="CC167">
            <v>168</v>
          </cell>
          <cell r="CD167">
            <v>12</v>
          </cell>
          <cell r="CE167">
            <v>208</v>
          </cell>
          <cell r="CF167">
            <v>135</v>
          </cell>
          <cell r="CG167">
            <v>39.9</v>
          </cell>
          <cell r="CH167">
            <v>0</v>
          </cell>
          <cell r="CI167">
            <v>330</v>
          </cell>
          <cell r="CJ167">
            <v>465</v>
          </cell>
          <cell r="CK167">
            <v>0</v>
          </cell>
          <cell r="CL167">
            <v>17500</v>
          </cell>
          <cell r="CM167">
            <v>10</v>
          </cell>
          <cell r="CN167">
            <v>215</v>
          </cell>
          <cell r="CO167">
            <v>590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</row>
        <row r="168">
          <cell r="C168" t="str">
            <v>W16X36</v>
          </cell>
          <cell r="D168" t="str">
            <v>F</v>
          </cell>
          <cell r="E168">
            <v>36</v>
          </cell>
          <cell r="F168">
            <v>10.6</v>
          </cell>
          <cell r="G168">
            <v>15.9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13.625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0.75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8.1199999999999992</v>
          </cell>
          <cell r="AA168">
            <v>0</v>
          </cell>
          <cell r="AB168">
            <v>48.1</v>
          </cell>
          <cell r="AC168">
            <v>0</v>
          </cell>
          <cell r="AD168">
            <v>0</v>
          </cell>
          <cell r="AE168">
            <v>448</v>
          </cell>
          <cell r="AF168">
            <v>64</v>
          </cell>
          <cell r="AG168">
            <v>56.5</v>
          </cell>
          <cell r="AH168">
            <v>6.51</v>
          </cell>
          <cell r="AI168">
            <v>24.5</v>
          </cell>
          <cell r="AJ168">
            <v>10.8</v>
          </cell>
          <cell r="AK168">
            <v>7</v>
          </cell>
          <cell r="AL168">
            <v>1.52</v>
          </cell>
          <cell r="AM168">
            <v>0</v>
          </cell>
          <cell r="AN168">
            <v>0.54500000000000004</v>
          </cell>
          <cell r="AO168">
            <v>1460</v>
          </cell>
          <cell r="AP168">
            <v>0</v>
          </cell>
          <cell r="AQ168">
            <v>27</v>
          </cell>
          <cell r="AR168">
            <v>20.3</v>
          </cell>
          <cell r="AS168">
            <v>11.1</v>
          </cell>
          <cell r="AT168">
            <v>31.6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 t="str">
            <v>W410X53</v>
          </cell>
          <cell r="AZ168" t="str">
            <v>W410X53</v>
          </cell>
          <cell r="BA168">
            <v>53</v>
          </cell>
          <cell r="BB168">
            <v>6840</v>
          </cell>
          <cell r="BC168">
            <v>404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53</v>
          </cell>
          <cell r="BV168">
            <v>0</v>
          </cell>
          <cell r="BW168">
            <v>0</v>
          </cell>
          <cell r="BX168">
            <v>48.1</v>
          </cell>
          <cell r="BY168">
            <v>0</v>
          </cell>
          <cell r="BZ168">
            <v>186</v>
          </cell>
          <cell r="CA168">
            <v>1050</v>
          </cell>
          <cell r="CB168">
            <v>926</v>
          </cell>
          <cell r="CC168">
            <v>165</v>
          </cell>
          <cell r="CD168">
            <v>10.199999999999999</v>
          </cell>
          <cell r="CE168">
            <v>177</v>
          </cell>
          <cell r="CF168">
            <v>115</v>
          </cell>
          <cell r="CG168">
            <v>38.6</v>
          </cell>
          <cell r="CH168">
            <v>0</v>
          </cell>
          <cell r="CI168">
            <v>227</v>
          </cell>
          <cell r="CJ168">
            <v>392</v>
          </cell>
          <cell r="CK168">
            <v>0</v>
          </cell>
          <cell r="CL168">
            <v>17400</v>
          </cell>
          <cell r="CM168">
            <v>8.4499999999999993</v>
          </cell>
          <cell r="CN168">
            <v>182</v>
          </cell>
          <cell r="CO168">
            <v>518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</row>
        <row r="169">
          <cell r="C169" t="str">
            <v>W16X31</v>
          </cell>
          <cell r="D169" t="str">
            <v>F</v>
          </cell>
          <cell r="E169">
            <v>31</v>
          </cell>
          <cell r="F169">
            <v>9.1300000000000008</v>
          </cell>
          <cell r="G169">
            <v>15.9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13.625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0.75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6.28</v>
          </cell>
          <cell r="AA169">
            <v>0</v>
          </cell>
          <cell r="AB169">
            <v>51.6</v>
          </cell>
          <cell r="AC169">
            <v>0</v>
          </cell>
          <cell r="AD169">
            <v>0</v>
          </cell>
          <cell r="AE169">
            <v>375</v>
          </cell>
          <cell r="AF169">
            <v>54</v>
          </cell>
          <cell r="AG169">
            <v>47.2</v>
          </cell>
          <cell r="AH169">
            <v>6.41</v>
          </cell>
          <cell r="AI169">
            <v>12.4</v>
          </cell>
          <cell r="AJ169">
            <v>7.03</v>
          </cell>
          <cell r="AK169">
            <v>4.49</v>
          </cell>
          <cell r="AL169">
            <v>1.17</v>
          </cell>
          <cell r="AM169">
            <v>0</v>
          </cell>
          <cell r="AN169">
            <v>0.46100000000000002</v>
          </cell>
          <cell r="AO169">
            <v>739</v>
          </cell>
          <cell r="AP169">
            <v>0</v>
          </cell>
          <cell r="AQ169">
            <v>21.4</v>
          </cell>
          <cell r="AR169">
            <v>13</v>
          </cell>
          <cell r="AS169">
            <v>8.94</v>
          </cell>
          <cell r="AT169">
            <v>26.6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 t="str">
            <v>W410X46.1</v>
          </cell>
          <cell r="AZ169" t="str">
            <v>W410X46.1</v>
          </cell>
          <cell r="BA169">
            <v>46.1</v>
          </cell>
          <cell r="BB169">
            <v>5890</v>
          </cell>
          <cell r="BC169">
            <v>404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46.1</v>
          </cell>
          <cell r="BV169">
            <v>0</v>
          </cell>
          <cell r="BW169">
            <v>0</v>
          </cell>
          <cell r="BX169">
            <v>51.6</v>
          </cell>
          <cell r="BY169">
            <v>0</v>
          </cell>
          <cell r="BZ169">
            <v>156</v>
          </cell>
          <cell r="CA169">
            <v>885</v>
          </cell>
          <cell r="CB169">
            <v>773</v>
          </cell>
          <cell r="CC169">
            <v>163</v>
          </cell>
          <cell r="CD169">
            <v>5.16</v>
          </cell>
          <cell r="CE169">
            <v>115</v>
          </cell>
          <cell r="CF169">
            <v>73.599999999999994</v>
          </cell>
          <cell r="CG169">
            <v>29.7</v>
          </cell>
          <cell r="CH169">
            <v>0</v>
          </cell>
          <cell r="CI169">
            <v>192</v>
          </cell>
          <cell r="CJ169">
            <v>198</v>
          </cell>
          <cell r="CK169">
            <v>0</v>
          </cell>
          <cell r="CL169">
            <v>13800</v>
          </cell>
          <cell r="CM169">
            <v>5.41</v>
          </cell>
          <cell r="CN169">
            <v>147</v>
          </cell>
          <cell r="CO169">
            <v>436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</row>
        <row r="170">
          <cell r="C170" t="str">
            <v>W16X26</v>
          </cell>
          <cell r="D170" t="str">
            <v>F</v>
          </cell>
          <cell r="E170">
            <v>26</v>
          </cell>
          <cell r="F170">
            <v>7.68</v>
          </cell>
          <cell r="G170">
            <v>15.7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13.625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0.75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7.97</v>
          </cell>
          <cell r="AA170">
            <v>0</v>
          </cell>
          <cell r="AB170">
            <v>56.8</v>
          </cell>
          <cell r="AC170">
            <v>0</v>
          </cell>
          <cell r="AD170">
            <v>0</v>
          </cell>
          <cell r="AE170">
            <v>301</v>
          </cell>
          <cell r="AF170">
            <v>44.2</v>
          </cell>
          <cell r="AG170">
            <v>38.4</v>
          </cell>
          <cell r="AH170">
            <v>6.26</v>
          </cell>
          <cell r="AI170">
            <v>9.59</v>
          </cell>
          <cell r="AJ170">
            <v>5.48</v>
          </cell>
          <cell r="AK170">
            <v>3.49</v>
          </cell>
          <cell r="AL170">
            <v>1.1200000000000001</v>
          </cell>
          <cell r="AM170">
            <v>0</v>
          </cell>
          <cell r="AN170">
            <v>0.26200000000000001</v>
          </cell>
          <cell r="AO170">
            <v>565</v>
          </cell>
          <cell r="AP170">
            <v>0</v>
          </cell>
          <cell r="AQ170">
            <v>21.1</v>
          </cell>
          <cell r="AR170">
            <v>10</v>
          </cell>
          <cell r="AS170">
            <v>6.95</v>
          </cell>
          <cell r="AT170">
            <v>21.6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 t="str">
            <v>W410X38.8</v>
          </cell>
          <cell r="AZ170" t="str">
            <v>W410X38.8</v>
          </cell>
          <cell r="BA170">
            <v>38.799999999999997</v>
          </cell>
          <cell r="BB170">
            <v>4950</v>
          </cell>
          <cell r="BC170">
            <v>399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38.799999999999997</v>
          </cell>
          <cell r="BV170">
            <v>0</v>
          </cell>
          <cell r="BW170">
            <v>0</v>
          </cell>
          <cell r="BX170">
            <v>56.8</v>
          </cell>
          <cell r="BY170">
            <v>0</v>
          </cell>
          <cell r="BZ170">
            <v>125</v>
          </cell>
          <cell r="CA170">
            <v>724</v>
          </cell>
          <cell r="CB170">
            <v>629</v>
          </cell>
          <cell r="CC170">
            <v>159</v>
          </cell>
          <cell r="CD170">
            <v>3.99</v>
          </cell>
          <cell r="CE170">
            <v>89.8</v>
          </cell>
          <cell r="CF170">
            <v>57.2</v>
          </cell>
          <cell r="CG170">
            <v>28.4</v>
          </cell>
          <cell r="CH170">
            <v>0</v>
          </cell>
          <cell r="CI170">
            <v>109</v>
          </cell>
          <cell r="CJ170">
            <v>152</v>
          </cell>
          <cell r="CK170">
            <v>0</v>
          </cell>
          <cell r="CL170">
            <v>13600</v>
          </cell>
          <cell r="CM170">
            <v>4.16</v>
          </cell>
          <cell r="CN170">
            <v>114</v>
          </cell>
          <cell r="CO170">
            <v>354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</row>
        <row r="171">
          <cell r="C171" t="str">
            <v>W14X730</v>
          </cell>
          <cell r="D171" t="str">
            <v>T</v>
          </cell>
          <cell r="E171">
            <v>730</v>
          </cell>
          <cell r="F171">
            <v>215</v>
          </cell>
          <cell r="G171">
            <v>22.4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2.75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1.82</v>
          </cell>
          <cell r="AA171">
            <v>0</v>
          </cell>
          <cell r="AB171">
            <v>3.71</v>
          </cell>
          <cell r="AC171">
            <v>0</v>
          </cell>
          <cell r="AD171">
            <v>0</v>
          </cell>
          <cell r="AE171">
            <v>14300</v>
          </cell>
          <cell r="AF171">
            <v>1660</v>
          </cell>
          <cell r="AG171">
            <v>1280</v>
          </cell>
          <cell r="AH171">
            <v>8.17</v>
          </cell>
          <cell r="AI171">
            <v>4720</v>
          </cell>
          <cell r="AJ171">
            <v>816</v>
          </cell>
          <cell r="AK171">
            <v>527</v>
          </cell>
          <cell r="AL171">
            <v>4.6900000000000004</v>
          </cell>
          <cell r="AM171">
            <v>0</v>
          </cell>
          <cell r="AN171">
            <v>1450</v>
          </cell>
          <cell r="AO171">
            <v>362000</v>
          </cell>
          <cell r="AP171">
            <v>0</v>
          </cell>
          <cell r="AQ171">
            <v>78.3</v>
          </cell>
          <cell r="AR171">
            <v>1720</v>
          </cell>
          <cell r="AS171">
            <v>318</v>
          </cell>
          <cell r="AT171">
            <v>829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 t="str">
            <v>W360X1086</v>
          </cell>
          <cell r="AZ171" t="str">
            <v>W360X1086</v>
          </cell>
          <cell r="BA171">
            <v>1090</v>
          </cell>
          <cell r="BB171">
            <v>139000</v>
          </cell>
          <cell r="BC171">
            <v>569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1090</v>
          </cell>
          <cell r="BV171">
            <v>0</v>
          </cell>
          <cell r="BW171">
            <v>0</v>
          </cell>
          <cell r="BX171">
            <v>3.71</v>
          </cell>
          <cell r="BY171">
            <v>0</v>
          </cell>
          <cell r="BZ171">
            <v>5950</v>
          </cell>
          <cell r="CA171">
            <v>27200</v>
          </cell>
          <cell r="CB171">
            <v>21000</v>
          </cell>
          <cell r="CC171">
            <v>208</v>
          </cell>
          <cell r="CD171">
            <v>1960</v>
          </cell>
          <cell r="CE171">
            <v>13400</v>
          </cell>
          <cell r="CF171">
            <v>8640</v>
          </cell>
          <cell r="CG171">
            <v>119</v>
          </cell>
          <cell r="CH171">
            <v>0</v>
          </cell>
          <cell r="CI171">
            <v>604000</v>
          </cell>
          <cell r="CJ171">
            <v>97200</v>
          </cell>
          <cell r="CK171">
            <v>0</v>
          </cell>
          <cell r="CL171">
            <v>50500</v>
          </cell>
          <cell r="CM171">
            <v>716</v>
          </cell>
          <cell r="CN171">
            <v>5210</v>
          </cell>
          <cell r="CO171">
            <v>13600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</row>
        <row r="172">
          <cell r="C172" t="str">
            <v>W14X665</v>
          </cell>
          <cell r="D172" t="str">
            <v>T</v>
          </cell>
          <cell r="E172">
            <v>665</v>
          </cell>
          <cell r="F172">
            <v>196</v>
          </cell>
          <cell r="G172">
            <v>21.6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2.625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1.95</v>
          </cell>
          <cell r="AA172">
            <v>0</v>
          </cell>
          <cell r="AB172">
            <v>4.03</v>
          </cell>
          <cell r="AC172">
            <v>0</v>
          </cell>
          <cell r="AD172">
            <v>0</v>
          </cell>
          <cell r="AE172">
            <v>12400</v>
          </cell>
          <cell r="AF172">
            <v>1480</v>
          </cell>
          <cell r="AG172">
            <v>1150</v>
          </cell>
          <cell r="AH172">
            <v>7.98</v>
          </cell>
          <cell r="AI172">
            <v>4170</v>
          </cell>
          <cell r="AJ172">
            <v>730</v>
          </cell>
          <cell r="AK172">
            <v>472</v>
          </cell>
          <cell r="AL172">
            <v>4.62</v>
          </cell>
          <cell r="AM172">
            <v>0</v>
          </cell>
          <cell r="AN172">
            <v>1120</v>
          </cell>
          <cell r="AO172">
            <v>305000</v>
          </cell>
          <cell r="AP172">
            <v>0</v>
          </cell>
          <cell r="AQ172">
            <v>75.599999999999994</v>
          </cell>
          <cell r="AR172">
            <v>1510</v>
          </cell>
          <cell r="AS172">
            <v>287</v>
          </cell>
          <cell r="AT172">
            <v>739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 t="str">
            <v>W360X990</v>
          </cell>
          <cell r="AZ172" t="str">
            <v>W360X990</v>
          </cell>
          <cell r="BA172">
            <v>990</v>
          </cell>
          <cell r="BB172">
            <v>126000</v>
          </cell>
          <cell r="BC172">
            <v>549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990</v>
          </cell>
          <cell r="BV172">
            <v>0</v>
          </cell>
          <cell r="BW172">
            <v>0</v>
          </cell>
          <cell r="BX172">
            <v>4.03</v>
          </cell>
          <cell r="BY172">
            <v>0</v>
          </cell>
          <cell r="BZ172">
            <v>5160</v>
          </cell>
          <cell r="CA172">
            <v>24300</v>
          </cell>
          <cell r="CB172">
            <v>18800</v>
          </cell>
          <cell r="CC172">
            <v>203</v>
          </cell>
          <cell r="CD172">
            <v>1740</v>
          </cell>
          <cell r="CE172">
            <v>12000</v>
          </cell>
          <cell r="CF172">
            <v>7730</v>
          </cell>
          <cell r="CG172">
            <v>117</v>
          </cell>
          <cell r="CH172">
            <v>0</v>
          </cell>
          <cell r="CI172">
            <v>466000</v>
          </cell>
          <cell r="CJ172">
            <v>81900</v>
          </cell>
          <cell r="CK172">
            <v>0</v>
          </cell>
          <cell r="CL172">
            <v>48800</v>
          </cell>
          <cell r="CM172">
            <v>629</v>
          </cell>
          <cell r="CN172">
            <v>4700</v>
          </cell>
          <cell r="CO172">
            <v>12100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</row>
        <row r="173">
          <cell r="C173" t="str">
            <v>W14X605</v>
          </cell>
          <cell r="D173" t="str">
            <v>T</v>
          </cell>
          <cell r="E173">
            <v>605</v>
          </cell>
          <cell r="F173">
            <v>178</v>
          </cell>
          <cell r="G173">
            <v>20.9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2.5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2.09</v>
          </cell>
          <cell r="AA173">
            <v>0</v>
          </cell>
          <cell r="AB173">
            <v>4.3899999999999997</v>
          </cell>
          <cell r="AC173">
            <v>0</v>
          </cell>
          <cell r="AD173">
            <v>0</v>
          </cell>
          <cell r="AE173">
            <v>10800</v>
          </cell>
          <cell r="AF173">
            <v>1320</v>
          </cell>
          <cell r="AG173">
            <v>1040</v>
          </cell>
          <cell r="AH173">
            <v>7.8</v>
          </cell>
          <cell r="AI173">
            <v>3680</v>
          </cell>
          <cell r="AJ173">
            <v>652</v>
          </cell>
          <cell r="AK173">
            <v>423</v>
          </cell>
          <cell r="AL173">
            <v>4.55</v>
          </cell>
          <cell r="AM173">
            <v>0</v>
          </cell>
          <cell r="AN173">
            <v>869</v>
          </cell>
          <cell r="AO173">
            <v>258000</v>
          </cell>
          <cell r="AP173">
            <v>0</v>
          </cell>
          <cell r="AQ173">
            <v>72.8</v>
          </cell>
          <cell r="AR173">
            <v>1320</v>
          </cell>
          <cell r="AS173">
            <v>258</v>
          </cell>
          <cell r="AT173">
            <v>657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 t="str">
            <v>W360X900</v>
          </cell>
          <cell r="AZ173" t="str">
            <v>W360X900</v>
          </cell>
          <cell r="BA173">
            <v>900</v>
          </cell>
          <cell r="BB173">
            <v>115000</v>
          </cell>
          <cell r="BC173">
            <v>531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900</v>
          </cell>
          <cell r="BV173">
            <v>0</v>
          </cell>
          <cell r="BW173">
            <v>0</v>
          </cell>
          <cell r="BX173">
            <v>4.3899999999999997</v>
          </cell>
          <cell r="BY173">
            <v>0</v>
          </cell>
          <cell r="BZ173">
            <v>4500</v>
          </cell>
          <cell r="CA173">
            <v>21600</v>
          </cell>
          <cell r="CB173">
            <v>17000</v>
          </cell>
          <cell r="CC173">
            <v>198</v>
          </cell>
          <cell r="CD173">
            <v>1530</v>
          </cell>
          <cell r="CE173">
            <v>10700</v>
          </cell>
          <cell r="CF173">
            <v>6930</v>
          </cell>
          <cell r="CG173">
            <v>116</v>
          </cell>
          <cell r="CH173">
            <v>0</v>
          </cell>
          <cell r="CI173">
            <v>362000</v>
          </cell>
          <cell r="CJ173">
            <v>69300</v>
          </cell>
          <cell r="CK173">
            <v>0</v>
          </cell>
          <cell r="CL173">
            <v>47000</v>
          </cell>
          <cell r="CM173">
            <v>549</v>
          </cell>
          <cell r="CN173">
            <v>4230</v>
          </cell>
          <cell r="CO173">
            <v>10800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</row>
        <row r="174">
          <cell r="C174" t="str">
            <v>W14X550</v>
          </cell>
          <cell r="D174" t="str">
            <v>T</v>
          </cell>
          <cell r="E174">
            <v>550</v>
          </cell>
          <cell r="F174">
            <v>162</v>
          </cell>
          <cell r="G174">
            <v>20.2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2.375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2.25</v>
          </cell>
          <cell r="AA174">
            <v>0</v>
          </cell>
          <cell r="AB174">
            <v>4.79</v>
          </cell>
          <cell r="AC174">
            <v>0</v>
          </cell>
          <cell r="AD174">
            <v>0</v>
          </cell>
          <cell r="AE174">
            <v>9430</v>
          </cell>
          <cell r="AF174">
            <v>1180</v>
          </cell>
          <cell r="AG174">
            <v>931</v>
          </cell>
          <cell r="AH174">
            <v>7.63</v>
          </cell>
          <cell r="AI174">
            <v>3250</v>
          </cell>
          <cell r="AJ174">
            <v>583</v>
          </cell>
          <cell r="AK174">
            <v>378</v>
          </cell>
          <cell r="AL174">
            <v>4.49</v>
          </cell>
          <cell r="AM174">
            <v>0</v>
          </cell>
          <cell r="AN174">
            <v>669</v>
          </cell>
          <cell r="AO174">
            <v>219000</v>
          </cell>
          <cell r="AP174">
            <v>0</v>
          </cell>
          <cell r="AQ174">
            <v>70.400000000000006</v>
          </cell>
          <cell r="AR174">
            <v>1160</v>
          </cell>
          <cell r="AS174">
            <v>232</v>
          </cell>
          <cell r="AT174">
            <v>585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 t="str">
            <v>W360X818</v>
          </cell>
          <cell r="AZ174" t="str">
            <v>W360X818</v>
          </cell>
          <cell r="BA174">
            <v>818</v>
          </cell>
          <cell r="BB174">
            <v>105000</v>
          </cell>
          <cell r="BC174">
            <v>513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818</v>
          </cell>
          <cell r="BV174">
            <v>0</v>
          </cell>
          <cell r="BW174">
            <v>0</v>
          </cell>
          <cell r="BX174">
            <v>4.79</v>
          </cell>
          <cell r="BY174">
            <v>0</v>
          </cell>
          <cell r="BZ174">
            <v>3930</v>
          </cell>
          <cell r="CA174">
            <v>19300</v>
          </cell>
          <cell r="CB174">
            <v>15300</v>
          </cell>
          <cell r="CC174">
            <v>194</v>
          </cell>
          <cell r="CD174">
            <v>1350</v>
          </cell>
          <cell r="CE174">
            <v>9550</v>
          </cell>
          <cell r="CF174">
            <v>6190</v>
          </cell>
          <cell r="CG174">
            <v>114</v>
          </cell>
          <cell r="CH174">
            <v>0</v>
          </cell>
          <cell r="CI174">
            <v>278000</v>
          </cell>
          <cell r="CJ174">
            <v>58800</v>
          </cell>
          <cell r="CK174">
            <v>0</v>
          </cell>
          <cell r="CL174">
            <v>45400</v>
          </cell>
          <cell r="CM174">
            <v>483</v>
          </cell>
          <cell r="CN174">
            <v>3800</v>
          </cell>
          <cell r="CO174">
            <v>9590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</row>
        <row r="175">
          <cell r="C175" t="str">
            <v>W14X500</v>
          </cell>
          <cell r="D175" t="str">
            <v>T</v>
          </cell>
          <cell r="E175">
            <v>500</v>
          </cell>
          <cell r="F175">
            <v>147</v>
          </cell>
          <cell r="G175">
            <v>19.600000000000001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2.3125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2.4300000000000002</v>
          </cell>
          <cell r="AA175">
            <v>0</v>
          </cell>
          <cell r="AB175">
            <v>5.21</v>
          </cell>
          <cell r="AC175">
            <v>0</v>
          </cell>
          <cell r="AD175">
            <v>0</v>
          </cell>
          <cell r="AE175">
            <v>8210</v>
          </cell>
          <cell r="AF175">
            <v>1050</v>
          </cell>
          <cell r="AG175">
            <v>838</v>
          </cell>
          <cell r="AH175">
            <v>7.48</v>
          </cell>
          <cell r="AI175">
            <v>2880</v>
          </cell>
          <cell r="AJ175">
            <v>522</v>
          </cell>
          <cell r="AK175">
            <v>339</v>
          </cell>
          <cell r="AL175">
            <v>4.43</v>
          </cell>
          <cell r="AM175">
            <v>0</v>
          </cell>
          <cell r="AN175">
            <v>514</v>
          </cell>
          <cell r="AO175">
            <v>187000</v>
          </cell>
          <cell r="AP175">
            <v>0</v>
          </cell>
          <cell r="AQ175">
            <v>68.400000000000006</v>
          </cell>
          <cell r="AR175">
            <v>1020</v>
          </cell>
          <cell r="AS175">
            <v>209</v>
          </cell>
          <cell r="AT175">
            <v>522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 t="str">
            <v>W360X744</v>
          </cell>
          <cell r="AZ175" t="str">
            <v>W360X744</v>
          </cell>
          <cell r="BA175">
            <v>744</v>
          </cell>
          <cell r="BB175">
            <v>94800</v>
          </cell>
          <cell r="BC175">
            <v>498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744</v>
          </cell>
          <cell r="BV175">
            <v>0</v>
          </cell>
          <cell r="BW175">
            <v>0</v>
          </cell>
          <cell r="BX175">
            <v>5.21</v>
          </cell>
          <cell r="BY175">
            <v>0</v>
          </cell>
          <cell r="BZ175">
            <v>3420</v>
          </cell>
          <cell r="CA175">
            <v>17200</v>
          </cell>
          <cell r="CB175">
            <v>13700</v>
          </cell>
          <cell r="CC175">
            <v>190</v>
          </cell>
          <cell r="CD175">
            <v>1200</v>
          </cell>
          <cell r="CE175">
            <v>8550</v>
          </cell>
          <cell r="CF175">
            <v>5560</v>
          </cell>
          <cell r="CG175">
            <v>113</v>
          </cell>
          <cell r="CH175">
            <v>0</v>
          </cell>
          <cell r="CI175">
            <v>214000</v>
          </cell>
          <cell r="CJ175">
            <v>50200</v>
          </cell>
          <cell r="CK175">
            <v>0</v>
          </cell>
          <cell r="CL175">
            <v>44100</v>
          </cell>
          <cell r="CM175">
            <v>425</v>
          </cell>
          <cell r="CN175">
            <v>3420</v>
          </cell>
          <cell r="CO175">
            <v>8550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</row>
        <row r="176">
          <cell r="C176" t="str">
            <v>W14X455</v>
          </cell>
          <cell r="D176" t="str">
            <v>T</v>
          </cell>
          <cell r="E176">
            <v>455</v>
          </cell>
          <cell r="F176">
            <v>134</v>
          </cell>
          <cell r="G176">
            <v>19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2.25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2.62</v>
          </cell>
          <cell r="AA176">
            <v>0</v>
          </cell>
          <cell r="AB176">
            <v>5.66</v>
          </cell>
          <cell r="AC176">
            <v>0</v>
          </cell>
          <cell r="AD176">
            <v>0</v>
          </cell>
          <cell r="AE176">
            <v>7190</v>
          </cell>
          <cell r="AF176">
            <v>936</v>
          </cell>
          <cell r="AG176">
            <v>756</v>
          </cell>
          <cell r="AH176">
            <v>7.33</v>
          </cell>
          <cell r="AI176">
            <v>2560</v>
          </cell>
          <cell r="AJ176">
            <v>468</v>
          </cell>
          <cell r="AK176">
            <v>304</v>
          </cell>
          <cell r="AL176">
            <v>4.38</v>
          </cell>
          <cell r="AM176">
            <v>0</v>
          </cell>
          <cell r="AN176">
            <v>395</v>
          </cell>
          <cell r="AO176">
            <v>160000</v>
          </cell>
          <cell r="AP176">
            <v>0</v>
          </cell>
          <cell r="AQ176">
            <v>66.3</v>
          </cell>
          <cell r="AR176">
            <v>894</v>
          </cell>
          <cell r="AS176">
            <v>187</v>
          </cell>
          <cell r="AT176">
            <v>466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 t="str">
            <v>W360X677</v>
          </cell>
          <cell r="AZ176" t="str">
            <v>W360X677</v>
          </cell>
          <cell r="BA176">
            <v>677</v>
          </cell>
          <cell r="BB176">
            <v>86500</v>
          </cell>
          <cell r="BC176">
            <v>483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677</v>
          </cell>
          <cell r="BV176">
            <v>0</v>
          </cell>
          <cell r="BW176">
            <v>0</v>
          </cell>
          <cell r="BX176">
            <v>5.66</v>
          </cell>
          <cell r="BY176">
            <v>0</v>
          </cell>
          <cell r="BZ176">
            <v>2990</v>
          </cell>
          <cell r="CA176">
            <v>15300</v>
          </cell>
          <cell r="CB176">
            <v>12400</v>
          </cell>
          <cell r="CC176">
            <v>186</v>
          </cell>
          <cell r="CD176">
            <v>1070</v>
          </cell>
          <cell r="CE176">
            <v>7670</v>
          </cell>
          <cell r="CF176">
            <v>4980</v>
          </cell>
          <cell r="CG176">
            <v>111</v>
          </cell>
          <cell r="CH176">
            <v>0</v>
          </cell>
          <cell r="CI176">
            <v>164000</v>
          </cell>
          <cell r="CJ176">
            <v>43000</v>
          </cell>
          <cell r="CK176">
            <v>0</v>
          </cell>
          <cell r="CL176">
            <v>42800</v>
          </cell>
          <cell r="CM176">
            <v>372</v>
          </cell>
          <cell r="CN176">
            <v>3060</v>
          </cell>
          <cell r="CO176">
            <v>7640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</row>
        <row r="177">
          <cell r="C177" t="str">
            <v>W14X426</v>
          </cell>
          <cell r="D177" t="str">
            <v>T</v>
          </cell>
          <cell r="E177">
            <v>426</v>
          </cell>
          <cell r="F177">
            <v>125</v>
          </cell>
          <cell r="G177">
            <v>18.7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2.125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2.75</v>
          </cell>
          <cell r="AA177">
            <v>0</v>
          </cell>
          <cell r="AB177">
            <v>6.08</v>
          </cell>
          <cell r="AC177">
            <v>0</v>
          </cell>
          <cell r="AD177">
            <v>0</v>
          </cell>
          <cell r="AE177">
            <v>6600</v>
          </cell>
          <cell r="AF177">
            <v>869</v>
          </cell>
          <cell r="AG177">
            <v>706</v>
          </cell>
          <cell r="AH177">
            <v>7.26</v>
          </cell>
          <cell r="AI177">
            <v>2360</v>
          </cell>
          <cell r="AJ177">
            <v>434</v>
          </cell>
          <cell r="AK177">
            <v>283</v>
          </cell>
          <cell r="AL177">
            <v>4.34</v>
          </cell>
          <cell r="AM177">
            <v>0</v>
          </cell>
          <cell r="AN177">
            <v>331</v>
          </cell>
          <cell r="AO177">
            <v>144000</v>
          </cell>
          <cell r="AP177">
            <v>0</v>
          </cell>
          <cell r="AQ177">
            <v>65.400000000000006</v>
          </cell>
          <cell r="AR177">
            <v>830</v>
          </cell>
          <cell r="AS177">
            <v>176</v>
          </cell>
          <cell r="AT177">
            <v>435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 t="str">
            <v>W360X634</v>
          </cell>
          <cell r="AZ177" t="str">
            <v>W360X634</v>
          </cell>
          <cell r="BA177">
            <v>634</v>
          </cell>
          <cell r="BB177">
            <v>80600</v>
          </cell>
          <cell r="BC177">
            <v>475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634</v>
          </cell>
          <cell r="BV177">
            <v>0</v>
          </cell>
          <cell r="BW177">
            <v>0</v>
          </cell>
          <cell r="BX177">
            <v>6.08</v>
          </cell>
          <cell r="BY177">
            <v>0</v>
          </cell>
          <cell r="BZ177">
            <v>2750</v>
          </cell>
          <cell r="CA177">
            <v>14200</v>
          </cell>
          <cell r="CB177">
            <v>11600</v>
          </cell>
          <cell r="CC177">
            <v>184</v>
          </cell>
          <cell r="CD177">
            <v>982</v>
          </cell>
          <cell r="CE177">
            <v>7110</v>
          </cell>
          <cell r="CF177">
            <v>4640</v>
          </cell>
          <cell r="CG177">
            <v>110</v>
          </cell>
          <cell r="CH177">
            <v>0</v>
          </cell>
          <cell r="CI177">
            <v>138000</v>
          </cell>
          <cell r="CJ177">
            <v>38700</v>
          </cell>
          <cell r="CK177">
            <v>0</v>
          </cell>
          <cell r="CL177">
            <v>42200</v>
          </cell>
          <cell r="CM177">
            <v>345</v>
          </cell>
          <cell r="CN177">
            <v>2880</v>
          </cell>
          <cell r="CO177">
            <v>7130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</row>
        <row r="178">
          <cell r="C178" t="str">
            <v>W14X398</v>
          </cell>
          <cell r="D178" t="str">
            <v>T</v>
          </cell>
          <cell r="E178">
            <v>398</v>
          </cell>
          <cell r="F178">
            <v>117</v>
          </cell>
          <cell r="G178">
            <v>18.3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2.125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2.92</v>
          </cell>
          <cell r="AA178">
            <v>0</v>
          </cell>
          <cell r="AB178">
            <v>6.44</v>
          </cell>
          <cell r="AC178">
            <v>0</v>
          </cell>
          <cell r="AD178">
            <v>0</v>
          </cell>
          <cell r="AE178">
            <v>6000</v>
          </cell>
          <cell r="AF178">
            <v>801</v>
          </cell>
          <cell r="AG178">
            <v>656</v>
          </cell>
          <cell r="AH178">
            <v>7.16</v>
          </cell>
          <cell r="AI178">
            <v>2170</v>
          </cell>
          <cell r="AJ178">
            <v>402</v>
          </cell>
          <cell r="AK178">
            <v>262</v>
          </cell>
          <cell r="AL178">
            <v>4.3099999999999996</v>
          </cell>
          <cell r="AM178">
            <v>0</v>
          </cell>
          <cell r="AN178">
            <v>273</v>
          </cell>
          <cell r="AO178">
            <v>129000</v>
          </cell>
          <cell r="AP178">
            <v>0</v>
          </cell>
          <cell r="AQ178">
            <v>64.099999999999994</v>
          </cell>
          <cell r="AR178">
            <v>758</v>
          </cell>
          <cell r="AS178">
            <v>163</v>
          </cell>
          <cell r="AT178">
            <v>401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 t="str">
            <v>W360X592</v>
          </cell>
          <cell r="AZ178" t="str">
            <v>W360X592</v>
          </cell>
          <cell r="BA178">
            <v>592</v>
          </cell>
          <cell r="BB178">
            <v>75500</v>
          </cell>
          <cell r="BC178">
            <v>465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592</v>
          </cell>
          <cell r="BV178">
            <v>0</v>
          </cell>
          <cell r="BW178">
            <v>0</v>
          </cell>
          <cell r="BX178">
            <v>6.44</v>
          </cell>
          <cell r="BY178">
            <v>0</v>
          </cell>
          <cell r="BZ178">
            <v>2500</v>
          </cell>
          <cell r="CA178">
            <v>13100</v>
          </cell>
          <cell r="CB178">
            <v>10700</v>
          </cell>
          <cell r="CC178">
            <v>182</v>
          </cell>
          <cell r="CD178">
            <v>903</v>
          </cell>
          <cell r="CE178">
            <v>6590</v>
          </cell>
          <cell r="CF178">
            <v>4290</v>
          </cell>
          <cell r="CG178">
            <v>109</v>
          </cell>
          <cell r="CH178">
            <v>0</v>
          </cell>
          <cell r="CI178">
            <v>114000</v>
          </cell>
          <cell r="CJ178">
            <v>34600</v>
          </cell>
          <cell r="CK178">
            <v>0</v>
          </cell>
          <cell r="CL178">
            <v>41400</v>
          </cell>
          <cell r="CM178">
            <v>316</v>
          </cell>
          <cell r="CN178">
            <v>2670</v>
          </cell>
          <cell r="CO178">
            <v>6570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</row>
        <row r="179">
          <cell r="C179" t="str">
            <v>W14X370</v>
          </cell>
          <cell r="D179" t="str">
            <v>T</v>
          </cell>
          <cell r="E179">
            <v>370</v>
          </cell>
          <cell r="F179">
            <v>109</v>
          </cell>
          <cell r="G179">
            <v>17.899999999999999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2.0625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3.1</v>
          </cell>
          <cell r="AA179">
            <v>0</v>
          </cell>
          <cell r="AB179">
            <v>6.89</v>
          </cell>
          <cell r="AC179">
            <v>0</v>
          </cell>
          <cell r="AD179">
            <v>0</v>
          </cell>
          <cell r="AE179">
            <v>5440</v>
          </cell>
          <cell r="AF179">
            <v>736</v>
          </cell>
          <cell r="AG179">
            <v>607</v>
          </cell>
          <cell r="AH179">
            <v>7.07</v>
          </cell>
          <cell r="AI179">
            <v>1990</v>
          </cell>
          <cell r="AJ179">
            <v>370</v>
          </cell>
          <cell r="AK179">
            <v>241</v>
          </cell>
          <cell r="AL179">
            <v>4.2699999999999996</v>
          </cell>
          <cell r="AM179">
            <v>0</v>
          </cell>
          <cell r="AN179">
            <v>222</v>
          </cell>
          <cell r="AO179">
            <v>116000</v>
          </cell>
          <cell r="AP179">
            <v>0</v>
          </cell>
          <cell r="AQ179">
            <v>62.9</v>
          </cell>
          <cell r="AR179">
            <v>690</v>
          </cell>
          <cell r="AS179">
            <v>150</v>
          </cell>
          <cell r="AT179">
            <v>367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 t="str">
            <v>W360X551</v>
          </cell>
          <cell r="AZ179" t="str">
            <v>W360X551</v>
          </cell>
          <cell r="BA179">
            <v>551</v>
          </cell>
          <cell r="BB179">
            <v>70300</v>
          </cell>
          <cell r="BC179">
            <v>455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551</v>
          </cell>
          <cell r="BV179">
            <v>0</v>
          </cell>
          <cell r="BW179">
            <v>0</v>
          </cell>
          <cell r="BX179">
            <v>6.89</v>
          </cell>
          <cell r="BY179">
            <v>0</v>
          </cell>
          <cell r="BZ179">
            <v>2260</v>
          </cell>
          <cell r="CA179">
            <v>12100</v>
          </cell>
          <cell r="CB179">
            <v>9950</v>
          </cell>
          <cell r="CC179">
            <v>180</v>
          </cell>
          <cell r="CD179">
            <v>828</v>
          </cell>
          <cell r="CE179">
            <v>6060</v>
          </cell>
          <cell r="CF179">
            <v>3950</v>
          </cell>
          <cell r="CG179">
            <v>108</v>
          </cell>
          <cell r="CH179">
            <v>0</v>
          </cell>
          <cell r="CI179">
            <v>92400</v>
          </cell>
          <cell r="CJ179">
            <v>31200</v>
          </cell>
          <cell r="CK179">
            <v>0</v>
          </cell>
          <cell r="CL179">
            <v>40600</v>
          </cell>
          <cell r="CM179">
            <v>287</v>
          </cell>
          <cell r="CN179">
            <v>2460</v>
          </cell>
          <cell r="CO179">
            <v>6010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</row>
        <row r="180">
          <cell r="C180" t="str">
            <v>W14X342</v>
          </cell>
          <cell r="D180" t="str">
            <v>T</v>
          </cell>
          <cell r="E180">
            <v>342</v>
          </cell>
          <cell r="F180">
            <v>101</v>
          </cell>
          <cell r="G180">
            <v>17.5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2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3.31</v>
          </cell>
          <cell r="AA180">
            <v>0</v>
          </cell>
          <cell r="AB180">
            <v>7.41</v>
          </cell>
          <cell r="AC180">
            <v>0</v>
          </cell>
          <cell r="AD180">
            <v>0</v>
          </cell>
          <cell r="AE180">
            <v>4900</v>
          </cell>
          <cell r="AF180">
            <v>672</v>
          </cell>
          <cell r="AG180">
            <v>558</v>
          </cell>
          <cell r="AH180">
            <v>6.98</v>
          </cell>
          <cell r="AI180">
            <v>1810</v>
          </cell>
          <cell r="AJ180">
            <v>338</v>
          </cell>
          <cell r="AK180">
            <v>221</v>
          </cell>
          <cell r="AL180">
            <v>4.24</v>
          </cell>
          <cell r="AM180">
            <v>0</v>
          </cell>
          <cell r="AN180">
            <v>178</v>
          </cell>
          <cell r="AO180">
            <v>103000</v>
          </cell>
          <cell r="AP180">
            <v>0</v>
          </cell>
          <cell r="AQ180">
            <v>61.6</v>
          </cell>
          <cell r="AR180">
            <v>624</v>
          </cell>
          <cell r="AS180">
            <v>138</v>
          </cell>
          <cell r="AT180">
            <v>335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 t="str">
            <v>W360X509</v>
          </cell>
          <cell r="AZ180" t="str">
            <v>W360X509</v>
          </cell>
          <cell r="BA180">
            <v>509</v>
          </cell>
          <cell r="BB180">
            <v>65200</v>
          </cell>
          <cell r="BC180">
            <v>445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509</v>
          </cell>
          <cell r="BV180">
            <v>0</v>
          </cell>
          <cell r="BW180">
            <v>0</v>
          </cell>
          <cell r="BX180">
            <v>7.41</v>
          </cell>
          <cell r="BY180">
            <v>0</v>
          </cell>
          <cell r="BZ180">
            <v>2040</v>
          </cell>
          <cell r="CA180">
            <v>11000</v>
          </cell>
          <cell r="CB180">
            <v>9140</v>
          </cell>
          <cell r="CC180">
            <v>177</v>
          </cell>
          <cell r="CD180">
            <v>753</v>
          </cell>
          <cell r="CE180">
            <v>5540</v>
          </cell>
          <cell r="CF180">
            <v>3620</v>
          </cell>
          <cell r="CG180">
            <v>108</v>
          </cell>
          <cell r="CH180">
            <v>0</v>
          </cell>
          <cell r="CI180">
            <v>74100</v>
          </cell>
          <cell r="CJ180">
            <v>27700</v>
          </cell>
          <cell r="CK180">
            <v>0</v>
          </cell>
          <cell r="CL180">
            <v>39700</v>
          </cell>
          <cell r="CM180">
            <v>260</v>
          </cell>
          <cell r="CN180">
            <v>2260</v>
          </cell>
          <cell r="CO180">
            <v>5490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</row>
        <row r="181">
          <cell r="C181" t="str">
            <v>W14X311</v>
          </cell>
          <cell r="D181" t="str">
            <v>T</v>
          </cell>
          <cell r="E181">
            <v>311</v>
          </cell>
          <cell r="F181">
            <v>91.4</v>
          </cell>
          <cell r="G181">
            <v>17.100000000000001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1.9375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3.59</v>
          </cell>
          <cell r="AA181">
            <v>0</v>
          </cell>
          <cell r="AB181">
            <v>8.09</v>
          </cell>
          <cell r="AC181">
            <v>0</v>
          </cell>
          <cell r="AD181">
            <v>0</v>
          </cell>
          <cell r="AE181">
            <v>4330</v>
          </cell>
          <cell r="AF181">
            <v>603</v>
          </cell>
          <cell r="AG181">
            <v>506</v>
          </cell>
          <cell r="AH181">
            <v>6.88</v>
          </cell>
          <cell r="AI181">
            <v>1610</v>
          </cell>
          <cell r="AJ181">
            <v>304</v>
          </cell>
          <cell r="AK181">
            <v>199</v>
          </cell>
          <cell r="AL181">
            <v>4.2</v>
          </cell>
          <cell r="AM181">
            <v>0</v>
          </cell>
          <cell r="AN181">
            <v>136</v>
          </cell>
          <cell r="AO181">
            <v>89100</v>
          </cell>
          <cell r="AP181">
            <v>0</v>
          </cell>
          <cell r="AQ181">
            <v>60.1</v>
          </cell>
          <cell r="AR181">
            <v>550</v>
          </cell>
          <cell r="AS181">
            <v>124</v>
          </cell>
          <cell r="AT181">
            <v>300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 t="str">
            <v>W360X463</v>
          </cell>
          <cell r="AZ181" t="str">
            <v>W360X463</v>
          </cell>
          <cell r="BA181">
            <v>463</v>
          </cell>
          <cell r="BB181">
            <v>59000</v>
          </cell>
          <cell r="BC181">
            <v>434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463</v>
          </cell>
          <cell r="BV181">
            <v>0</v>
          </cell>
          <cell r="BW181">
            <v>0</v>
          </cell>
          <cell r="BX181">
            <v>8.09</v>
          </cell>
          <cell r="BY181">
            <v>0</v>
          </cell>
          <cell r="BZ181">
            <v>1800</v>
          </cell>
          <cell r="CA181">
            <v>9880</v>
          </cell>
          <cell r="CB181">
            <v>8290</v>
          </cell>
          <cell r="CC181">
            <v>175</v>
          </cell>
          <cell r="CD181">
            <v>670</v>
          </cell>
          <cell r="CE181">
            <v>4980</v>
          </cell>
          <cell r="CF181">
            <v>3260</v>
          </cell>
          <cell r="CG181">
            <v>107</v>
          </cell>
          <cell r="CH181">
            <v>0</v>
          </cell>
          <cell r="CI181">
            <v>56600</v>
          </cell>
          <cell r="CJ181">
            <v>23900</v>
          </cell>
          <cell r="CK181">
            <v>0</v>
          </cell>
          <cell r="CL181">
            <v>38800</v>
          </cell>
          <cell r="CM181">
            <v>229</v>
          </cell>
          <cell r="CN181">
            <v>2030</v>
          </cell>
          <cell r="CO181">
            <v>4920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</row>
        <row r="182">
          <cell r="C182" t="str">
            <v>W14X283</v>
          </cell>
          <cell r="D182" t="str">
            <v>T</v>
          </cell>
          <cell r="E182">
            <v>283</v>
          </cell>
          <cell r="F182">
            <v>83.3</v>
          </cell>
          <cell r="G182">
            <v>16.7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1.875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3.89</v>
          </cell>
          <cell r="AA182">
            <v>0</v>
          </cell>
          <cell r="AB182">
            <v>8.84</v>
          </cell>
          <cell r="AC182">
            <v>0</v>
          </cell>
          <cell r="AD182">
            <v>0</v>
          </cell>
          <cell r="AE182">
            <v>3840</v>
          </cell>
          <cell r="AF182">
            <v>542</v>
          </cell>
          <cell r="AG182">
            <v>459</v>
          </cell>
          <cell r="AH182">
            <v>6.79</v>
          </cell>
          <cell r="AI182">
            <v>1440</v>
          </cell>
          <cell r="AJ182">
            <v>274</v>
          </cell>
          <cell r="AK182">
            <v>179</v>
          </cell>
          <cell r="AL182">
            <v>4.17</v>
          </cell>
          <cell r="AM182">
            <v>0</v>
          </cell>
          <cell r="AN182">
            <v>104</v>
          </cell>
          <cell r="AO182">
            <v>77700</v>
          </cell>
          <cell r="AP182">
            <v>0</v>
          </cell>
          <cell r="AQ182">
            <v>58.9</v>
          </cell>
          <cell r="AR182">
            <v>491</v>
          </cell>
          <cell r="AS182">
            <v>112</v>
          </cell>
          <cell r="AT182">
            <v>269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 t="str">
            <v>W360X421</v>
          </cell>
          <cell r="AZ182" t="str">
            <v>W360X421</v>
          </cell>
          <cell r="BA182">
            <v>421</v>
          </cell>
          <cell r="BB182">
            <v>53700</v>
          </cell>
          <cell r="BC182">
            <v>424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421</v>
          </cell>
          <cell r="BV182">
            <v>0</v>
          </cell>
          <cell r="BW182">
            <v>0</v>
          </cell>
          <cell r="BX182">
            <v>8.84</v>
          </cell>
          <cell r="BY182">
            <v>0</v>
          </cell>
          <cell r="BZ182">
            <v>1600</v>
          </cell>
          <cell r="CA182">
            <v>8880</v>
          </cell>
          <cell r="CB182">
            <v>7520</v>
          </cell>
          <cell r="CC182">
            <v>172</v>
          </cell>
          <cell r="CD182">
            <v>599</v>
          </cell>
          <cell r="CE182">
            <v>4490</v>
          </cell>
          <cell r="CF182">
            <v>2930</v>
          </cell>
          <cell r="CG182">
            <v>106</v>
          </cell>
          <cell r="CH182">
            <v>0</v>
          </cell>
          <cell r="CI182">
            <v>43300</v>
          </cell>
          <cell r="CJ182">
            <v>20900</v>
          </cell>
          <cell r="CK182">
            <v>0</v>
          </cell>
          <cell r="CL182">
            <v>38000</v>
          </cell>
          <cell r="CM182">
            <v>204</v>
          </cell>
          <cell r="CN182">
            <v>1840</v>
          </cell>
          <cell r="CO182">
            <v>4410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</row>
        <row r="183">
          <cell r="C183" t="str">
            <v>W14X257</v>
          </cell>
          <cell r="D183" t="str">
            <v>T</v>
          </cell>
          <cell r="E183">
            <v>257</v>
          </cell>
          <cell r="F183">
            <v>75.599999999999994</v>
          </cell>
          <cell r="G183">
            <v>16.399999999999999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1.8125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4.2300000000000004</v>
          </cell>
          <cell r="AA183">
            <v>0</v>
          </cell>
          <cell r="AB183">
            <v>9.7100000000000009</v>
          </cell>
          <cell r="AC183">
            <v>0</v>
          </cell>
          <cell r="AD183">
            <v>0</v>
          </cell>
          <cell r="AE183">
            <v>3400</v>
          </cell>
          <cell r="AF183">
            <v>487</v>
          </cell>
          <cell r="AG183">
            <v>415</v>
          </cell>
          <cell r="AH183">
            <v>6.71</v>
          </cell>
          <cell r="AI183">
            <v>1290</v>
          </cell>
          <cell r="AJ183">
            <v>246</v>
          </cell>
          <cell r="AK183">
            <v>161</v>
          </cell>
          <cell r="AL183">
            <v>4.13</v>
          </cell>
          <cell r="AM183">
            <v>0</v>
          </cell>
          <cell r="AN183">
            <v>79.099999999999994</v>
          </cell>
          <cell r="AO183">
            <v>67800</v>
          </cell>
          <cell r="AP183">
            <v>0</v>
          </cell>
          <cell r="AQ183">
            <v>58</v>
          </cell>
          <cell r="AR183">
            <v>439</v>
          </cell>
          <cell r="AS183">
            <v>102</v>
          </cell>
          <cell r="AT183">
            <v>243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 t="str">
            <v>W360X382</v>
          </cell>
          <cell r="AZ183" t="str">
            <v>W360X382</v>
          </cell>
          <cell r="BA183">
            <v>382</v>
          </cell>
          <cell r="BB183">
            <v>48800</v>
          </cell>
          <cell r="BC183">
            <v>417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382</v>
          </cell>
          <cell r="BV183">
            <v>0</v>
          </cell>
          <cell r="BW183">
            <v>0</v>
          </cell>
          <cell r="BX183">
            <v>9.7100000000000009</v>
          </cell>
          <cell r="BY183">
            <v>0</v>
          </cell>
          <cell r="BZ183">
            <v>1420</v>
          </cell>
          <cell r="CA183">
            <v>7980</v>
          </cell>
          <cell r="CB183">
            <v>6800</v>
          </cell>
          <cell r="CC183">
            <v>170</v>
          </cell>
          <cell r="CD183">
            <v>537</v>
          </cell>
          <cell r="CE183">
            <v>4030</v>
          </cell>
          <cell r="CF183">
            <v>2640</v>
          </cell>
          <cell r="CG183">
            <v>105</v>
          </cell>
          <cell r="CH183">
            <v>0</v>
          </cell>
          <cell r="CI183">
            <v>32900</v>
          </cell>
          <cell r="CJ183">
            <v>18200</v>
          </cell>
          <cell r="CK183">
            <v>0</v>
          </cell>
          <cell r="CL183">
            <v>37400</v>
          </cell>
          <cell r="CM183">
            <v>183</v>
          </cell>
          <cell r="CN183">
            <v>1670</v>
          </cell>
          <cell r="CO183">
            <v>3980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</row>
        <row r="184">
          <cell r="C184" t="str">
            <v>W14X233</v>
          </cell>
          <cell r="D184" t="str">
            <v>T</v>
          </cell>
          <cell r="E184">
            <v>233</v>
          </cell>
          <cell r="F184">
            <v>68.5</v>
          </cell>
          <cell r="G184">
            <v>16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1.75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4.62</v>
          </cell>
          <cell r="AA184">
            <v>0</v>
          </cell>
          <cell r="AB184">
            <v>10.7</v>
          </cell>
          <cell r="AC184">
            <v>0</v>
          </cell>
          <cell r="AD184">
            <v>0</v>
          </cell>
          <cell r="AE184">
            <v>3010</v>
          </cell>
          <cell r="AF184">
            <v>436</v>
          </cell>
          <cell r="AG184">
            <v>375</v>
          </cell>
          <cell r="AH184">
            <v>6.63</v>
          </cell>
          <cell r="AI184">
            <v>1150</v>
          </cell>
          <cell r="AJ184">
            <v>221</v>
          </cell>
          <cell r="AK184">
            <v>145</v>
          </cell>
          <cell r="AL184">
            <v>4.0999999999999996</v>
          </cell>
          <cell r="AM184">
            <v>0</v>
          </cell>
          <cell r="AN184">
            <v>59.5</v>
          </cell>
          <cell r="AO184">
            <v>59000</v>
          </cell>
          <cell r="AP184">
            <v>0</v>
          </cell>
          <cell r="AQ184">
            <v>56.8</v>
          </cell>
          <cell r="AR184">
            <v>388</v>
          </cell>
          <cell r="AS184">
            <v>91.1</v>
          </cell>
          <cell r="AT184">
            <v>216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 t="str">
            <v>W360X347</v>
          </cell>
          <cell r="AZ184" t="str">
            <v>W360X347</v>
          </cell>
          <cell r="BA184">
            <v>37</v>
          </cell>
          <cell r="BB184">
            <v>44200</v>
          </cell>
          <cell r="BC184">
            <v>406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37</v>
          </cell>
          <cell r="BV184">
            <v>0</v>
          </cell>
          <cell r="BW184">
            <v>0</v>
          </cell>
          <cell r="BX184">
            <v>10.7</v>
          </cell>
          <cell r="BY184">
            <v>0</v>
          </cell>
          <cell r="BZ184">
            <v>1250</v>
          </cell>
          <cell r="CA184">
            <v>7140</v>
          </cell>
          <cell r="CB184">
            <v>6150</v>
          </cell>
          <cell r="CC184">
            <v>168</v>
          </cell>
          <cell r="CD184">
            <v>479</v>
          </cell>
          <cell r="CE184">
            <v>3620</v>
          </cell>
          <cell r="CF184">
            <v>2380</v>
          </cell>
          <cell r="CG184">
            <v>104</v>
          </cell>
          <cell r="CH184">
            <v>0</v>
          </cell>
          <cell r="CI184">
            <v>24800</v>
          </cell>
          <cell r="CJ184">
            <v>15800</v>
          </cell>
          <cell r="CK184">
            <v>0</v>
          </cell>
          <cell r="CL184">
            <v>36600</v>
          </cell>
          <cell r="CM184">
            <v>161</v>
          </cell>
          <cell r="CN184">
            <v>1490</v>
          </cell>
          <cell r="CO184">
            <v>3540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</row>
        <row r="185">
          <cell r="C185" t="str">
            <v>W14X211</v>
          </cell>
          <cell r="D185" t="str">
            <v>F</v>
          </cell>
          <cell r="E185">
            <v>211</v>
          </cell>
          <cell r="F185">
            <v>62</v>
          </cell>
          <cell r="G185">
            <v>15.7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1.6875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5.0599999999999996</v>
          </cell>
          <cell r="AA185">
            <v>0</v>
          </cell>
          <cell r="AB185">
            <v>11.6</v>
          </cell>
          <cell r="AC185">
            <v>0</v>
          </cell>
          <cell r="AD185">
            <v>0</v>
          </cell>
          <cell r="AE185">
            <v>2660</v>
          </cell>
          <cell r="AF185">
            <v>390</v>
          </cell>
          <cell r="AG185">
            <v>338</v>
          </cell>
          <cell r="AH185">
            <v>6.55</v>
          </cell>
          <cell r="AI185">
            <v>1030</v>
          </cell>
          <cell r="AJ185">
            <v>198</v>
          </cell>
          <cell r="AK185">
            <v>130</v>
          </cell>
          <cell r="AL185">
            <v>4.07</v>
          </cell>
          <cell r="AM185">
            <v>0</v>
          </cell>
          <cell r="AN185">
            <v>44.6</v>
          </cell>
          <cell r="AO185">
            <v>51500</v>
          </cell>
          <cell r="AP185">
            <v>0</v>
          </cell>
          <cell r="AQ185">
            <v>55.9</v>
          </cell>
          <cell r="AR185">
            <v>344</v>
          </cell>
          <cell r="AS185">
            <v>81.7</v>
          </cell>
          <cell r="AT185">
            <v>194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 t="str">
            <v>W360X314</v>
          </cell>
          <cell r="AZ185" t="str">
            <v>W360X314</v>
          </cell>
          <cell r="BA185">
            <v>314</v>
          </cell>
          <cell r="BB185">
            <v>40000</v>
          </cell>
          <cell r="BC185">
            <v>399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314</v>
          </cell>
          <cell r="BV185">
            <v>0</v>
          </cell>
          <cell r="BW185">
            <v>0</v>
          </cell>
          <cell r="BX185">
            <v>11.6</v>
          </cell>
          <cell r="BY185">
            <v>0</v>
          </cell>
          <cell r="BZ185">
            <v>1110</v>
          </cell>
          <cell r="CA185">
            <v>6390</v>
          </cell>
          <cell r="CB185">
            <v>5540</v>
          </cell>
          <cell r="CC185">
            <v>166</v>
          </cell>
          <cell r="CD185">
            <v>429</v>
          </cell>
          <cell r="CE185">
            <v>3240</v>
          </cell>
          <cell r="CF185">
            <v>2130</v>
          </cell>
          <cell r="CG185">
            <v>103</v>
          </cell>
          <cell r="CH185">
            <v>0</v>
          </cell>
          <cell r="CI185">
            <v>18600</v>
          </cell>
          <cell r="CJ185">
            <v>13800</v>
          </cell>
          <cell r="CK185">
            <v>0</v>
          </cell>
          <cell r="CL185">
            <v>36100</v>
          </cell>
          <cell r="CM185">
            <v>143</v>
          </cell>
          <cell r="CN185">
            <v>1340</v>
          </cell>
          <cell r="CO185">
            <v>3180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</row>
        <row r="186">
          <cell r="C186" t="str">
            <v>W14X193</v>
          </cell>
          <cell r="D186" t="str">
            <v>F</v>
          </cell>
          <cell r="E186">
            <v>193</v>
          </cell>
          <cell r="F186">
            <v>56.8</v>
          </cell>
          <cell r="G186">
            <v>15.5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1.6875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5.45</v>
          </cell>
          <cell r="AA186">
            <v>0</v>
          </cell>
          <cell r="AB186">
            <v>12.8</v>
          </cell>
          <cell r="AC186">
            <v>0</v>
          </cell>
          <cell r="AD186">
            <v>0</v>
          </cell>
          <cell r="AE186">
            <v>2400</v>
          </cell>
          <cell r="AF186">
            <v>355</v>
          </cell>
          <cell r="AG186">
            <v>310</v>
          </cell>
          <cell r="AH186">
            <v>6.5</v>
          </cell>
          <cell r="AI186">
            <v>931</v>
          </cell>
          <cell r="AJ186">
            <v>180</v>
          </cell>
          <cell r="AK186">
            <v>119</v>
          </cell>
          <cell r="AL186">
            <v>4.05</v>
          </cell>
          <cell r="AM186">
            <v>0</v>
          </cell>
          <cell r="AN186">
            <v>34.799999999999997</v>
          </cell>
          <cell r="AO186">
            <v>45900</v>
          </cell>
          <cell r="AP186">
            <v>0</v>
          </cell>
          <cell r="AQ186">
            <v>55.2</v>
          </cell>
          <cell r="AR186">
            <v>312</v>
          </cell>
          <cell r="AS186">
            <v>75</v>
          </cell>
          <cell r="AT186">
            <v>177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 t="str">
            <v>W360X287</v>
          </cell>
          <cell r="AZ186" t="str">
            <v>W360X287</v>
          </cell>
          <cell r="BA186">
            <v>287</v>
          </cell>
          <cell r="BB186">
            <v>36600</v>
          </cell>
          <cell r="BC186">
            <v>394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287</v>
          </cell>
          <cell r="BV186">
            <v>0</v>
          </cell>
          <cell r="BW186">
            <v>0</v>
          </cell>
          <cell r="BX186">
            <v>12.8</v>
          </cell>
          <cell r="BY186">
            <v>0</v>
          </cell>
          <cell r="BZ186">
            <v>999</v>
          </cell>
          <cell r="CA186">
            <v>5820</v>
          </cell>
          <cell r="CB186">
            <v>5080</v>
          </cell>
          <cell r="CC186">
            <v>165</v>
          </cell>
          <cell r="CD186">
            <v>388</v>
          </cell>
          <cell r="CE186">
            <v>2950</v>
          </cell>
          <cell r="CF186">
            <v>1950</v>
          </cell>
          <cell r="CG186">
            <v>103</v>
          </cell>
          <cell r="CH186">
            <v>0</v>
          </cell>
          <cell r="CI186">
            <v>14500</v>
          </cell>
          <cell r="CJ186">
            <v>12300</v>
          </cell>
          <cell r="CK186">
            <v>0</v>
          </cell>
          <cell r="CL186">
            <v>35600</v>
          </cell>
          <cell r="CM186">
            <v>130</v>
          </cell>
          <cell r="CN186">
            <v>1230</v>
          </cell>
          <cell r="CO186">
            <v>2900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</row>
        <row r="187">
          <cell r="C187" t="str">
            <v>W14X176</v>
          </cell>
          <cell r="D187" t="str">
            <v>F</v>
          </cell>
          <cell r="E187">
            <v>176</v>
          </cell>
          <cell r="F187">
            <v>51.8</v>
          </cell>
          <cell r="G187">
            <v>15.2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1.625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5.97</v>
          </cell>
          <cell r="AA187">
            <v>0</v>
          </cell>
          <cell r="AB187">
            <v>13.7</v>
          </cell>
          <cell r="AC187">
            <v>0</v>
          </cell>
          <cell r="AD187">
            <v>0</v>
          </cell>
          <cell r="AE187">
            <v>2140</v>
          </cell>
          <cell r="AF187">
            <v>320</v>
          </cell>
          <cell r="AG187">
            <v>281</v>
          </cell>
          <cell r="AH187">
            <v>6.43</v>
          </cell>
          <cell r="AI187">
            <v>838</v>
          </cell>
          <cell r="AJ187">
            <v>163</v>
          </cell>
          <cell r="AK187">
            <v>107</v>
          </cell>
          <cell r="AL187">
            <v>4.0199999999999996</v>
          </cell>
          <cell r="AM187">
            <v>0</v>
          </cell>
          <cell r="AN187">
            <v>26.5</v>
          </cell>
          <cell r="AO187">
            <v>40500</v>
          </cell>
          <cell r="AP187">
            <v>0</v>
          </cell>
          <cell r="AQ187">
            <v>54.5</v>
          </cell>
          <cell r="AR187">
            <v>280</v>
          </cell>
          <cell r="AS187">
            <v>67.599999999999994</v>
          </cell>
          <cell r="AT187">
            <v>159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 t="str">
            <v>W360X262</v>
          </cell>
          <cell r="AZ187" t="str">
            <v>W360X262</v>
          </cell>
          <cell r="BA187">
            <v>262</v>
          </cell>
          <cell r="BB187">
            <v>33400</v>
          </cell>
          <cell r="BC187">
            <v>386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262</v>
          </cell>
          <cell r="BV187">
            <v>0</v>
          </cell>
          <cell r="BW187">
            <v>0</v>
          </cell>
          <cell r="BX187">
            <v>13.7</v>
          </cell>
          <cell r="BY187">
            <v>0</v>
          </cell>
          <cell r="BZ187">
            <v>891</v>
          </cell>
          <cell r="CA187">
            <v>5240</v>
          </cell>
          <cell r="CB187">
            <v>4600</v>
          </cell>
          <cell r="CC187">
            <v>163</v>
          </cell>
          <cell r="CD187">
            <v>349</v>
          </cell>
          <cell r="CE187">
            <v>2670</v>
          </cell>
          <cell r="CF187">
            <v>1750</v>
          </cell>
          <cell r="CG187">
            <v>102</v>
          </cell>
          <cell r="CH187">
            <v>0</v>
          </cell>
          <cell r="CI187">
            <v>11000</v>
          </cell>
          <cell r="CJ187">
            <v>10900</v>
          </cell>
          <cell r="CK187">
            <v>0</v>
          </cell>
          <cell r="CL187">
            <v>35200</v>
          </cell>
          <cell r="CM187">
            <v>117</v>
          </cell>
          <cell r="CN187">
            <v>1110</v>
          </cell>
          <cell r="CO187">
            <v>2610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</row>
        <row r="188">
          <cell r="C188" t="str">
            <v>W14X159</v>
          </cell>
          <cell r="D188" t="str">
            <v>F</v>
          </cell>
          <cell r="E188">
            <v>159</v>
          </cell>
          <cell r="F188">
            <v>46.7</v>
          </cell>
          <cell r="G188">
            <v>15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1.5625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6.54</v>
          </cell>
          <cell r="AA188">
            <v>0</v>
          </cell>
          <cell r="AB188">
            <v>15.3</v>
          </cell>
          <cell r="AC188">
            <v>0</v>
          </cell>
          <cell r="AD188">
            <v>0</v>
          </cell>
          <cell r="AE188">
            <v>1900</v>
          </cell>
          <cell r="AF188">
            <v>287</v>
          </cell>
          <cell r="AG188">
            <v>254</v>
          </cell>
          <cell r="AH188">
            <v>6.38</v>
          </cell>
          <cell r="AI188">
            <v>748</v>
          </cell>
          <cell r="AJ188">
            <v>146</v>
          </cell>
          <cell r="AK188">
            <v>96.2</v>
          </cell>
          <cell r="AL188">
            <v>4</v>
          </cell>
          <cell r="AM188">
            <v>0</v>
          </cell>
          <cell r="AN188">
            <v>19.7</v>
          </cell>
          <cell r="AO188">
            <v>35600</v>
          </cell>
          <cell r="AP188">
            <v>0</v>
          </cell>
          <cell r="AQ188">
            <v>53.9</v>
          </cell>
          <cell r="AR188">
            <v>250</v>
          </cell>
          <cell r="AS188">
            <v>61</v>
          </cell>
          <cell r="AT188">
            <v>143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 t="str">
            <v>W360X237</v>
          </cell>
          <cell r="AZ188" t="str">
            <v>W360X237</v>
          </cell>
          <cell r="BA188">
            <v>237</v>
          </cell>
          <cell r="BB188">
            <v>30100</v>
          </cell>
          <cell r="BC188">
            <v>381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237</v>
          </cell>
          <cell r="BV188">
            <v>0</v>
          </cell>
          <cell r="BW188">
            <v>0</v>
          </cell>
          <cell r="BX188">
            <v>15.3</v>
          </cell>
          <cell r="BY188">
            <v>0</v>
          </cell>
          <cell r="BZ188">
            <v>791</v>
          </cell>
          <cell r="CA188">
            <v>4700</v>
          </cell>
          <cell r="CB188">
            <v>4160</v>
          </cell>
          <cell r="CC188">
            <v>162</v>
          </cell>
          <cell r="CD188">
            <v>311</v>
          </cell>
          <cell r="CE188">
            <v>2390</v>
          </cell>
          <cell r="CF188">
            <v>1580</v>
          </cell>
          <cell r="CG188">
            <v>102</v>
          </cell>
          <cell r="CH188">
            <v>0</v>
          </cell>
          <cell r="CI188">
            <v>8200</v>
          </cell>
          <cell r="CJ188">
            <v>9560</v>
          </cell>
          <cell r="CK188">
            <v>0</v>
          </cell>
          <cell r="CL188">
            <v>34800</v>
          </cell>
          <cell r="CM188">
            <v>104</v>
          </cell>
          <cell r="CN188">
            <v>1000</v>
          </cell>
          <cell r="CO188">
            <v>2340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</row>
        <row r="189">
          <cell r="C189" t="str">
            <v>W14X145</v>
          </cell>
          <cell r="D189" t="str">
            <v>F</v>
          </cell>
          <cell r="E189">
            <v>145</v>
          </cell>
          <cell r="F189">
            <v>42.7</v>
          </cell>
          <cell r="G189">
            <v>14.8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1.5625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7.11</v>
          </cell>
          <cell r="AA189">
            <v>0</v>
          </cell>
          <cell r="AB189">
            <v>16.8</v>
          </cell>
          <cell r="AC189">
            <v>0</v>
          </cell>
          <cell r="AD189">
            <v>0</v>
          </cell>
          <cell r="AE189">
            <v>1710</v>
          </cell>
          <cell r="AF189">
            <v>260</v>
          </cell>
          <cell r="AG189">
            <v>232</v>
          </cell>
          <cell r="AH189">
            <v>6.33</v>
          </cell>
          <cell r="AI189">
            <v>677</v>
          </cell>
          <cell r="AJ189">
            <v>133</v>
          </cell>
          <cell r="AK189">
            <v>87.3</v>
          </cell>
          <cell r="AL189">
            <v>3.98</v>
          </cell>
          <cell r="AM189">
            <v>0</v>
          </cell>
          <cell r="AN189">
            <v>15.2</v>
          </cell>
          <cell r="AO189">
            <v>31700</v>
          </cell>
          <cell r="AP189">
            <v>0</v>
          </cell>
          <cell r="AQ189">
            <v>53.1</v>
          </cell>
          <cell r="AR189">
            <v>224</v>
          </cell>
          <cell r="AS189">
            <v>55.4</v>
          </cell>
          <cell r="AT189">
            <v>129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 t="str">
            <v>W360X216</v>
          </cell>
          <cell r="AZ189" t="str">
            <v>W360X216</v>
          </cell>
          <cell r="BA189">
            <v>216</v>
          </cell>
          <cell r="BB189">
            <v>27500</v>
          </cell>
          <cell r="BC189">
            <v>376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216</v>
          </cell>
          <cell r="BV189">
            <v>0</v>
          </cell>
          <cell r="BW189">
            <v>0</v>
          </cell>
          <cell r="BX189">
            <v>16.8</v>
          </cell>
          <cell r="BY189">
            <v>0</v>
          </cell>
          <cell r="BZ189">
            <v>712</v>
          </cell>
          <cell r="CA189">
            <v>4260</v>
          </cell>
          <cell r="CB189">
            <v>3800</v>
          </cell>
          <cell r="CC189">
            <v>161</v>
          </cell>
          <cell r="CD189">
            <v>282</v>
          </cell>
          <cell r="CE189">
            <v>2180</v>
          </cell>
          <cell r="CF189">
            <v>1430</v>
          </cell>
          <cell r="CG189">
            <v>101</v>
          </cell>
          <cell r="CH189">
            <v>0</v>
          </cell>
          <cell r="CI189">
            <v>6330</v>
          </cell>
          <cell r="CJ189">
            <v>8510</v>
          </cell>
          <cell r="CK189">
            <v>0</v>
          </cell>
          <cell r="CL189">
            <v>34300</v>
          </cell>
          <cell r="CM189">
            <v>93.2</v>
          </cell>
          <cell r="CN189">
            <v>908</v>
          </cell>
          <cell r="CO189">
            <v>2110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</row>
        <row r="190">
          <cell r="C190" t="str">
            <v>W14X132</v>
          </cell>
          <cell r="D190" t="str">
            <v>F</v>
          </cell>
          <cell r="E190">
            <v>132</v>
          </cell>
          <cell r="F190">
            <v>38.799999999999997</v>
          </cell>
          <cell r="G190">
            <v>14.7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1.5625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7.15</v>
          </cell>
          <cell r="AA190">
            <v>0</v>
          </cell>
          <cell r="AB190">
            <v>17.7</v>
          </cell>
          <cell r="AC190">
            <v>0</v>
          </cell>
          <cell r="AD190">
            <v>0</v>
          </cell>
          <cell r="AE190">
            <v>1530</v>
          </cell>
          <cell r="AF190">
            <v>234</v>
          </cell>
          <cell r="AG190">
            <v>209</v>
          </cell>
          <cell r="AH190">
            <v>6.28</v>
          </cell>
          <cell r="AI190">
            <v>548</v>
          </cell>
          <cell r="AJ190">
            <v>113</v>
          </cell>
          <cell r="AK190">
            <v>74.5</v>
          </cell>
          <cell r="AL190">
            <v>3.76</v>
          </cell>
          <cell r="AM190">
            <v>0</v>
          </cell>
          <cell r="AN190">
            <v>12.3</v>
          </cell>
          <cell r="AO190">
            <v>25500</v>
          </cell>
          <cell r="AP190">
            <v>0</v>
          </cell>
          <cell r="AQ190">
            <v>50.2</v>
          </cell>
          <cell r="AR190">
            <v>190</v>
          </cell>
          <cell r="AS190">
            <v>49.5</v>
          </cell>
          <cell r="AT190">
            <v>116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 t="str">
            <v>W360X196</v>
          </cell>
          <cell r="AZ190" t="str">
            <v>W360X196</v>
          </cell>
          <cell r="BA190">
            <v>196</v>
          </cell>
          <cell r="BB190">
            <v>25000</v>
          </cell>
          <cell r="BC190">
            <v>373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196</v>
          </cell>
          <cell r="BV190">
            <v>0</v>
          </cell>
          <cell r="BW190">
            <v>0</v>
          </cell>
          <cell r="BX190">
            <v>17.7</v>
          </cell>
          <cell r="BY190">
            <v>0</v>
          </cell>
          <cell r="BZ190">
            <v>637</v>
          </cell>
          <cell r="CA190">
            <v>3830</v>
          </cell>
          <cell r="CB190">
            <v>3420</v>
          </cell>
          <cell r="CC190">
            <v>160</v>
          </cell>
          <cell r="CD190">
            <v>228</v>
          </cell>
          <cell r="CE190">
            <v>1850</v>
          </cell>
          <cell r="CF190">
            <v>1220</v>
          </cell>
          <cell r="CG190">
            <v>95.5</v>
          </cell>
          <cell r="CH190">
            <v>0</v>
          </cell>
          <cell r="CI190">
            <v>5120</v>
          </cell>
          <cell r="CJ190">
            <v>6850</v>
          </cell>
          <cell r="CK190">
            <v>0</v>
          </cell>
          <cell r="CL190">
            <v>32400</v>
          </cell>
          <cell r="CM190">
            <v>79.099999999999994</v>
          </cell>
          <cell r="CN190">
            <v>811</v>
          </cell>
          <cell r="CO190">
            <v>1900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</row>
        <row r="191">
          <cell r="C191" t="str">
            <v>W14X120</v>
          </cell>
          <cell r="D191" t="str">
            <v>F</v>
          </cell>
          <cell r="E191">
            <v>120</v>
          </cell>
          <cell r="F191">
            <v>35.299999999999997</v>
          </cell>
          <cell r="G191">
            <v>14.5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1.5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7.8</v>
          </cell>
          <cell r="AA191">
            <v>0</v>
          </cell>
          <cell r="AB191">
            <v>19.3</v>
          </cell>
          <cell r="AC191">
            <v>0</v>
          </cell>
          <cell r="AD191">
            <v>0</v>
          </cell>
          <cell r="AE191">
            <v>1380</v>
          </cell>
          <cell r="AF191">
            <v>212</v>
          </cell>
          <cell r="AG191">
            <v>190</v>
          </cell>
          <cell r="AH191">
            <v>6.24</v>
          </cell>
          <cell r="AI191">
            <v>495</v>
          </cell>
          <cell r="AJ191">
            <v>102</v>
          </cell>
          <cell r="AK191">
            <v>67.5</v>
          </cell>
          <cell r="AL191">
            <v>3.74</v>
          </cell>
          <cell r="AM191">
            <v>0</v>
          </cell>
          <cell r="AN191">
            <v>9.3699999999999992</v>
          </cell>
          <cell r="AO191">
            <v>22700</v>
          </cell>
          <cell r="AP191">
            <v>0</v>
          </cell>
          <cell r="AQ191">
            <v>49.8</v>
          </cell>
          <cell r="AR191">
            <v>172</v>
          </cell>
          <cell r="AS191">
            <v>45</v>
          </cell>
          <cell r="AT191">
            <v>105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 t="str">
            <v>W360X179</v>
          </cell>
          <cell r="AZ191" t="str">
            <v>W360X179</v>
          </cell>
          <cell r="BA191">
            <v>179</v>
          </cell>
          <cell r="BB191">
            <v>22800</v>
          </cell>
          <cell r="BC191">
            <v>368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179</v>
          </cell>
          <cell r="BV191">
            <v>0</v>
          </cell>
          <cell r="BW191">
            <v>0</v>
          </cell>
          <cell r="BX191">
            <v>19.3</v>
          </cell>
          <cell r="BY191">
            <v>0</v>
          </cell>
          <cell r="BZ191">
            <v>574</v>
          </cell>
          <cell r="CA191">
            <v>3470</v>
          </cell>
          <cell r="CB191">
            <v>3110</v>
          </cell>
          <cell r="CC191">
            <v>158</v>
          </cell>
          <cell r="CD191">
            <v>206</v>
          </cell>
          <cell r="CE191">
            <v>1670</v>
          </cell>
          <cell r="CF191">
            <v>1110</v>
          </cell>
          <cell r="CG191">
            <v>95</v>
          </cell>
          <cell r="CH191">
            <v>0</v>
          </cell>
          <cell r="CI191">
            <v>3900</v>
          </cell>
          <cell r="CJ191">
            <v>6100</v>
          </cell>
          <cell r="CK191">
            <v>0</v>
          </cell>
          <cell r="CL191">
            <v>32100</v>
          </cell>
          <cell r="CM191">
            <v>71.599999999999994</v>
          </cell>
          <cell r="CN191">
            <v>737</v>
          </cell>
          <cell r="CO191">
            <v>1720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</row>
        <row r="192">
          <cell r="C192" t="str">
            <v>W14X109</v>
          </cell>
          <cell r="D192" t="str">
            <v>F</v>
          </cell>
          <cell r="E192">
            <v>109</v>
          </cell>
          <cell r="F192">
            <v>32</v>
          </cell>
          <cell r="G192">
            <v>14.3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1.5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8.49</v>
          </cell>
          <cell r="AA192">
            <v>0</v>
          </cell>
          <cell r="AB192">
            <v>21.7</v>
          </cell>
          <cell r="AC192">
            <v>0</v>
          </cell>
          <cell r="AD192">
            <v>0</v>
          </cell>
          <cell r="AE192">
            <v>1240</v>
          </cell>
          <cell r="AF192">
            <v>192</v>
          </cell>
          <cell r="AG192">
            <v>173</v>
          </cell>
          <cell r="AH192">
            <v>6.22</v>
          </cell>
          <cell r="AI192">
            <v>447</v>
          </cell>
          <cell r="AJ192">
            <v>92.7</v>
          </cell>
          <cell r="AK192">
            <v>61.2</v>
          </cell>
          <cell r="AL192">
            <v>3.73</v>
          </cell>
          <cell r="AM192">
            <v>0</v>
          </cell>
          <cell r="AN192">
            <v>7.12</v>
          </cell>
          <cell r="AO192">
            <v>20200</v>
          </cell>
          <cell r="AP192">
            <v>0</v>
          </cell>
          <cell r="AQ192">
            <v>49.1</v>
          </cell>
          <cell r="AR192">
            <v>154</v>
          </cell>
          <cell r="AS192">
            <v>40.700000000000003</v>
          </cell>
          <cell r="AT192">
            <v>94.8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 t="str">
            <v>W360X162</v>
          </cell>
          <cell r="AZ192" t="str">
            <v>W360X162</v>
          </cell>
          <cell r="BA192">
            <v>162</v>
          </cell>
          <cell r="BB192">
            <v>20600</v>
          </cell>
          <cell r="BC192">
            <v>363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162</v>
          </cell>
          <cell r="BV192">
            <v>0</v>
          </cell>
          <cell r="BW192">
            <v>0</v>
          </cell>
          <cell r="BX192">
            <v>21.7</v>
          </cell>
          <cell r="BY192">
            <v>0</v>
          </cell>
          <cell r="BZ192">
            <v>516</v>
          </cell>
          <cell r="CA192">
            <v>3150</v>
          </cell>
          <cell r="CB192">
            <v>2830</v>
          </cell>
          <cell r="CC192">
            <v>158</v>
          </cell>
          <cell r="CD192">
            <v>186</v>
          </cell>
          <cell r="CE192">
            <v>1520</v>
          </cell>
          <cell r="CF192">
            <v>1000</v>
          </cell>
          <cell r="CG192">
            <v>94.7</v>
          </cell>
          <cell r="CH192">
            <v>0</v>
          </cell>
          <cell r="CI192">
            <v>2960</v>
          </cell>
          <cell r="CJ192">
            <v>5420</v>
          </cell>
          <cell r="CK192">
            <v>0</v>
          </cell>
          <cell r="CL192">
            <v>31700</v>
          </cell>
          <cell r="CM192">
            <v>64.099999999999994</v>
          </cell>
          <cell r="CN192">
            <v>667</v>
          </cell>
          <cell r="CO192">
            <v>1550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</row>
        <row r="193">
          <cell r="C193" t="str">
            <v>W14X99</v>
          </cell>
          <cell r="D193" t="str">
            <v>F</v>
          </cell>
          <cell r="E193">
            <v>99</v>
          </cell>
          <cell r="F193">
            <v>29.1</v>
          </cell>
          <cell r="G193">
            <v>14.2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1.4375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9.34</v>
          </cell>
          <cell r="AA193">
            <v>0</v>
          </cell>
          <cell r="AB193">
            <v>23.5</v>
          </cell>
          <cell r="AC193">
            <v>0</v>
          </cell>
          <cell r="AD193">
            <v>0</v>
          </cell>
          <cell r="AE193">
            <v>1110</v>
          </cell>
          <cell r="AF193">
            <v>173</v>
          </cell>
          <cell r="AG193">
            <v>157</v>
          </cell>
          <cell r="AH193">
            <v>6.17</v>
          </cell>
          <cell r="AI193">
            <v>402</v>
          </cell>
          <cell r="AJ193">
            <v>83.6</v>
          </cell>
          <cell r="AK193">
            <v>55.2</v>
          </cell>
          <cell r="AL193">
            <v>3.71</v>
          </cell>
          <cell r="AM193">
            <v>0</v>
          </cell>
          <cell r="AN193">
            <v>5.37</v>
          </cell>
          <cell r="AO193">
            <v>18000</v>
          </cell>
          <cell r="AP193">
            <v>0</v>
          </cell>
          <cell r="AQ193">
            <v>49</v>
          </cell>
          <cell r="AR193">
            <v>139</v>
          </cell>
          <cell r="AS193">
            <v>36.9</v>
          </cell>
          <cell r="AT193">
            <v>86.1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 t="str">
            <v>W360X147</v>
          </cell>
          <cell r="AZ193" t="str">
            <v>W360X147</v>
          </cell>
          <cell r="BA193">
            <v>147</v>
          </cell>
          <cell r="BB193">
            <v>18800</v>
          </cell>
          <cell r="BC193">
            <v>361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147</v>
          </cell>
          <cell r="BV193">
            <v>0</v>
          </cell>
          <cell r="BW193">
            <v>0</v>
          </cell>
          <cell r="BX193">
            <v>23.5</v>
          </cell>
          <cell r="BY193">
            <v>0</v>
          </cell>
          <cell r="BZ193">
            <v>462</v>
          </cell>
          <cell r="CA193">
            <v>2830</v>
          </cell>
          <cell r="CB193">
            <v>2570</v>
          </cell>
          <cell r="CC193">
            <v>157</v>
          </cell>
          <cell r="CD193">
            <v>167</v>
          </cell>
          <cell r="CE193">
            <v>1370</v>
          </cell>
          <cell r="CF193">
            <v>905</v>
          </cell>
          <cell r="CG193">
            <v>94.2</v>
          </cell>
          <cell r="CH193">
            <v>0</v>
          </cell>
          <cell r="CI193">
            <v>2240</v>
          </cell>
          <cell r="CJ193">
            <v>4830</v>
          </cell>
          <cell r="CK193">
            <v>0</v>
          </cell>
          <cell r="CL193">
            <v>31600</v>
          </cell>
          <cell r="CM193">
            <v>57.9</v>
          </cell>
          <cell r="CN193">
            <v>605</v>
          </cell>
          <cell r="CO193">
            <v>1410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</row>
        <row r="194">
          <cell r="C194" t="str">
            <v>W14X90</v>
          </cell>
          <cell r="D194" t="str">
            <v>F</v>
          </cell>
          <cell r="E194">
            <v>90</v>
          </cell>
          <cell r="F194">
            <v>26.5</v>
          </cell>
          <cell r="G194">
            <v>14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1.4375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10.199999999999999</v>
          </cell>
          <cell r="AA194">
            <v>0</v>
          </cell>
          <cell r="AB194">
            <v>25.9</v>
          </cell>
          <cell r="AC194">
            <v>0</v>
          </cell>
          <cell r="AD194">
            <v>0</v>
          </cell>
          <cell r="AE194">
            <v>999</v>
          </cell>
          <cell r="AF194">
            <v>157</v>
          </cell>
          <cell r="AG194">
            <v>143</v>
          </cell>
          <cell r="AH194">
            <v>6.14</v>
          </cell>
          <cell r="AI194">
            <v>362</v>
          </cell>
          <cell r="AJ194">
            <v>75.599999999999994</v>
          </cell>
          <cell r="AK194">
            <v>49.9</v>
          </cell>
          <cell r="AL194">
            <v>3.7</v>
          </cell>
          <cell r="AM194">
            <v>0</v>
          </cell>
          <cell r="AN194">
            <v>4.0599999999999996</v>
          </cell>
          <cell r="AO194">
            <v>16000</v>
          </cell>
          <cell r="AP194">
            <v>0</v>
          </cell>
          <cell r="AQ194">
            <v>48.2</v>
          </cell>
          <cell r="AR194">
            <v>124</v>
          </cell>
          <cell r="AS194">
            <v>33.200000000000003</v>
          </cell>
          <cell r="AT194">
            <v>77.099999999999994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 t="str">
            <v>W360X134</v>
          </cell>
          <cell r="AZ194" t="str">
            <v>W360X134</v>
          </cell>
          <cell r="BA194">
            <v>134</v>
          </cell>
          <cell r="BB194">
            <v>17100</v>
          </cell>
          <cell r="BC194">
            <v>356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134</v>
          </cell>
          <cell r="BV194">
            <v>0</v>
          </cell>
          <cell r="BW194">
            <v>0</v>
          </cell>
          <cell r="BX194">
            <v>25.9</v>
          </cell>
          <cell r="BY194">
            <v>0</v>
          </cell>
          <cell r="BZ194">
            <v>416</v>
          </cell>
          <cell r="CA194">
            <v>2570</v>
          </cell>
          <cell r="CB194">
            <v>2340</v>
          </cell>
          <cell r="CC194">
            <v>156</v>
          </cell>
          <cell r="CD194">
            <v>151</v>
          </cell>
          <cell r="CE194">
            <v>1240</v>
          </cell>
          <cell r="CF194">
            <v>818</v>
          </cell>
          <cell r="CG194">
            <v>94</v>
          </cell>
          <cell r="CH194">
            <v>0</v>
          </cell>
          <cell r="CI194">
            <v>1690</v>
          </cell>
          <cell r="CJ194">
            <v>4300</v>
          </cell>
          <cell r="CK194">
            <v>0</v>
          </cell>
          <cell r="CL194">
            <v>31100</v>
          </cell>
          <cell r="CM194">
            <v>51.6</v>
          </cell>
          <cell r="CN194">
            <v>544</v>
          </cell>
          <cell r="CO194">
            <v>1260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</row>
        <row r="195">
          <cell r="C195" t="str">
            <v>W14X82</v>
          </cell>
          <cell r="D195" t="str">
            <v>F</v>
          </cell>
          <cell r="E195">
            <v>82</v>
          </cell>
          <cell r="F195">
            <v>24</v>
          </cell>
          <cell r="G195">
            <v>14.3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1.0625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5.92</v>
          </cell>
          <cell r="AA195">
            <v>0</v>
          </cell>
          <cell r="AB195">
            <v>22.4</v>
          </cell>
          <cell r="AC195">
            <v>0</v>
          </cell>
          <cell r="AD195">
            <v>0</v>
          </cell>
          <cell r="AE195">
            <v>881</v>
          </cell>
          <cell r="AF195">
            <v>139</v>
          </cell>
          <cell r="AG195">
            <v>123</v>
          </cell>
          <cell r="AH195">
            <v>6.05</v>
          </cell>
          <cell r="AI195">
            <v>148</v>
          </cell>
          <cell r="AJ195">
            <v>44.8</v>
          </cell>
          <cell r="AK195">
            <v>29.3</v>
          </cell>
          <cell r="AL195">
            <v>2.48</v>
          </cell>
          <cell r="AM195">
            <v>0</v>
          </cell>
          <cell r="AN195">
            <v>5.07</v>
          </cell>
          <cell r="AO195">
            <v>6710</v>
          </cell>
          <cell r="AP195">
            <v>0</v>
          </cell>
          <cell r="AQ195">
            <v>33.9</v>
          </cell>
          <cell r="AR195">
            <v>73.3</v>
          </cell>
          <cell r="AS195">
            <v>27.6</v>
          </cell>
          <cell r="AT195">
            <v>68.2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 t="str">
            <v>W360X122</v>
          </cell>
          <cell r="AZ195" t="str">
            <v>W360X122</v>
          </cell>
          <cell r="BA195">
            <v>122</v>
          </cell>
          <cell r="BB195">
            <v>15500</v>
          </cell>
          <cell r="BC195">
            <v>363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122</v>
          </cell>
          <cell r="BV195">
            <v>0</v>
          </cell>
          <cell r="BW195">
            <v>0</v>
          </cell>
          <cell r="BX195">
            <v>22.4</v>
          </cell>
          <cell r="BY195">
            <v>0</v>
          </cell>
          <cell r="BZ195">
            <v>367</v>
          </cell>
          <cell r="CA195">
            <v>2280</v>
          </cell>
          <cell r="CB195">
            <v>2020</v>
          </cell>
          <cell r="CC195">
            <v>154</v>
          </cell>
          <cell r="CD195">
            <v>61.6</v>
          </cell>
          <cell r="CE195">
            <v>734</v>
          </cell>
          <cell r="CF195">
            <v>480</v>
          </cell>
          <cell r="CG195">
            <v>63</v>
          </cell>
          <cell r="CH195">
            <v>0</v>
          </cell>
          <cell r="CI195">
            <v>2110</v>
          </cell>
          <cell r="CJ195">
            <v>1800</v>
          </cell>
          <cell r="CK195">
            <v>0</v>
          </cell>
          <cell r="CL195">
            <v>21900</v>
          </cell>
          <cell r="CM195">
            <v>30.5</v>
          </cell>
          <cell r="CN195">
            <v>452</v>
          </cell>
          <cell r="CO195">
            <v>1120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</row>
        <row r="196">
          <cell r="C196" t="str">
            <v>W14X74</v>
          </cell>
          <cell r="D196" t="str">
            <v>F</v>
          </cell>
          <cell r="E196">
            <v>74</v>
          </cell>
          <cell r="F196">
            <v>21.8</v>
          </cell>
          <cell r="G196">
            <v>14.2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1.0625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6.41</v>
          </cell>
          <cell r="AA196">
            <v>0</v>
          </cell>
          <cell r="AB196">
            <v>25.4</v>
          </cell>
          <cell r="AC196">
            <v>0</v>
          </cell>
          <cell r="AD196">
            <v>0</v>
          </cell>
          <cell r="AE196">
            <v>795</v>
          </cell>
          <cell r="AF196">
            <v>126</v>
          </cell>
          <cell r="AG196">
            <v>112</v>
          </cell>
          <cell r="AH196">
            <v>6.04</v>
          </cell>
          <cell r="AI196">
            <v>134</v>
          </cell>
          <cell r="AJ196">
            <v>40.5</v>
          </cell>
          <cell r="AK196">
            <v>26.6</v>
          </cell>
          <cell r="AL196">
            <v>2.48</v>
          </cell>
          <cell r="AM196">
            <v>0</v>
          </cell>
          <cell r="AN196">
            <v>3.87</v>
          </cell>
          <cell r="AO196">
            <v>5990</v>
          </cell>
          <cell r="AP196">
            <v>0</v>
          </cell>
          <cell r="AQ196">
            <v>33.9</v>
          </cell>
          <cell r="AR196">
            <v>67.099999999999994</v>
          </cell>
          <cell r="AS196">
            <v>25.4</v>
          </cell>
          <cell r="AT196">
            <v>62.2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 t="str">
            <v>W360X110</v>
          </cell>
          <cell r="AZ196" t="str">
            <v>W360X110</v>
          </cell>
          <cell r="BA196">
            <v>110</v>
          </cell>
          <cell r="BB196">
            <v>14100</v>
          </cell>
          <cell r="BC196">
            <v>361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110</v>
          </cell>
          <cell r="BV196">
            <v>0</v>
          </cell>
          <cell r="BW196">
            <v>0</v>
          </cell>
          <cell r="BX196">
            <v>25.4</v>
          </cell>
          <cell r="BY196">
            <v>0</v>
          </cell>
          <cell r="BZ196">
            <v>331</v>
          </cell>
          <cell r="CA196">
            <v>2060</v>
          </cell>
          <cell r="CB196">
            <v>1840</v>
          </cell>
          <cell r="CC196">
            <v>153</v>
          </cell>
          <cell r="CD196">
            <v>55.8</v>
          </cell>
          <cell r="CE196">
            <v>664</v>
          </cell>
          <cell r="CF196">
            <v>436</v>
          </cell>
          <cell r="CG196">
            <v>63</v>
          </cell>
          <cell r="CH196">
            <v>0</v>
          </cell>
          <cell r="CI196">
            <v>1610</v>
          </cell>
          <cell r="CJ196">
            <v>1610</v>
          </cell>
          <cell r="CK196">
            <v>0</v>
          </cell>
          <cell r="CL196">
            <v>21900</v>
          </cell>
          <cell r="CM196">
            <v>27.9</v>
          </cell>
          <cell r="CN196">
            <v>416</v>
          </cell>
          <cell r="CO196">
            <v>1020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</row>
        <row r="197">
          <cell r="C197" t="str">
            <v>W14X68</v>
          </cell>
          <cell r="D197" t="str">
            <v>F</v>
          </cell>
          <cell r="E197">
            <v>68</v>
          </cell>
          <cell r="F197">
            <v>20</v>
          </cell>
          <cell r="G197">
            <v>14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1.0625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6.97</v>
          </cell>
          <cell r="AA197">
            <v>0</v>
          </cell>
          <cell r="AB197">
            <v>27.5</v>
          </cell>
          <cell r="AC197">
            <v>0</v>
          </cell>
          <cell r="AD197">
            <v>0</v>
          </cell>
          <cell r="AE197">
            <v>722</v>
          </cell>
          <cell r="AF197">
            <v>115</v>
          </cell>
          <cell r="AG197">
            <v>103</v>
          </cell>
          <cell r="AH197">
            <v>6.01</v>
          </cell>
          <cell r="AI197">
            <v>121</v>
          </cell>
          <cell r="AJ197">
            <v>36.9</v>
          </cell>
          <cell r="AK197">
            <v>24.2</v>
          </cell>
          <cell r="AL197">
            <v>2.46</v>
          </cell>
          <cell r="AM197">
            <v>0</v>
          </cell>
          <cell r="AN197">
            <v>3.01</v>
          </cell>
          <cell r="AO197">
            <v>5380</v>
          </cell>
          <cell r="AP197">
            <v>0</v>
          </cell>
          <cell r="AQ197">
            <v>33.200000000000003</v>
          </cell>
          <cell r="AR197">
            <v>59.8</v>
          </cell>
          <cell r="AS197">
            <v>22.9</v>
          </cell>
          <cell r="AT197">
            <v>56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 t="str">
            <v>W360X101</v>
          </cell>
          <cell r="AZ197" t="str">
            <v>W360X101</v>
          </cell>
          <cell r="BA197">
            <v>101</v>
          </cell>
          <cell r="BB197">
            <v>12900</v>
          </cell>
          <cell r="BC197">
            <v>356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101</v>
          </cell>
          <cell r="BV197">
            <v>0</v>
          </cell>
          <cell r="BW197">
            <v>0</v>
          </cell>
          <cell r="BX197">
            <v>27.5</v>
          </cell>
          <cell r="BY197">
            <v>0</v>
          </cell>
          <cell r="BZ197">
            <v>301</v>
          </cell>
          <cell r="CA197">
            <v>1880</v>
          </cell>
          <cell r="CB197">
            <v>1690</v>
          </cell>
          <cell r="CC197">
            <v>153</v>
          </cell>
          <cell r="CD197">
            <v>50.4</v>
          </cell>
          <cell r="CE197">
            <v>605</v>
          </cell>
          <cell r="CF197">
            <v>397</v>
          </cell>
          <cell r="CG197">
            <v>62.5</v>
          </cell>
          <cell r="CH197">
            <v>0</v>
          </cell>
          <cell r="CI197">
            <v>1250</v>
          </cell>
          <cell r="CJ197">
            <v>1440</v>
          </cell>
          <cell r="CK197">
            <v>0</v>
          </cell>
          <cell r="CL197">
            <v>21400</v>
          </cell>
          <cell r="CM197">
            <v>24.9</v>
          </cell>
          <cell r="CN197">
            <v>375</v>
          </cell>
          <cell r="CO197">
            <v>918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</row>
        <row r="198">
          <cell r="C198" t="str">
            <v>W14X61</v>
          </cell>
          <cell r="D198" t="str">
            <v>F</v>
          </cell>
          <cell r="E198">
            <v>61</v>
          </cell>
          <cell r="F198">
            <v>17.899999999999999</v>
          </cell>
          <cell r="G198">
            <v>13.9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1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7.75</v>
          </cell>
          <cell r="AA198">
            <v>0</v>
          </cell>
          <cell r="AB198">
            <v>30.4</v>
          </cell>
          <cell r="AC198">
            <v>0</v>
          </cell>
          <cell r="AD198">
            <v>0</v>
          </cell>
          <cell r="AE198">
            <v>640</v>
          </cell>
          <cell r="AF198">
            <v>102</v>
          </cell>
          <cell r="AG198">
            <v>92.1</v>
          </cell>
          <cell r="AH198">
            <v>5.98</v>
          </cell>
          <cell r="AI198">
            <v>107</v>
          </cell>
          <cell r="AJ198">
            <v>32.799999999999997</v>
          </cell>
          <cell r="AK198">
            <v>21.5</v>
          </cell>
          <cell r="AL198">
            <v>2.4500000000000002</v>
          </cell>
          <cell r="AM198">
            <v>0</v>
          </cell>
          <cell r="AN198">
            <v>2.19</v>
          </cell>
          <cell r="AO198">
            <v>4710</v>
          </cell>
          <cell r="AP198">
            <v>0</v>
          </cell>
          <cell r="AQ198">
            <v>33.1</v>
          </cell>
          <cell r="AR198">
            <v>53.4</v>
          </cell>
          <cell r="AS198">
            <v>20.6</v>
          </cell>
          <cell r="AT198">
            <v>50.2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 t="str">
            <v>W360X91</v>
          </cell>
          <cell r="AZ198" t="str">
            <v>W360X91</v>
          </cell>
          <cell r="BA198">
            <v>91</v>
          </cell>
          <cell r="BB198">
            <v>11500</v>
          </cell>
          <cell r="BC198">
            <v>353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91</v>
          </cell>
          <cell r="BV198">
            <v>0</v>
          </cell>
          <cell r="BW198">
            <v>0</v>
          </cell>
          <cell r="BX198">
            <v>30.4</v>
          </cell>
          <cell r="BY198">
            <v>0</v>
          </cell>
          <cell r="BZ198">
            <v>266</v>
          </cell>
          <cell r="CA198">
            <v>1670</v>
          </cell>
          <cell r="CB198">
            <v>1510</v>
          </cell>
          <cell r="CC198">
            <v>152</v>
          </cell>
          <cell r="CD198">
            <v>44.5</v>
          </cell>
          <cell r="CE198">
            <v>537</v>
          </cell>
          <cell r="CF198">
            <v>352</v>
          </cell>
          <cell r="CG198">
            <v>62.2</v>
          </cell>
          <cell r="CH198">
            <v>0</v>
          </cell>
          <cell r="CI198">
            <v>912</v>
          </cell>
          <cell r="CJ198">
            <v>1260</v>
          </cell>
          <cell r="CK198">
            <v>0</v>
          </cell>
          <cell r="CL198">
            <v>21400</v>
          </cell>
          <cell r="CM198">
            <v>22.2</v>
          </cell>
          <cell r="CN198">
            <v>338</v>
          </cell>
          <cell r="CO198">
            <v>823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</row>
        <row r="199">
          <cell r="C199" t="str">
            <v>W14X53</v>
          </cell>
          <cell r="D199" t="str">
            <v>F</v>
          </cell>
          <cell r="E199">
            <v>53</v>
          </cell>
          <cell r="F199">
            <v>15.6</v>
          </cell>
          <cell r="G199">
            <v>13.9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1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6.11</v>
          </cell>
          <cell r="AA199">
            <v>0</v>
          </cell>
          <cell r="AB199">
            <v>30.9</v>
          </cell>
          <cell r="AC199">
            <v>0</v>
          </cell>
          <cell r="AD199">
            <v>0</v>
          </cell>
          <cell r="AE199">
            <v>541</v>
          </cell>
          <cell r="AF199">
            <v>87.1</v>
          </cell>
          <cell r="AG199">
            <v>77.8</v>
          </cell>
          <cell r="AH199">
            <v>5.89</v>
          </cell>
          <cell r="AI199">
            <v>57.7</v>
          </cell>
          <cell r="AJ199">
            <v>22</v>
          </cell>
          <cell r="AK199">
            <v>14.3</v>
          </cell>
          <cell r="AL199">
            <v>1.92</v>
          </cell>
          <cell r="AM199">
            <v>0</v>
          </cell>
          <cell r="AN199">
            <v>1.94</v>
          </cell>
          <cell r="AO199">
            <v>2540</v>
          </cell>
          <cell r="AP199">
            <v>0</v>
          </cell>
          <cell r="AQ199">
            <v>26.7</v>
          </cell>
          <cell r="AR199">
            <v>35.5</v>
          </cell>
          <cell r="AS199">
            <v>16.8</v>
          </cell>
          <cell r="AT199">
            <v>42.5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 t="str">
            <v>W360X79</v>
          </cell>
          <cell r="AZ199" t="str">
            <v>W360X79</v>
          </cell>
          <cell r="BA199">
            <v>79</v>
          </cell>
          <cell r="BB199">
            <v>10100</v>
          </cell>
          <cell r="BC199">
            <v>353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79</v>
          </cell>
          <cell r="BV199">
            <v>0</v>
          </cell>
          <cell r="BW199">
            <v>0</v>
          </cell>
          <cell r="BX199">
            <v>30.9</v>
          </cell>
          <cell r="BY199">
            <v>0</v>
          </cell>
          <cell r="BZ199">
            <v>225</v>
          </cell>
          <cell r="CA199">
            <v>1430</v>
          </cell>
          <cell r="CB199">
            <v>1270</v>
          </cell>
          <cell r="CC199">
            <v>150</v>
          </cell>
          <cell r="CD199">
            <v>24</v>
          </cell>
          <cell r="CE199">
            <v>361</v>
          </cell>
          <cell r="CF199">
            <v>234</v>
          </cell>
          <cell r="CG199">
            <v>48.8</v>
          </cell>
          <cell r="CH199">
            <v>0</v>
          </cell>
          <cell r="CI199">
            <v>807</v>
          </cell>
          <cell r="CJ199">
            <v>682</v>
          </cell>
          <cell r="CK199">
            <v>0</v>
          </cell>
          <cell r="CL199">
            <v>17200</v>
          </cell>
          <cell r="CM199">
            <v>14.8</v>
          </cell>
          <cell r="CN199">
            <v>275</v>
          </cell>
          <cell r="CO199">
            <v>696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</row>
        <row r="200">
          <cell r="C200" t="str">
            <v>W14X48</v>
          </cell>
          <cell r="D200" t="str">
            <v>F</v>
          </cell>
          <cell r="E200">
            <v>48</v>
          </cell>
          <cell r="F200">
            <v>14.1</v>
          </cell>
          <cell r="G200">
            <v>13.8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1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6.75</v>
          </cell>
          <cell r="AA200">
            <v>0</v>
          </cell>
          <cell r="AB200">
            <v>33.6</v>
          </cell>
          <cell r="AC200">
            <v>0</v>
          </cell>
          <cell r="AD200">
            <v>0</v>
          </cell>
          <cell r="AE200">
            <v>484</v>
          </cell>
          <cell r="AF200">
            <v>78.400000000000006</v>
          </cell>
          <cell r="AG200">
            <v>70.2</v>
          </cell>
          <cell r="AH200">
            <v>5.85</v>
          </cell>
          <cell r="AI200">
            <v>51.4</v>
          </cell>
          <cell r="AJ200">
            <v>19.600000000000001</v>
          </cell>
          <cell r="AK200">
            <v>12.8</v>
          </cell>
          <cell r="AL200">
            <v>1.91</v>
          </cell>
          <cell r="AM200">
            <v>0</v>
          </cell>
          <cell r="AN200">
            <v>1.45</v>
          </cell>
          <cell r="AO200">
            <v>2240</v>
          </cell>
          <cell r="AP200">
            <v>0</v>
          </cell>
          <cell r="AQ200">
            <v>26.5</v>
          </cell>
          <cell r="AR200">
            <v>31.7</v>
          </cell>
          <cell r="AS200">
            <v>15.1</v>
          </cell>
          <cell r="AT200">
            <v>38.299999999999997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 t="str">
            <v>W360X72</v>
          </cell>
          <cell r="AZ200" t="str">
            <v>W360X72</v>
          </cell>
          <cell r="BA200">
            <v>72</v>
          </cell>
          <cell r="BB200">
            <v>9100</v>
          </cell>
          <cell r="BC200">
            <v>351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72</v>
          </cell>
          <cell r="BV200">
            <v>0</v>
          </cell>
          <cell r="BW200">
            <v>0</v>
          </cell>
          <cell r="BX200">
            <v>33.6</v>
          </cell>
          <cell r="BY200">
            <v>0</v>
          </cell>
          <cell r="BZ200">
            <v>201</v>
          </cell>
          <cell r="CA200">
            <v>1280</v>
          </cell>
          <cell r="CB200">
            <v>1150</v>
          </cell>
          <cell r="CC200">
            <v>149</v>
          </cell>
          <cell r="CD200">
            <v>21.4</v>
          </cell>
          <cell r="CE200">
            <v>321</v>
          </cell>
          <cell r="CF200">
            <v>210</v>
          </cell>
          <cell r="CG200">
            <v>48.5</v>
          </cell>
          <cell r="CH200">
            <v>0</v>
          </cell>
          <cell r="CI200">
            <v>604</v>
          </cell>
          <cell r="CJ200">
            <v>602</v>
          </cell>
          <cell r="CK200">
            <v>0</v>
          </cell>
          <cell r="CL200">
            <v>17100</v>
          </cell>
          <cell r="CM200">
            <v>13.2</v>
          </cell>
          <cell r="CN200">
            <v>247</v>
          </cell>
          <cell r="CO200">
            <v>628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</row>
        <row r="201">
          <cell r="C201" t="str">
            <v>W14X43</v>
          </cell>
          <cell r="D201" t="str">
            <v>F</v>
          </cell>
          <cell r="E201">
            <v>43</v>
          </cell>
          <cell r="F201">
            <v>12.6</v>
          </cell>
          <cell r="G201">
            <v>13.7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1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7.54</v>
          </cell>
          <cell r="AA201">
            <v>0</v>
          </cell>
          <cell r="AB201">
            <v>37.4</v>
          </cell>
          <cell r="AC201">
            <v>0</v>
          </cell>
          <cell r="AD201">
            <v>0</v>
          </cell>
          <cell r="AE201">
            <v>428</v>
          </cell>
          <cell r="AF201">
            <v>69.599999999999994</v>
          </cell>
          <cell r="AG201">
            <v>62.6</v>
          </cell>
          <cell r="AH201">
            <v>5.82</v>
          </cell>
          <cell r="AI201">
            <v>45.2</v>
          </cell>
          <cell r="AJ201">
            <v>17.3</v>
          </cell>
          <cell r="AK201">
            <v>11.3</v>
          </cell>
          <cell r="AL201">
            <v>1.89</v>
          </cell>
          <cell r="AM201">
            <v>0</v>
          </cell>
          <cell r="AN201">
            <v>1.05</v>
          </cell>
          <cell r="AO201">
            <v>1950</v>
          </cell>
          <cell r="AP201">
            <v>0</v>
          </cell>
          <cell r="AQ201">
            <v>26.3</v>
          </cell>
          <cell r="AR201">
            <v>27.9</v>
          </cell>
          <cell r="AS201">
            <v>13.4</v>
          </cell>
          <cell r="AT201">
            <v>34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 t="str">
            <v>W360X64</v>
          </cell>
          <cell r="AZ201" t="str">
            <v>W360X64</v>
          </cell>
          <cell r="BA201">
            <v>64</v>
          </cell>
          <cell r="BB201">
            <v>8130</v>
          </cell>
          <cell r="BC201">
            <v>348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64</v>
          </cell>
          <cell r="BV201">
            <v>0</v>
          </cell>
          <cell r="BW201">
            <v>0</v>
          </cell>
          <cell r="BX201">
            <v>37.4</v>
          </cell>
          <cell r="BY201">
            <v>0</v>
          </cell>
          <cell r="BZ201">
            <v>178</v>
          </cell>
          <cell r="CA201">
            <v>1140</v>
          </cell>
          <cell r="CB201">
            <v>1030</v>
          </cell>
          <cell r="CC201">
            <v>148</v>
          </cell>
          <cell r="CD201">
            <v>18.8</v>
          </cell>
          <cell r="CE201">
            <v>283</v>
          </cell>
          <cell r="CF201">
            <v>185</v>
          </cell>
          <cell r="CG201">
            <v>48</v>
          </cell>
          <cell r="CH201">
            <v>0</v>
          </cell>
          <cell r="CI201">
            <v>437</v>
          </cell>
          <cell r="CJ201">
            <v>524</v>
          </cell>
          <cell r="CK201">
            <v>0</v>
          </cell>
          <cell r="CL201">
            <v>17000</v>
          </cell>
          <cell r="CM201">
            <v>11.6</v>
          </cell>
          <cell r="CN201">
            <v>220</v>
          </cell>
          <cell r="CO201">
            <v>557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</row>
        <row r="202">
          <cell r="C202" t="str">
            <v>W14X38</v>
          </cell>
          <cell r="D202" t="str">
            <v>F</v>
          </cell>
          <cell r="E202">
            <v>38</v>
          </cell>
          <cell r="F202">
            <v>11.2</v>
          </cell>
          <cell r="G202">
            <v>14.1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0.8125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6.57</v>
          </cell>
          <cell r="AA202">
            <v>0</v>
          </cell>
          <cell r="AB202">
            <v>39.6</v>
          </cell>
          <cell r="AC202">
            <v>0</v>
          </cell>
          <cell r="AD202">
            <v>0</v>
          </cell>
          <cell r="AE202">
            <v>385</v>
          </cell>
          <cell r="AF202">
            <v>61.5</v>
          </cell>
          <cell r="AG202">
            <v>54.6</v>
          </cell>
          <cell r="AH202">
            <v>5.87</v>
          </cell>
          <cell r="AI202">
            <v>26.7</v>
          </cell>
          <cell r="AJ202">
            <v>12.1</v>
          </cell>
          <cell r="AK202">
            <v>7.88</v>
          </cell>
          <cell r="AL202">
            <v>1.55</v>
          </cell>
          <cell r="AM202">
            <v>0</v>
          </cell>
          <cell r="AN202">
            <v>0.79800000000000004</v>
          </cell>
          <cell r="AO202">
            <v>1230</v>
          </cell>
          <cell r="AP202">
            <v>0</v>
          </cell>
          <cell r="AQ202">
            <v>23</v>
          </cell>
          <cell r="AR202">
            <v>20</v>
          </cell>
          <cell r="AS202">
            <v>11.3</v>
          </cell>
          <cell r="AT202">
            <v>30.3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 t="str">
            <v>W360X57.8</v>
          </cell>
          <cell r="AZ202" t="str">
            <v>W360X57.8</v>
          </cell>
          <cell r="BA202">
            <v>57.8</v>
          </cell>
          <cell r="BB202">
            <v>7230</v>
          </cell>
          <cell r="BC202">
            <v>358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57.8</v>
          </cell>
          <cell r="BV202">
            <v>0</v>
          </cell>
          <cell r="BW202">
            <v>0</v>
          </cell>
          <cell r="BX202">
            <v>39.6</v>
          </cell>
          <cell r="BY202">
            <v>0</v>
          </cell>
          <cell r="BZ202">
            <v>160</v>
          </cell>
          <cell r="CA202">
            <v>1010</v>
          </cell>
          <cell r="CB202">
            <v>895</v>
          </cell>
          <cell r="CC202">
            <v>149</v>
          </cell>
          <cell r="CD202">
            <v>11.1</v>
          </cell>
          <cell r="CE202">
            <v>198</v>
          </cell>
          <cell r="CF202">
            <v>129</v>
          </cell>
          <cell r="CG202">
            <v>39.4</v>
          </cell>
          <cell r="CH202">
            <v>0</v>
          </cell>
          <cell r="CI202">
            <v>332</v>
          </cell>
          <cell r="CJ202">
            <v>330</v>
          </cell>
          <cell r="CK202">
            <v>0</v>
          </cell>
          <cell r="CL202">
            <v>14800</v>
          </cell>
          <cell r="CM202">
            <v>8.32</v>
          </cell>
          <cell r="CN202">
            <v>185</v>
          </cell>
          <cell r="CO202">
            <v>497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</row>
        <row r="203">
          <cell r="C203" t="str">
            <v>W14X34</v>
          </cell>
          <cell r="D203" t="str">
            <v>F</v>
          </cell>
          <cell r="E203">
            <v>34</v>
          </cell>
          <cell r="F203">
            <v>10</v>
          </cell>
          <cell r="G203">
            <v>14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0.75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7.41</v>
          </cell>
          <cell r="AA203">
            <v>0</v>
          </cell>
          <cell r="AB203">
            <v>43.1</v>
          </cell>
          <cell r="AC203">
            <v>0</v>
          </cell>
          <cell r="AD203">
            <v>0</v>
          </cell>
          <cell r="AE203">
            <v>340</v>
          </cell>
          <cell r="AF203">
            <v>54.6</v>
          </cell>
          <cell r="AG203">
            <v>48.6</v>
          </cell>
          <cell r="AH203">
            <v>5.83</v>
          </cell>
          <cell r="AI203">
            <v>23.3</v>
          </cell>
          <cell r="AJ203">
            <v>10.6</v>
          </cell>
          <cell r="AK203">
            <v>6.91</v>
          </cell>
          <cell r="AL203">
            <v>1.53</v>
          </cell>
          <cell r="AM203">
            <v>0</v>
          </cell>
          <cell r="AN203">
            <v>0.56899999999999995</v>
          </cell>
          <cell r="AO203">
            <v>1070</v>
          </cell>
          <cell r="AP203">
            <v>0</v>
          </cell>
          <cell r="AQ203">
            <v>22.9</v>
          </cell>
          <cell r="AR203">
            <v>17.600000000000001</v>
          </cell>
          <cell r="AS203">
            <v>10</v>
          </cell>
          <cell r="AT203">
            <v>26.9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 t="str">
            <v>W360X51</v>
          </cell>
          <cell r="AZ203" t="str">
            <v>W360X51</v>
          </cell>
          <cell r="BA203">
            <v>51</v>
          </cell>
          <cell r="BB203">
            <v>6450</v>
          </cell>
          <cell r="BC203">
            <v>356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51</v>
          </cell>
          <cell r="BV203">
            <v>0</v>
          </cell>
          <cell r="BW203">
            <v>0</v>
          </cell>
          <cell r="BX203">
            <v>43.1</v>
          </cell>
          <cell r="BY203">
            <v>0</v>
          </cell>
          <cell r="BZ203">
            <v>142</v>
          </cell>
          <cell r="CA203">
            <v>895</v>
          </cell>
          <cell r="CB203">
            <v>796</v>
          </cell>
          <cell r="CC203">
            <v>148</v>
          </cell>
          <cell r="CD203">
            <v>9.6999999999999993</v>
          </cell>
          <cell r="CE203">
            <v>174</v>
          </cell>
          <cell r="CF203">
            <v>113</v>
          </cell>
          <cell r="CG203">
            <v>38.9</v>
          </cell>
          <cell r="CH203">
            <v>0</v>
          </cell>
          <cell r="CI203">
            <v>237</v>
          </cell>
          <cell r="CJ203">
            <v>287</v>
          </cell>
          <cell r="CK203">
            <v>0</v>
          </cell>
          <cell r="CL203">
            <v>14800</v>
          </cell>
          <cell r="CM203">
            <v>7.33</v>
          </cell>
          <cell r="CN203">
            <v>163</v>
          </cell>
          <cell r="CO203">
            <v>441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</row>
        <row r="204">
          <cell r="C204" t="str">
            <v>W14X30</v>
          </cell>
          <cell r="D204" t="str">
            <v>F</v>
          </cell>
          <cell r="E204">
            <v>30</v>
          </cell>
          <cell r="F204">
            <v>8.85</v>
          </cell>
          <cell r="G204">
            <v>13.8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0.75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8.74</v>
          </cell>
          <cell r="AA204">
            <v>0</v>
          </cell>
          <cell r="AB204">
            <v>45.4</v>
          </cell>
          <cell r="AC204">
            <v>0</v>
          </cell>
          <cell r="AD204">
            <v>0</v>
          </cell>
          <cell r="AE204">
            <v>291</v>
          </cell>
          <cell r="AF204">
            <v>47.3</v>
          </cell>
          <cell r="AG204">
            <v>42</v>
          </cell>
          <cell r="AH204">
            <v>5.73</v>
          </cell>
          <cell r="AI204">
            <v>19.600000000000001</v>
          </cell>
          <cell r="AJ204">
            <v>8.99</v>
          </cell>
          <cell r="AK204">
            <v>5.82</v>
          </cell>
          <cell r="AL204">
            <v>1.49</v>
          </cell>
          <cell r="AM204">
            <v>0</v>
          </cell>
          <cell r="AN204">
            <v>0.38</v>
          </cell>
          <cell r="AO204">
            <v>887</v>
          </cell>
          <cell r="AP204">
            <v>0</v>
          </cell>
          <cell r="AQ204">
            <v>22.6</v>
          </cell>
          <cell r="AR204">
            <v>14.6</v>
          </cell>
          <cell r="AS204">
            <v>8.34</v>
          </cell>
          <cell r="AT204">
            <v>23.1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 t="str">
            <v>W360X44</v>
          </cell>
          <cell r="AZ204" t="str">
            <v>W360X44</v>
          </cell>
          <cell r="BA204">
            <v>44</v>
          </cell>
          <cell r="BB204">
            <v>5710</v>
          </cell>
          <cell r="BC204">
            <v>351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44</v>
          </cell>
          <cell r="BV204">
            <v>0</v>
          </cell>
          <cell r="BW204">
            <v>0</v>
          </cell>
          <cell r="BX204">
            <v>45.4</v>
          </cell>
          <cell r="BY204">
            <v>0</v>
          </cell>
          <cell r="BZ204">
            <v>121</v>
          </cell>
          <cell r="CA204">
            <v>775</v>
          </cell>
          <cell r="CB204">
            <v>688</v>
          </cell>
          <cell r="CC204">
            <v>146</v>
          </cell>
          <cell r="CD204">
            <v>8.16</v>
          </cell>
          <cell r="CE204">
            <v>147</v>
          </cell>
          <cell r="CF204">
            <v>95.4</v>
          </cell>
          <cell r="CG204">
            <v>37.799999999999997</v>
          </cell>
          <cell r="CH204">
            <v>0</v>
          </cell>
          <cell r="CI204">
            <v>158</v>
          </cell>
          <cell r="CJ204">
            <v>238</v>
          </cell>
          <cell r="CK204">
            <v>0</v>
          </cell>
          <cell r="CL204">
            <v>14600</v>
          </cell>
          <cell r="CM204">
            <v>6.08</v>
          </cell>
          <cell r="CN204">
            <v>137</v>
          </cell>
          <cell r="CO204">
            <v>379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</row>
        <row r="205">
          <cell r="C205" t="str">
            <v>W14X26</v>
          </cell>
          <cell r="D205" t="str">
            <v>F</v>
          </cell>
          <cell r="E205">
            <v>26</v>
          </cell>
          <cell r="F205">
            <v>7.69</v>
          </cell>
          <cell r="G205">
            <v>13.9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0.75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5.98</v>
          </cell>
          <cell r="AA205">
            <v>0</v>
          </cell>
          <cell r="AB205">
            <v>48.1</v>
          </cell>
          <cell r="AC205">
            <v>0</v>
          </cell>
          <cell r="AD205">
            <v>0</v>
          </cell>
          <cell r="AE205">
            <v>245</v>
          </cell>
          <cell r="AF205">
            <v>40.200000000000003</v>
          </cell>
          <cell r="AG205">
            <v>35.299999999999997</v>
          </cell>
          <cell r="AH205">
            <v>5.65</v>
          </cell>
          <cell r="AI205">
            <v>8.91</v>
          </cell>
          <cell r="AJ205">
            <v>5.54</v>
          </cell>
          <cell r="AK205">
            <v>3.55</v>
          </cell>
          <cell r="AL205">
            <v>1.08</v>
          </cell>
          <cell r="AM205">
            <v>0</v>
          </cell>
          <cell r="AN205">
            <v>0.35799999999999998</v>
          </cell>
          <cell r="AO205">
            <v>405</v>
          </cell>
          <cell r="AP205">
            <v>0</v>
          </cell>
          <cell r="AQ205">
            <v>17</v>
          </cell>
          <cell r="AR205">
            <v>8.9499999999999993</v>
          </cell>
          <cell r="AS205">
            <v>6.76</v>
          </cell>
          <cell r="AT205">
            <v>19.7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 t="str">
            <v>W360X39</v>
          </cell>
          <cell r="AZ205" t="str">
            <v>W360X39</v>
          </cell>
          <cell r="BA205">
            <v>39</v>
          </cell>
          <cell r="BB205">
            <v>4960</v>
          </cell>
          <cell r="BC205">
            <v>353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39</v>
          </cell>
          <cell r="BV205">
            <v>0</v>
          </cell>
          <cell r="BW205">
            <v>0</v>
          </cell>
          <cell r="BX205">
            <v>48.1</v>
          </cell>
          <cell r="BY205">
            <v>0</v>
          </cell>
          <cell r="BZ205">
            <v>102</v>
          </cell>
          <cell r="CA205">
            <v>659</v>
          </cell>
          <cell r="CB205">
            <v>578</v>
          </cell>
          <cell r="CC205">
            <v>144</v>
          </cell>
          <cell r="CD205">
            <v>3.71</v>
          </cell>
          <cell r="CE205">
            <v>90.8</v>
          </cell>
          <cell r="CF205">
            <v>58.2</v>
          </cell>
          <cell r="CG205">
            <v>27.4</v>
          </cell>
          <cell r="CH205">
            <v>0</v>
          </cell>
          <cell r="CI205">
            <v>149</v>
          </cell>
          <cell r="CJ205">
            <v>109</v>
          </cell>
          <cell r="CK205">
            <v>0</v>
          </cell>
          <cell r="CL205">
            <v>11000</v>
          </cell>
          <cell r="CM205">
            <v>3.73</v>
          </cell>
          <cell r="CN205">
            <v>111</v>
          </cell>
          <cell r="CO205">
            <v>323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</row>
        <row r="206">
          <cell r="C206" t="str">
            <v>W14X22</v>
          </cell>
          <cell r="D206" t="str">
            <v>F</v>
          </cell>
          <cell r="E206">
            <v>22</v>
          </cell>
          <cell r="F206">
            <v>6.49</v>
          </cell>
          <cell r="G206">
            <v>13.7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0.75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7.46</v>
          </cell>
          <cell r="AA206">
            <v>0</v>
          </cell>
          <cell r="AB206">
            <v>53.3</v>
          </cell>
          <cell r="AC206">
            <v>0</v>
          </cell>
          <cell r="AD206">
            <v>0</v>
          </cell>
          <cell r="AE206">
            <v>199</v>
          </cell>
          <cell r="AF206">
            <v>33.200000000000003</v>
          </cell>
          <cell r="AG206">
            <v>29</v>
          </cell>
          <cell r="AH206">
            <v>5.54</v>
          </cell>
          <cell r="AI206">
            <v>7</v>
          </cell>
          <cell r="AJ206">
            <v>4.3899999999999997</v>
          </cell>
          <cell r="AK206">
            <v>2.8</v>
          </cell>
          <cell r="AL206">
            <v>1.04</v>
          </cell>
          <cell r="AM206">
            <v>0</v>
          </cell>
          <cell r="AN206">
            <v>0.20799999999999999</v>
          </cell>
          <cell r="AO206">
            <v>314</v>
          </cell>
          <cell r="AP206">
            <v>0</v>
          </cell>
          <cell r="AQ206">
            <v>16.7</v>
          </cell>
          <cell r="AR206">
            <v>7</v>
          </cell>
          <cell r="AS206">
            <v>5.34</v>
          </cell>
          <cell r="AT206">
            <v>16.100000000000001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 t="str">
            <v>W360X32.9</v>
          </cell>
          <cell r="AZ206" t="str">
            <v>W360X32.9</v>
          </cell>
          <cell r="BA206">
            <v>32.9</v>
          </cell>
          <cell r="BB206">
            <v>4190</v>
          </cell>
          <cell r="BC206">
            <v>348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32.9</v>
          </cell>
          <cell r="BV206">
            <v>0</v>
          </cell>
          <cell r="BW206">
            <v>0</v>
          </cell>
          <cell r="BX206">
            <v>53.3</v>
          </cell>
          <cell r="BY206">
            <v>0</v>
          </cell>
          <cell r="BZ206">
            <v>82.8</v>
          </cell>
          <cell r="CA206">
            <v>544</v>
          </cell>
          <cell r="CB206">
            <v>475</v>
          </cell>
          <cell r="CC206">
            <v>141</v>
          </cell>
          <cell r="CD206">
            <v>2.91</v>
          </cell>
          <cell r="CE206">
            <v>71.900000000000006</v>
          </cell>
          <cell r="CF206">
            <v>45.9</v>
          </cell>
          <cell r="CG206">
            <v>26.4</v>
          </cell>
          <cell r="CH206">
            <v>0</v>
          </cell>
          <cell r="CI206">
            <v>86.6</v>
          </cell>
          <cell r="CJ206">
            <v>84.3</v>
          </cell>
          <cell r="CK206">
            <v>0</v>
          </cell>
          <cell r="CL206">
            <v>10800</v>
          </cell>
          <cell r="CM206">
            <v>2.91</v>
          </cell>
          <cell r="CN206">
            <v>87.5</v>
          </cell>
          <cell r="CO206">
            <v>264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</row>
        <row r="207">
          <cell r="C207" t="str">
            <v>W12X336</v>
          </cell>
          <cell r="D207" t="str">
            <v>T</v>
          </cell>
          <cell r="E207">
            <v>336</v>
          </cell>
          <cell r="F207">
            <v>98.8</v>
          </cell>
          <cell r="G207">
            <v>16.8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1.6875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2.2599999999999998</v>
          </cell>
          <cell r="AA207">
            <v>0</v>
          </cell>
          <cell r="AB207">
            <v>5.47</v>
          </cell>
          <cell r="AC207">
            <v>0</v>
          </cell>
          <cell r="AD207">
            <v>0</v>
          </cell>
          <cell r="AE207">
            <v>4060</v>
          </cell>
          <cell r="AF207">
            <v>603</v>
          </cell>
          <cell r="AG207">
            <v>483</v>
          </cell>
          <cell r="AH207">
            <v>6.41</v>
          </cell>
          <cell r="AI207">
            <v>1190</v>
          </cell>
          <cell r="AJ207">
            <v>274</v>
          </cell>
          <cell r="AK207">
            <v>177</v>
          </cell>
          <cell r="AL207">
            <v>3.47</v>
          </cell>
          <cell r="AM207">
            <v>0</v>
          </cell>
          <cell r="AN207">
            <v>243</v>
          </cell>
          <cell r="AO207">
            <v>57000</v>
          </cell>
          <cell r="AP207">
            <v>0</v>
          </cell>
          <cell r="AQ207">
            <v>46.4</v>
          </cell>
          <cell r="AR207">
            <v>460</v>
          </cell>
          <cell r="AS207">
            <v>119</v>
          </cell>
          <cell r="AT207">
            <v>301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 t="str">
            <v>W310X500</v>
          </cell>
          <cell r="AZ207" t="str">
            <v>W310X500</v>
          </cell>
          <cell r="BA207">
            <v>500</v>
          </cell>
          <cell r="BB207">
            <v>63700</v>
          </cell>
          <cell r="BC207">
            <v>427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500</v>
          </cell>
          <cell r="BV207">
            <v>0</v>
          </cell>
          <cell r="BW207">
            <v>0</v>
          </cell>
          <cell r="BX207">
            <v>5.47</v>
          </cell>
          <cell r="BY207">
            <v>0</v>
          </cell>
          <cell r="BZ207">
            <v>1690</v>
          </cell>
          <cell r="CA207">
            <v>9880</v>
          </cell>
          <cell r="CB207">
            <v>7910</v>
          </cell>
          <cell r="CC207">
            <v>163</v>
          </cell>
          <cell r="CD207">
            <v>495</v>
          </cell>
          <cell r="CE207">
            <v>4490</v>
          </cell>
          <cell r="CF207">
            <v>2900</v>
          </cell>
          <cell r="CG207">
            <v>88.1</v>
          </cell>
          <cell r="CH207">
            <v>0</v>
          </cell>
          <cell r="CI207">
            <v>101000</v>
          </cell>
          <cell r="CJ207">
            <v>15300</v>
          </cell>
          <cell r="CK207">
            <v>0</v>
          </cell>
          <cell r="CL207">
            <v>29900</v>
          </cell>
          <cell r="CM207">
            <v>191</v>
          </cell>
          <cell r="CN207">
            <v>1950</v>
          </cell>
          <cell r="CO207">
            <v>4930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</row>
        <row r="208">
          <cell r="C208" t="str">
            <v>W12X305</v>
          </cell>
          <cell r="D208" t="str">
            <v>T</v>
          </cell>
          <cell r="E208">
            <v>305</v>
          </cell>
          <cell r="F208">
            <v>89.6</v>
          </cell>
          <cell r="G208">
            <v>16.3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1.625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2.4500000000000002</v>
          </cell>
          <cell r="AA208">
            <v>0</v>
          </cell>
          <cell r="AB208">
            <v>5.98</v>
          </cell>
          <cell r="AC208">
            <v>0</v>
          </cell>
          <cell r="AD208">
            <v>0</v>
          </cell>
          <cell r="AE208">
            <v>3550</v>
          </cell>
          <cell r="AF208">
            <v>537</v>
          </cell>
          <cell r="AG208">
            <v>435</v>
          </cell>
          <cell r="AH208">
            <v>6.29</v>
          </cell>
          <cell r="AI208">
            <v>1050</v>
          </cell>
          <cell r="AJ208">
            <v>244</v>
          </cell>
          <cell r="AK208">
            <v>159</v>
          </cell>
          <cell r="AL208">
            <v>3.42</v>
          </cell>
          <cell r="AM208">
            <v>0</v>
          </cell>
          <cell r="AN208">
            <v>185</v>
          </cell>
          <cell r="AO208">
            <v>48600</v>
          </cell>
          <cell r="AP208">
            <v>0</v>
          </cell>
          <cell r="AQ208">
            <v>44.8</v>
          </cell>
          <cell r="AR208">
            <v>401</v>
          </cell>
          <cell r="AS208">
            <v>107</v>
          </cell>
          <cell r="AT208">
            <v>267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 t="str">
            <v>W310X454</v>
          </cell>
          <cell r="AZ208" t="str">
            <v>W310X454</v>
          </cell>
          <cell r="BA208">
            <v>454</v>
          </cell>
          <cell r="BB208">
            <v>57800</v>
          </cell>
          <cell r="BC208">
            <v>414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454</v>
          </cell>
          <cell r="BV208">
            <v>0</v>
          </cell>
          <cell r="BW208">
            <v>0</v>
          </cell>
          <cell r="BX208">
            <v>5.98</v>
          </cell>
          <cell r="BY208">
            <v>0</v>
          </cell>
          <cell r="BZ208">
            <v>1480</v>
          </cell>
          <cell r="CA208">
            <v>8800</v>
          </cell>
          <cell r="CB208">
            <v>7130</v>
          </cell>
          <cell r="CC208">
            <v>160</v>
          </cell>
          <cell r="CD208">
            <v>437</v>
          </cell>
          <cell r="CE208">
            <v>4000</v>
          </cell>
          <cell r="CF208">
            <v>2610</v>
          </cell>
          <cell r="CG208">
            <v>86.9</v>
          </cell>
          <cell r="CH208">
            <v>0</v>
          </cell>
          <cell r="CI208">
            <v>77000</v>
          </cell>
          <cell r="CJ208">
            <v>13100</v>
          </cell>
          <cell r="CK208">
            <v>0</v>
          </cell>
          <cell r="CL208">
            <v>28900</v>
          </cell>
          <cell r="CM208">
            <v>167</v>
          </cell>
          <cell r="CN208">
            <v>1750</v>
          </cell>
          <cell r="CO208">
            <v>4380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</row>
        <row r="209">
          <cell r="C209" t="str">
            <v>W12X279</v>
          </cell>
          <cell r="D209" t="str">
            <v>T</v>
          </cell>
          <cell r="E209">
            <v>279</v>
          </cell>
          <cell r="F209">
            <v>81.900000000000006</v>
          </cell>
          <cell r="G209">
            <v>15.9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1.625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2.66</v>
          </cell>
          <cell r="AA209">
            <v>0</v>
          </cell>
          <cell r="AB209">
            <v>6.35</v>
          </cell>
          <cell r="AC209">
            <v>0</v>
          </cell>
          <cell r="AD209">
            <v>0</v>
          </cell>
          <cell r="AE209">
            <v>3110</v>
          </cell>
          <cell r="AF209">
            <v>481</v>
          </cell>
          <cell r="AG209">
            <v>393</v>
          </cell>
          <cell r="AH209">
            <v>6.16</v>
          </cell>
          <cell r="AI209">
            <v>937</v>
          </cell>
          <cell r="AJ209">
            <v>220</v>
          </cell>
          <cell r="AK209">
            <v>143</v>
          </cell>
          <cell r="AL209">
            <v>3.38</v>
          </cell>
          <cell r="AM209">
            <v>0</v>
          </cell>
          <cell r="AN209">
            <v>143</v>
          </cell>
          <cell r="AO209">
            <v>42000</v>
          </cell>
          <cell r="AP209">
            <v>0</v>
          </cell>
          <cell r="AQ209">
            <v>44</v>
          </cell>
          <cell r="AR209">
            <v>356</v>
          </cell>
          <cell r="AS209">
            <v>96</v>
          </cell>
          <cell r="AT209">
            <v>240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 t="str">
            <v>W310X415</v>
          </cell>
          <cell r="AZ209" t="str">
            <v>W310X415</v>
          </cell>
          <cell r="BA209">
            <v>415</v>
          </cell>
          <cell r="BB209">
            <v>52800</v>
          </cell>
          <cell r="BC209">
            <v>404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415</v>
          </cell>
          <cell r="BV209">
            <v>0</v>
          </cell>
          <cell r="BW209">
            <v>0</v>
          </cell>
          <cell r="BX209">
            <v>6.35</v>
          </cell>
          <cell r="BY209">
            <v>0</v>
          </cell>
          <cell r="BZ209">
            <v>1290</v>
          </cell>
          <cell r="CA209">
            <v>7880</v>
          </cell>
          <cell r="CB209">
            <v>6440</v>
          </cell>
          <cell r="CC209">
            <v>156</v>
          </cell>
          <cell r="CD209">
            <v>390</v>
          </cell>
          <cell r="CE209">
            <v>3610</v>
          </cell>
          <cell r="CF209">
            <v>2340</v>
          </cell>
          <cell r="CG209">
            <v>85.9</v>
          </cell>
          <cell r="CH209">
            <v>0</v>
          </cell>
          <cell r="CI209">
            <v>59500</v>
          </cell>
          <cell r="CJ209">
            <v>11300</v>
          </cell>
          <cell r="CK209">
            <v>0</v>
          </cell>
          <cell r="CL209">
            <v>28400</v>
          </cell>
          <cell r="CM209">
            <v>148</v>
          </cell>
          <cell r="CN209">
            <v>1570</v>
          </cell>
          <cell r="CO209">
            <v>3930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</row>
        <row r="210">
          <cell r="C210" t="str">
            <v>W12X252</v>
          </cell>
          <cell r="D210" t="str">
            <v>T</v>
          </cell>
          <cell r="E210">
            <v>252</v>
          </cell>
          <cell r="F210">
            <v>74</v>
          </cell>
          <cell r="G210">
            <v>15.4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1.5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2.89</v>
          </cell>
          <cell r="AA210">
            <v>0</v>
          </cell>
          <cell r="AB210">
            <v>6.96</v>
          </cell>
          <cell r="AC210">
            <v>0</v>
          </cell>
          <cell r="AD210">
            <v>0</v>
          </cell>
          <cell r="AE210">
            <v>2720</v>
          </cell>
          <cell r="AF210">
            <v>428</v>
          </cell>
          <cell r="AG210">
            <v>353</v>
          </cell>
          <cell r="AH210">
            <v>6.06</v>
          </cell>
          <cell r="AI210">
            <v>828</v>
          </cell>
          <cell r="AJ210">
            <v>196</v>
          </cell>
          <cell r="AK210">
            <v>127</v>
          </cell>
          <cell r="AL210">
            <v>3.34</v>
          </cell>
          <cell r="AM210">
            <v>0</v>
          </cell>
          <cell r="AN210">
            <v>108</v>
          </cell>
          <cell r="AO210">
            <v>35800</v>
          </cell>
          <cell r="AP210">
            <v>0</v>
          </cell>
          <cell r="AQ210">
            <v>42.7</v>
          </cell>
          <cell r="AR210">
            <v>313</v>
          </cell>
          <cell r="AS210">
            <v>85.8</v>
          </cell>
          <cell r="AT210">
            <v>213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 t="str">
            <v>W310X375</v>
          </cell>
          <cell r="AZ210" t="str">
            <v>W310X375</v>
          </cell>
          <cell r="BA210">
            <v>375</v>
          </cell>
          <cell r="BB210">
            <v>47700</v>
          </cell>
          <cell r="BC210">
            <v>391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375</v>
          </cell>
          <cell r="BV210">
            <v>0</v>
          </cell>
          <cell r="BW210">
            <v>0</v>
          </cell>
          <cell r="BX210">
            <v>6.96</v>
          </cell>
          <cell r="BY210">
            <v>0</v>
          </cell>
          <cell r="BZ210">
            <v>1130</v>
          </cell>
          <cell r="CA210">
            <v>7010</v>
          </cell>
          <cell r="CB210">
            <v>5780</v>
          </cell>
          <cell r="CC210">
            <v>154</v>
          </cell>
          <cell r="CD210">
            <v>345</v>
          </cell>
          <cell r="CE210">
            <v>3210</v>
          </cell>
          <cell r="CF210">
            <v>2080</v>
          </cell>
          <cell r="CG210">
            <v>84.8</v>
          </cell>
          <cell r="CH210">
            <v>0</v>
          </cell>
          <cell r="CI210">
            <v>45000</v>
          </cell>
          <cell r="CJ210">
            <v>9610</v>
          </cell>
          <cell r="CK210">
            <v>0</v>
          </cell>
          <cell r="CL210">
            <v>27500</v>
          </cell>
          <cell r="CM210">
            <v>130</v>
          </cell>
          <cell r="CN210">
            <v>1410</v>
          </cell>
          <cell r="CO210">
            <v>3490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</row>
        <row r="211">
          <cell r="C211" t="str">
            <v>W12X230</v>
          </cell>
          <cell r="D211" t="str">
            <v>T</v>
          </cell>
          <cell r="E211">
            <v>230</v>
          </cell>
          <cell r="F211">
            <v>67.7</v>
          </cell>
          <cell r="G211">
            <v>15.1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1.5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3.11</v>
          </cell>
          <cell r="AA211">
            <v>0</v>
          </cell>
          <cell r="AB211">
            <v>7.56</v>
          </cell>
          <cell r="AC211">
            <v>0</v>
          </cell>
          <cell r="AD211">
            <v>0</v>
          </cell>
          <cell r="AE211">
            <v>2420</v>
          </cell>
          <cell r="AF211">
            <v>386</v>
          </cell>
          <cell r="AG211">
            <v>321</v>
          </cell>
          <cell r="AH211">
            <v>5.97</v>
          </cell>
          <cell r="AI211">
            <v>742</v>
          </cell>
          <cell r="AJ211">
            <v>177</v>
          </cell>
          <cell r="AK211">
            <v>115</v>
          </cell>
          <cell r="AL211">
            <v>3.31</v>
          </cell>
          <cell r="AM211">
            <v>0</v>
          </cell>
          <cell r="AN211">
            <v>83.8</v>
          </cell>
          <cell r="AO211">
            <v>31200</v>
          </cell>
          <cell r="AP211">
            <v>0</v>
          </cell>
          <cell r="AQ211">
            <v>42</v>
          </cell>
          <cell r="AR211">
            <v>281</v>
          </cell>
          <cell r="AS211">
            <v>78.3</v>
          </cell>
          <cell r="AT211">
            <v>193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 t="str">
            <v>W310X342</v>
          </cell>
          <cell r="AZ211" t="str">
            <v>W310X342</v>
          </cell>
          <cell r="BA211">
            <v>342</v>
          </cell>
          <cell r="BB211">
            <v>43700</v>
          </cell>
          <cell r="BC211">
            <v>384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342</v>
          </cell>
          <cell r="BV211">
            <v>0</v>
          </cell>
          <cell r="BW211">
            <v>0</v>
          </cell>
          <cell r="BX211">
            <v>7.56</v>
          </cell>
          <cell r="BY211">
            <v>0</v>
          </cell>
          <cell r="BZ211">
            <v>1010</v>
          </cell>
          <cell r="CA211">
            <v>6330</v>
          </cell>
          <cell r="CB211">
            <v>5260</v>
          </cell>
          <cell r="CC211">
            <v>152</v>
          </cell>
          <cell r="CD211">
            <v>309</v>
          </cell>
          <cell r="CE211">
            <v>2900</v>
          </cell>
          <cell r="CF211">
            <v>1880</v>
          </cell>
          <cell r="CG211">
            <v>84.1</v>
          </cell>
          <cell r="CH211">
            <v>0</v>
          </cell>
          <cell r="CI211">
            <v>34900</v>
          </cell>
          <cell r="CJ211">
            <v>8380</v>
          </cell>
          <cell r="CK211">
            <v>0</v>
          </cell>
          <cell r="CL211">
            <v>27100</v>
          </cell>
          <cell r="CM211">
            <v>117</v>
          </cell>
          <cell r="CN211">
            <v>1280</v>
          </cell>
          <cell r="CO211">
            <v>3160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</row>
        <row r="212">
          <cell r="C212" t="str">
            <v>W12X210</v>
          </cell>
          <cell r="D212" t="str">
            <v>T</v>
          </cell>
          <cell r="E212">
            <v>210</v>
          </cell>
          <cell r="F212">
            <v>61.8</v>
          </cell>
          <cell r="G212">
            <v>14.7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1.4375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3.37</v>
          </cell>
          <cell r="AA212">
            <v>0</v>
          </cell>
          <cell r="AB212">
            <v>8.23</v>
          </cell>
          <cell r="AC212">
            <v>0</v>
          </cell>
          <cell r="AD212">
            <v>0</v>
          </cell>
          <cell r="AE212">
            <v>2140</v>
          </cell>
          <cell r="AF212">
            <v>348</v>
          </cell>
          <cell r="AG212">
            <v>292</v>
          </cell>
          <cell r="AH212">
            <v>5.89</v>
          </cell>
          <cell r="AI212">
            <v>664</v>
          </cell>
          <cell r="AJ212">
            <v>159</v>
          </cell>
          <cell r="AK212">
            <v>104</v>
          </cell>
          <cell r="AL212">
            <v>3.28</v>
          </cell>
          <cell r="AM212">
            <v>0</v>
          </cell>
          <cell r="AN212">
            <v>64.7</v>
          </cell>
          <cell r="AO212">
            <v>27200</v>
          </cell>
          <cell r="AP212">
            <v>0</v>
          </cell>
          <cell r="AQ212">
            <v>41</v>
          </cell>
          <cell r="AR212">
            <v>249</v>
          </cell>
          <cell r="AS212">
            <v>70.599999999999994</v>
          </cell>
          <cell r="AT212">
            <v>173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 t="str">
            <v>W310X313</v>
          </cell>
          <cell r="AZ212" t="str">
            <v>W310X313</v>
          </cell>
          <cell r="BA212">
            <v>313</v>
          </cell>
          <cell r="BB212">
            <v>39900</v>
          </cell>
          <cell r="BC212">
            <v>373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313</v>
          </cell>
          <cell r="BV212">
            <v>0</v>
          </cell>
          <cell r="BW212">
            <v>0</v>
          </cell>
          <cell r="BX212">
            <v>8.23</v>
          </cell>
          <cell r="BY212">
            <v>0</v>
          </cell>
          <cell r="BZ212">
            <v>891</v>
          </cell>
          <cell r="CA212">
            <v>5700</v>
          </cell>
          <cell r="CB212">
            <v>4790</v>
          </cell>
          <cell r="CC212">
            <v>150</v>
          </cell>
          <cell r="CD212">
            <v>276</v>
          </cell>
          <cell r="CE212">
            <v>2610</v>
          </cell>
          <cell r="CF212">
            <v>1700</v>
          </cell>
          <cell r="CG212">
            <v>83.3</v>
          </cell>
          <cell r="CH212">
            <v>0</v>
          </cell>
          <cell r="CI212">
            <v>26900</v>
          </cell>
          <cell r="CJ212">
            <v>7300</v>
          </cell>
          <cell r="CK212">
            <v>0</v>
          </cell>
          <cell r="CL212">
            <v>26500</v>
          </cell>
          <cell r="CM212">
            <v>104</v>
          </cell>
          <cell r="CN212">
            <v>1160</v>
          </cell>
          <cell r="CO212">
            <v>2830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</row>
        <row r="213">
          <cell r="C213" t="str">
            <v>W12X190</v>
          </cell>
          <cell r="D213" t="str">
            <v>F</v>
          </cell>
          <cell r="E213">
            <v>190</v>
          </cell>
          <cell r="F213">
            <v>55.8</v>
          </cell>
          <cell r="G213">
            <v>14.4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1.375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3.65</v>
          </cell>
          <cell r="AA213">
            <v>0</v>
          </cell>
          <cell r="AB213">
            <v>9.16</v>
          </cell>
          <cell r="AC213">
            <v>0</v>
          </cell>
          <cell r="AD213">
            <v>0</v>
          </cell>
          <cell r="AE213">
            <v>1890</v>
          </cell>
          <cell r="AF213">
            <v>311</v>
          </cell>
          <cell r="AG213">
            <v>263</v>
          </cell>
          <cell r="AH213">
            <v>5.82</v>
          </cell>
          <cell r="AI213">
            <v>589</v>
          </cell>
          <cell r="AJ213">
            <v>143</v>
          </cell>
          <cell r="AK213">
            <v>93</v>
          </cell>
          <cell r="AL213">
            <v>3.25</v>
          </cell>
          <cell r="AM213">
            <v>0</v>
          </cell>
          <cell r="AN213">
            <v>48.8</v>
          </cell>
          <cell r="AO213">
            <v>23600</v>
          </cell>
          <cell r="AP213">
            <v>0</v>
          </cell>
          <cell r="AQ213">
            <v>40.200000000000003</v>
          </cell>
          <cell r="AR213">
            <v>222</v>
          </cell>
          <cell r="AS213">
            <v>64.099999999999994</v>
          </cell>
          <cell r="AT213">
            <v>156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 t="str">
            <v>W310X283</v>
          </cell>
          <cell r="AZ213" t="str">
            <v>W310X283</v>
          </cell>
          <cell r="BA213">
            <v>283</v>
          </cell>
          <cell r="BB213">
            <v>36000</v>
          </cell>
          <cell r="BC213">
            <v>366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283</v>
          </cell>
          <cell r="BV213">
            <v>0</v>
          </cell>
          <cell r="BW213">
            <v>0</v>
          </cell>
          <cell r="BX213">
            <v>9.16</v>
          </cell>
          <cell r="BY213">
            <v>0</v>
          </cell>
          <cell r="BZ213">
            <v>787</v>
          </cell>
          <cell r="CA213">
            <v>5100</v>
          </cell>
          <cell r="CB213">
            <v>4310</v>
          </cell>
          <cell r="CC213">
            <v>148</v>
          </cell>
          <cell r="CD213">
            <v>245</v>
          </cell>
          <cell r="CE213">
            <v>2340</v>
          </cell>
          <cell r="CF213">
            <v>1520</v>
          </cell>
          <cell r="CG213">
            <v>82.6</v>
          </cell>
          <cell r="CH213">
            <v>0</v>
          </cell>
          <cell r="CI213">
            <v>20300</v>
          </cell>
          <cell r="CJ213">
            <v>6340</v>
          </cell>
          <cell r="CK213">
            <v>0</v>
          </cell>
          <cell r="CL213">
            <v>25900</v>
          </cell>
          <cell r="CM213">
            <v>92.4</v>
          </cell>
          <cell r="CN213">
            <v>1050</v>
          </cell>
          <cell r="CO213">
            <v>2560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</row>
        <row r="214">
          <cell r="C214" t="str">
            <v>W12X170</v>
          </cell>
          <cell r="D214" t="str">
            <v>F</v>
          </cell>
          <cell r="E214">
            <v>170</v>
          </cell>
          <cell r="F214">
            <v>50</v>
          </cell>
          <cell r="G214">
            <v>14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1.3125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4.03</v>
          </cell>
          <cell r="AA214">
            <v>0</v>
          </cell>
          <cell r="AB214">
            <v>10.1</v>
          </cell>
          <cell r="AC214">
            <v>0</v>
          </cell>
          <cell r="AD214">
            <v>0</v>
          </cell>
          <cell r="AE214">
            <v>1650</v>
          </cell>
          <cell r="AF214">
            <v>275</v>
          </cell>
          <cell r="AG214">
            <v>235</v>
          </cell>
          <cell r="AH214">
            <v>5.74</v>
          </cell>
          <cell r="AI214">
            <v>517</v>
          </cell>
          <cell r="AJ214">
            <v>126</v>
          </cell>
          <cell r="AK214">
            <v>82.3</v>
          </cell>
          <cell r="AL214">
            <v>3.22</v>
          </cell>
          <cell r="AM214">
            <v>0</v>
          </cell>
          <cell r="AN214">
            <v>35.6</v>
          </cell>
          <cell r="AO214">
            <v>20100</v>
          </cell>
          <cell r="AP214">
            <v>0</v>
          </cell>
          <cell r="AQ214">
            <v>39.200000000000003</v>
          </cell>
          <cell r="AR214">
            <v>193</v>
          </cell>
          <cell r="AS214">
            <v>56.5</v>
          </cell>
          <cell r="AT214">
            <v>136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 t="str">
            <v>W310X253</v>
          </cell>
          <cell r="AZ214" t="str">
            <v>W310X253</v>
          </cell>
          <cell r="BA214">
            <v>253</v>
          </cell>
          <cell r="BB214">
            <v>32300</v>
          </cell>
          <cell r="BC214">
            <v>356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253</v>
          </cell>
          <cell r="BV214">
            <v>0</v>
          </cell>
          <cell r="BW214">
            <v>0</v>
          </cell>
          <cell r="BX214">
            <v>10.1</v>
          </cell>
          <cell r="BY214">
            <v>0</v>
          </cell>
          <cell r="BZ214">
            <v>687</v>
          </cell>
          <cell r="CA214">
            <v>4510</v>
          </cell>
          <cell r="CB214">
            <v>3850</v>
          </cell>
          <cell r="CC214">
            <v>146</v>
          </cell>
          <cell r="CD214">
            <v>215</v>
          </cell>
          <cell r="CE214">
            <v>2060</v>
          </cell>
          <cell r="CF214">
            <v>1350</v>
          </cell>
          <cell r="CG214">
            <v>81.8</v>
          </cell>
          <cell r="CH214">
            <v>0</v>
          </cell>
          <cell r="CI214">
            <v>14800</v>
          </cell>
          <cell r="CJ214">
            <v>5400</v>
          </cell>
          <cell r="CK214">
            <v>0</v>
          </cell>
          <cell r="CL214">
            <v>25300</v>
          </cell>
          <cell r="CM214">
            <v>80.3</v>
          </cell>
          <cell r="CN214">
            <v>926</v>
          </cell>
          <cell r="CO214">
            <v>2230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</row>
        <row r="215">
          <cell r="C215" t="str">
            <v>W12X152</v>
          </cell>
          <cell r="D215" t="str">
            <v>F</v>
          </cell>
          <cell r="E215">
            <v>152</v>
          </cell>
          <cell r="F215">
            <v>44.7</v>
          </cell>
          <cell r="G215">
            <v>13.7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1.25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4.46</v>
          </cell>
          <cell r="AA215">
            <v>0</v>
          </cell>
          <cell r="AB215">
            <v>11.2</v>
          </cell>
          <cell r="AC215">
            <v>0</v>
          </cell>
          <cell r="AD215">
            <v>0</v>
          </cell>
          <cell r="AE215">
            <v>1430</v>
          </cell>
          <cell r="AF215">
            <v>243</v>
          </cell>
          <cell r="AG215">
            <v>209</v>
          </cell>
          <cell r="AH215">
            <v>5.66</v>
          </cell>
          <cell r="AI215">
            <v>454</v>
          </cell>
          <cell r="AJ215">
            <v>111</v>
          </cell>
          <cell r="AK215">
            <v>72.8</v>
          </cell>
          <cell r="AL215">
            <v>3.19</v>
          </cell>
          <cell r="AM215">
            <v>0</v>
          </cell>
          <cell r="AN215">
            <v>25.8</v>
          </cell>
          <cell r="AO215">
            <v>17200</v>
          </cell>
          <cell r="AP215">
            <v>0</v>
          </cell>
          <cell r="AQ215">
            <v>38.4</v>
          </cell>
          <cell r="AR215">
            <v>168</v>
          </cell>
          <cell r="AS215">
            <v>50.1</v>
          </cell>
          <cell r="AT215">
            <v>121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 t="str">
            <v>W310X226</v>
          </cell>
          <cell r="AZ215" t="str">
            <v>W310X226</v>
          </cell>
          <cell r="BA215">
            <v>226</v>
          </cell>
          <cell r="BB215">
            <v>28800</v>
          </cell>
          <cell r="BC215">
            <v>348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226</v>
          </cell>
          <cell r="BV215">
            <v>0</v>
          </cell>
          <cell r="BW215">
            <v>0</v>
          </cell>
          <cell r="BX215">
            <v>11.2</v>
          </cell>
          <cell r="BY215">
            <v>0</v>
          </cell>
          <cell r="BZ215">
            <v>595</v>
          </cell>
          <cell r="CA215">
            <v>3980</v>
          </cell>
          <cell r="CB215">
            <v>3420</v>
          </cell>
          <cell r="CC215">
            <v>144</v>
          </cell>
          <cell r="CD215">
            <v>189</v>
          </cell>
          <cell r="CE215">
            <v>1820</v>
          </cell>
          <cell r="CF215">
            <v>1190</v>
          </cell>
          <cell r="CG215">
            <v>81</v>
          </cell>
          <cell r="CH215">
            <v>0</v>
          </cell>
          <cell r="CI215">
            <v>10700</v>
          </cell>
          <cell r="CJ215">
            <v>4620</v>
          </cell>
          <cell r="CK215">
            <v>0</v>
          </cell>
          <cell r="CL215">
            <v>24800</v>
          </cell>
          <cell r="CM215">
            <v>69.900000000000006</v>
          </cell>
          <cell r="CN215">
            <v>821</v>
          </cell>
          <cell r="CO215">
            <v>1980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</row>
        <row r="216">
          <cell r="C216" t="str">
            <v>W12X136</v>
          </cell>
          <cell r="D216" t="str">
            <v>F</v>
          </cell>
          <cell r="E216">
            <v>136</v>
          </cell>
          <cell r="F216">
            <v>39.9</v>
          </cell>
          <cell r="G216">
            <v>13.4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1.25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4.96</v>
          </cell>
          <cell r="AA216">
            <v>0</v>
          </cell>
          <cell r="AB216">
            <v>12.3</v>
          </cell>
          <cell r="AC216">
            <v>0</v>
          </cell>
          <cell r="AD216">
            <v>0</v>
          </cell>
          <cell r="AE216">
            <v>1240</v>
          </cell>
          <cell r="AF216">
            <v>214</v>
          </cell>
          <cell r="AG216">
            <v>186</v>
          </cell>
          <cell r="AH216">
            <v>5.58</v>
          </cell>
          <cell r="AI216">
            <v>398</v>
          </cell>
          <cell r="AJ216">
            <v>98</v>
          </cell>
          <cell r="AK216">
            <v>64.2</v>
          </cell>
          <cell r="AL216">
            <v>3.16</v>
          </cell>
          <cell r="AM216">
            <v>0</v>
          </cell>
          <cell r="AN216">
            <v>18.5</v>
          </cell>
          <cell r="AO216">
            <v>14700</v>
          </cell>
          <cell r="AP216">
            <v>0</v>
          </cell>
          <cell r="AQ216">
            <v>37.700000000000003</v>
          </cell>
          <cell r="AR216">
            <v>146</v>
          </cell>
          <cell r="AS216">
            <v>44.1</v>
          </cell>
          <cell r="AT216">
            <v>106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 t="str">
            <v>W310X202</v>
          </cell>
          <cell r="AZ216" t="str">
            <v>W310X202</v>
          </cell>
          <cell r="BA216">
            <v>202</v>
          </cell>
          <cell r="BB216">
            <v>25700</v>
          </cell>
          <cell r="BC216">
            <v>340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202</v>
          </cell>
          <cell r="BV216">
            <v>0</v>
          </cell>
          <cell r="BW216">
            <v>0</v>
          </cell>
          <cell r="BX216">
            <v>12.3</v>
          </cell>
          <cell r="BY216">
            <v>0</v>
          </cell>
          <cell r="BZ216">
            <v>516</v>
          </cell>
          <cell r="CA216">
            <v>3510</v>
          </cell>
          <cell r="CB216">
            <v>3050</v>
          </cell>
          <cell r="CC216">
            <v>142</v>
          </cell>
          <cell r="CD216">
            <v>166</v>
          </cell>
          <cell r="CE216">
            <v>1610</v>
          </cell>
          <cell r="CF216">
            <v>1050</v>
          </cell>
          <cell r="CG216">
            <v>80.3</v>
          </cell>
          <cell r="CH216">
            <v>0</v>
          </cell>
          <cell r="CI216">
            <v>7700</v>
          </cell>
          <cell r="CJ216">
            <v>3950</v>
          </cell>
          <cell r="CK216">
            <v>0</v>
          </cell>
          <cell r="CL216">
            <v>24300</v>
          </cell>
          <cell r="CM216">
            <v>60.8</v>
          </cell>
          <cell r="CN216">
            <v>723</v>
          </cell>
          <cell r="CO216">
            <v>1740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</row>
        <row r="217">
          <cell r="C217" t="str">
            <v>W12X120</v>
          </cell>
          <cell r="D217" t="str">
            <v>F</v>
          </cell>
          <cell r="E217">
            <v>120</v>
          </cell>
          <cell r="F217">
            <v>35.299999999999997</v>
          </cell>
          <cell r="G217">
            <v>13.1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1.1875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5.57</v>
          </cell>
          <cell r="AA217">
            <v>0</v>
          </cell>
          <cell r="AB217">
            <v>13.7</v>
          </cell>
          <cell r="AC217">
            <v>0</v>
          </cell>
          <cell r="AD217">
            <v>0</v>
          </cell>
          <cell r="AE217">
            <v>1070</v>
          </cell>
          <cell r="AF217">
            <v>186</v>
          </cell>
          <cell r="AG217">
            <v>163</v>
          </cell>
          <cell r="AH217">
            <v>5.51</v>
          </cell>
          <cell r="AI217">
            <v>345</v>
          </cell>
          <cell r="AJ217">
            <v>85.4</v>
          </cell>
          <cell r="AK217">
            <v>56</v>
          </cell>
          <cell r="AL217">
            <v>3.13</v>
          </cell>
          <cell r="AM217">
            <v>0</v>
          </cell>
          <cell r="AN217">
            <v>12.9</v>
          </cell>
          <cell r="AO217">
            <v>12400</v>
          </cell>
          <cell r="AP217">
            <v>0</v>
          </cell>
          <cell r="AQ217">
            <v>36.9</v>
          </cell>
          <cell r="AR217">
            <v>126</v>
          </cell>
          <cell r="AS217">
            <v>38.6</v>
          </cell>
          <cell r="AT217">
            <v>92.4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 t="str">
            <v>W310X179</v>
          </cell>
          <cell r="AZ217" t="str">
            <v>W310X179</v>
          </cell>
          <cell r="BA217">
            <v>179</v>
          </cell>
          <cell r="BB217">
            <v>22800</v>
          </cell>
          <cell r="BC217">
            <v>333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179</v>
          </cell>
          <cell r="BV217">
            <v>0</v>
          </cell>
          <cell r="BW217">
            <v>0</v>
          </cell>
          <cell r="BX217">
            <v>13.7</v>
          </cell>
          <cell r="BY217">
            <v>0</v>
          </cell>
          <cell r="BZ217">
            <v>445</v>
          </cell>
          <cell r="CA217">
            <v>3050</v>
          </cell>
          <cell r="CB217">
            <v>2670</v>
          </cell>
          <cell r="CC217">
            <v>140</v>
          </cell>
          <cell r="CD217">
            <v>144</v>
          </cell>
          <cell r="CE217">
            <v>1400</v>
          </cell>
          <cell r="CF217">
            <v>918</v>
          </cell>
          <cell r="CG217">
            <v>79.5</v>
          </cell>
          <cell r="CH217">
            <v>0</v>
          </cell>
          <cell r="CI217">
            <v>5370</v>
          </cell>
          <cell r="CJ217">
            <v>3330</v>
          </cell>
          <cell r="CK217">
            <v>0</v>
          </cell>
          <cell r="CL217">
            <v>23800</v>
          </cell>
          <cell r="CM217">
            <v>52.4</v>
          </cell>
          <cell r="CN217">
            <v>633</v>
          </cell>
          <cell r="CO217">
            <v>1510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</row>
        <row r="218">
          <cell r="C218" t="str">
            <v>W12X106</v>
          </cell>
          <cell r="D218" t="str">
            <v>F</v>
          </cell>
          <cell r="E218">
            <v>106</v>
          </cell>
          <cell r="F218">
            <v>31.2</v>
          </cell>
          <cell r="G218">
            <v>12.9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1.125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6.17</v>
          </cell>
          <cell r="AA218">
            <v>0</v>
          </cell>
          <cell r="AB218">
            <v>15.9</v>
          </cell>
          <cell r="AC218">
            <v>0</v>
          </cell>
          <cell r="AD218">
            <v>0</v>
          </cell>
          <cell r="AE218">
            <v>933</v>
          </cell>
          <cell r="AF218">
            <v>164</v>
          </cell>
          <cell r="AG218">
            <v>145</v>
          </cell>
          <cell r="AH218">
            <v>5.47</v>
          </cell>
          <cell r="AI218">
            <v>301</v>
          </cell>
          <cell r="AJ218">
            <v>75.099999999999994</v>
          </cell>
          <cell r="AK218">
            <v>49.3</v>
          </cell>
          <cell r="AL218">
            <v>3.11</v>
          </cell>
          <cell r="AM218">
            <v>0</v>
          </cell>
          <cell r="AN218">
            <v>9.1300000000000008</v>
          </cell>
          <cell r="AO218">
            <v>10700</v>
          </cell>
          <cell r="AP218">
            <v>0</v>
          </cell>
          <cell r="AQ218">
            <v>36.299999999999997</v>
          </cell>
          <cell r="AR218">
            <v>110</v>
          </cell>
          <cell r="AS218">
            <v>34.200000000000003</v>
          </cell>
          <cell r="AT218">
            <v>81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 t="str">
            <v>W310X158</v>
          </cell>
          <cell r="AZ218" t="str">
            <v>W310X158</v>
          </cell>
          <cell r="BA218">
            <v>158</v>
          </cell>
          <cell r="BB218">
            <v>20100</v>
          </cell>
          <cell r="BC218">
            <v>328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158</v>
          </cell>
          <cell r="BV218">
            <v>0</v>
          </cell>
          <cell r="BW218">
            <v>0</v>
          </cell>
          <cell r="BX218">
            <v>15.9</v>
          </cell>
          <cell r="BY218">
            <v>0</v>
          </cell>
          <cell r="BZ218">
            <v>388</v>
          </cell>
          <cell r="CA218">
            <v>2690</v>
          </cell>
          <cell r="CB218">
            <v>2380</v>
          </cell>
          <cell r="CC218">
            <v>139</v>
          </cell>
          <cell r="CD218">
            <v>125</v>
          </cell>
          <cell r="CE218">
            <v>1230</v>
          </cell>
          <cell r="CF218">
            <v>808</v>
          </cell>
          <cell r="CG218">
            <v>79</v>
          </cell>
          <cell r="CH218">
            <v>0</v>
          </cell>
          <cell r="CI218">
            <v>3800</v>
          </cell>
          <cell r="CJ218">
            <v>2870</v>
          </cell>
          <cell r="CK218">
            <v>0</v>
          </cell>
          <cell r="CL218">
            <v>23400</v>
          </cell>
          <cell r="CM218">
            <v>45.8</v>
          </cell>
          <cell r="CN218">
            <v>560</v>
          </cell>
          <cell r="CO218">
            <v>1330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</row>
        <row r="219">
          <cell r="C219" t="str">
            <v>W12X96</v>
          </cell>
          <cell r="D219" t="str">
            <v>F</v>
          </cell>
          <cell r="E219">
            <v>96</v>
          </cell>
          <cell r="F219">
            <v>28.2</v>
          </cell>
          <cell r="G219">
            <v>12.7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1.125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6.76</v>
          </cell>
          <cell r="AA219">
            <v>0</v>
          </cell>
          <cell r="AB219">
            <v>17.7</v>
          </cell>
          <cell r="AC219">
            <v>0</v>
          </cell>
          <cell r="AD219">
            <v>0</v>
          </cell>
          <cell r="AE219">
            <v>833</v>
          </cell>
          <cell r="AF219">
            <v>147</v>
          </cell>
          <cell r="AG219">
            <v>131</v>
          </cell>
          <cell r="AH219">
            <v>5.44</v>
          </cell>
          <cell r="AI219">
            <v>270</v>
          </cell>
          <cell r="AJ219">
            <v>67.5</v>
          </cell>
          <cell r="AK219">
            <v>44.4</v>
          </cell>
          <cell r="AL219">
            <v>3.09</v>
          </cell>
          <cell r="AM219">
            <v>0</v>
          </cell>
          <cell r="AN219">
            <v>6.85</v>
          </cell>
          <cell r="AO219">
            <v>9410</v>
          </cell>
          <cell r="AP219">
            <v>0</v>
          </cell>
          <cell r="AQ219">
            <v>36</v>
          </cell>
          <cell r="AR219">
            <v>98.8</v>
          </cell>
          <cell r="AS219">
            <v>30.9</v>
          </cell>
          <cell r="AT219">
            <v>73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 t="str">
            <v>W310X143</v>
          </cell>
          <cell r="AZ219" t="str">
            <v>W310X143</v>
          </cell>
          <cell r="BA219">
            <v>143</v>
          </cell>
          <cell r="BB219">
            <v>18200</v>
          </cell>
          <cell r="BC219">
            <v>323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143</v>
          </cell>
          <cell r="BV219">
            <v>0</v>
          </cell>
          <cell r="BW219">
            <v>0</v>
          </cell>
          <cell r="BX219">
            <v>17.7</v>
          </cell>
          <cell r="BY219">
            <v>0</v>
          </cell>
          <cell r="BZ219">
            <v>347</v>
          </cell>
          <cell r="CA219">
            <v>2410</v>
          </cell>
          <cell r="CB219">
            <v>2150</v>
          </cell>
          <cell r="CC219">
            <v>138</v>
          </cell>
          <cell r="CD219">
            <v>112</v>
          </cell>
          <cell r="CE219">
            <v>1110</v>
          </cell>
          <cell r="CF219">
            <v>728</v>
          </cell>
          <cell r="CG219">
            <v>78.5</v>
          </cell>
          <cell r="CH219">
            <v>0</v>
          </cell>
          <cell r="CI219">
            <v>2850</v>
          </cell>
          <cell r="CJ219">
            <v>2530</v>
          </cell>
          <cell r="CK219">
            <v>0</v>
          </cell>
          <cell r="CL219">
            <v>23200</v>
          </cell>
          <cell r="CM219">
            <v>41.1</v>
          </cell>
          <cell r="CN219">
            <v>506</v>
          </cell>
          <cell r="CO219">
            <v>1200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</row>
        <row r="220">
          <cell r="C220" t="str">
            <v>W12X87</v>
          </cell>
          <cell r="D220" t="str">
            <v>F</v>
          </cell>
          <cell r="E220">
            <v>87</v>
          </cell>
          <cell r="F220">
            <v>25.6</v>
          </cell>
          <cell r="G220">
            <v>12.5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1.0625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7.48</v>
          </cell>
          <cell r="AA220">
            <v>0</v>
          </cell>
          <cell r="AB220">
            <v>18.899999999999999</v>
          </cell>
          <cell r="AC220">
            <v>0</v>
          </cell>
          <cell r="AD220">
            <v>0</v>
          </cell>
          <cell r="AE220">
            <v>740</v>
          </cell>
          <cell r="AF220">
            <v>132</v>
          </cell>
          <cell r="AG220">
            <v>118</v>
          </cell>
          <cell r="AH220">
            <v>5.38</v>
          </cell>
          <cell r="AI220">
            <v>241</v>
          </cell>
          <cell r="AJ220">
            <v>60.4</v>
          </cell>
          <cell r="AK220">
            <v>39.700000000000003</v>
          </cell>
          <cell r="AL220">
            <v>3.07</v>
          </cell>
          <cell r="AM220">
            <v>0</v>
          </cell>
          <cell r="AN220">
            <v>5.0999999999999996</v>
          </cell>
          <cell r="AO220">
            <v>8270</v>
          </cell>
          <cell r="AP220">
            <v>0</v>
          </cell>
          <cell r="AQ220">
            <v>35.4</v>
          </cell>
          <cell r="AR220">
            <v>86.6</v>
          </cell>
          <cell r="AS220">
            <v>27.4</v>
          </cell>
          <cell r="AT220">
            <v>64.900000000000006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 t="str">
            <v>W310X129</v>
          </cell>
          <cell r="AZ220" t="str">
            <v>W310X129</v>
          </cell>
          <cell r="BA220">
            <v>129</v>
          </cell>
          <cell r="BB220">
            <v>16500</v>
          </cell>
          <cell r="BC220">
            <v>318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129</v>
          </cell>
          <cell r="BV220">
            <v>0</v>
          </cell>
          <cell r="BW220">
            <v>0</v>
          </cell>
          <cell r="BX220">
            <v>18.899999999999999</v>
          </cell>
          <cell r="BY220">
            <v>0</v>
          </cell>
          <cell r="BZ220">
            <v>308</v>
          </cell>
          <cell r="CA220">
            <v>2160</v>
          </cell>
          <cell r="CB220">
            <v>1930</v>
          </cell>
          <cell r="CC220">
            <v>137</v>
          </cell>
          <cell r="CD220">
            <v>100</v>
          </cell>
          <cell r="CE220">
            <v>990</v>
          </cell>
          <cell r="CF220">
            <v>651</v>
          </cell>
          <cell r="CG220">
            <v>78</v>
          </cell>
          <cell r="CH220">
            <v>0</v>
          </cell>
          <cell r="CI220">
            <v>2120</v>
          </cell>
          <cell r="CJ220">
            <v>2220</v>
          </cell>
          <cell r="CK220">
            <v>0</v>
          </cell>
          <cell r="CL220">
            <v>22800</v>
          </cell>
          <cell r="CM220">
            <v>36</v>
          </cell>
          <cell r="CN220">
            <v>449</v>
          </cell>
          <cell r="CO220">
            <v>1060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</row>
        <row r="221">
          <cell r="C221" t="str">
            <v>W12X79</v>
          </cell>
          <cell r="D221" t="str">
            <v>F</v>
          </cell>
          <cell r="E221">
            <v>79</v>
          </cell>
          <cell r="F221">
            <v>23.2</v>
          </cell>
          <cell r="G221">
            <v>12.4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1.0625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8.2200000000000006</v>
          </cell>
          <cell r="AA221">
            <v>0</v>
          </cell>
          <cell r="AB221">
            <v>20.7</v>
          </cell>
          <cell r="AC221">
            <v>0</v>
          </cell>
          <cell r="AD221">
            <v>0</v>
          </cell>
          <cell r="AE221">
            <v>662</v>
          </cell>
          <cell r="AF221">
            <v>119</v>
          </cell>
          <cell r="AG221">
            <v>107</v>
          </cell>
          <cell r="AH221">
            <v>5.34</v>
          </cell>
          <cell r="AI221">
            <v>216</v>
          </cell>
          <cell r="AJ221">
            <v>54.3</v>
          </cell>
          <cell r="AK221">
            <v>35.799999999999997</v>
          </cell>
          <cell r="AL221">
            <v>3.05</v>
          </cell>
          <cell r="AM221">
            <v>0</v>
          </cell>
          <cell r="AN221">
            <v>3.84</v>
          </cell>
          <cell r="AO221">
            <v>7330</v>
          </cell>
          <cell r="AP221">
            <v>0</v>
          </cell>
          <cell r="AQ221">
            <v>35.299999999999997</v>
          </cell>
          <cell r="AR221">
            <v>78.5</v>
          </cell>
          <cell r="AS221">
            <v>24.9</v>
          </cell>
          <cell r="AT221">
            <v>58.9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 t="str">
            <v>W310X117</v>
          </cell>
          <cell r="AZ221" t="str">
            <v>W310X117</v>
          </cell>
          <cell r="BA221">
            <v>117</v>
          </cell>
          <cell r="BB221">
            <v>15000</v>
          </cell>
          <cell r="BC221">
            <v>315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117</v>
          </cell>
          <cell r="BV221">
            <v>0</v>
          </cell>
          <cell r="BW221">
            <v>0</v>
          </cell>
          <cell r="BX221">
            <v>20.7</v>
          </cell>
          <cell r="BY221">
            <v>0</v>
          </cell>
          <cell r="BZ221">
            <v>276</v>
          </cell>
          <cell r="CA221">
            <v>1950</v>
          </cell>
          <cell r="CB221">
            <v>1750</v>
          </cell>
          <cell r="CC221">
            <v>136</v>
          </cell>
          <cell r="CD221">
            <v>89.9</v>
          </cell>
          <cell r="CE221">
            <v>890</v>
          </cell>
          <cell r="CF221">
            <v>587</v>
          </cell>
          <cell r="CG221">
            <v>77.5</v>
          </cell>
          <cell r="CH221">
            <v>0</v>
          </cell>
          <cell r="CI221">
            <v>1600</v>
          </cell>
          <cell r="CJ221">
            <v>1970</v>
          </cell>
          <cell r="CK221">
            <v>0</v>
          </cell>
          <cell r="CL221">
            <v>22800</v>
          </cell>
          <cell r="CM221">
            <v>32.700000000000003</v>
          </cell>
          <cell r="CN221">
            <v>408</v>
          </cell>
          <cell r="CO221">
            <v>965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</row>
        <row r="222">
          <cell r="C222" t="str">
            <v>W12X72</v>
          </cell>
          <cell r="D222" t="str">
            <v>F</v>
          </cell>
          <cell r="E222">
            <v>72</v>
          </cell>
          <cell r="F222">
            <v>21.1</v>
          </cell>
          <cell r="G222">
            <v>12.3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1.0625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8.99</v>
          </cell>
          <cell r="AA222">
            <v>0</v>
          </cell>
          <cell r="AB222">
            <v>22.6</v>
          </cell>
          <cell r="AC222">
            <v>0</v>
          </cell>
          <cell r="AD222">
            <v>0</v>
          </cell>
          <cell r="AE222">
            <v>597</v>
          </cell>
          <cell r="AF222">
            <v>108</v>
          </cell>
          <cell r="AG222">
            <v>97.4</v>
          </cell>
          <cell r="AH222">
            <v>5.31</v>
          </cell>
          <cell r="AI222">
            <v>195</v>
          </cell>
          <cell r="AJ222">
            <v>49.2</v>
          </cell>
          <cell r="AK222">
            <v>32.4</v>
          </cell>
          <cell r="AL222">
            <v>3.04</v>
          </cell>
          <cell r="AM222">
            <v>0</v>
          </cell>
          <cell r="AN222">
            <v>2.93</v>
          </cell>
          <cell r="AO222">
            <v>6540</v>
          </cell>
          <cell r="AP222">
            <v>0</v>
          </cell>
          <cell r="AQ222">
            <v>34.9</v>
          </cell>
          <cell r="AR222">
            <v>70.099999999999994</v>
          </cell>
          <cell r="AS222">
            <v>22.5</v>
          </cell>
          <cell r="AT222">
            <v>53.2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 t="str">
            <v>W310X107</v>
          </cell>
          <cell r="AZ222" t="str">
            <v>W310X107</v>
          </cell>
          <cell r="BA222">
            <v>107</v>
          </cell>
          <cell r="BB222">
            <v>13600</v>
          </cell>
          <cell r="BC222">
            <v>312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107</v>
          </cell>
          <cell r="BV222">
            <v>0</v>
          </cell>
          <cell r="BW222">
            <v>0</v>
          </cell>
          <cell r="BX222">
            <v>22.6</v>
          </cell>
          <cell r="BY222">
            <v>0</v>
          </cell>
          <cell r="BZ222">
            <v>248</v>
          </cell>
          <cell r="CA222">
            <v>1770</v>
          </cell>
          <cell r="CB222">
            <v>1600</v>
          </cell>
          <cell r="CC222">
            <v>135</v>
          </cell>
          <cell r="CD222">
            <v>81.2</v>
          </cell>
          <cell r="CE222">
            <v>806</v>
          </cell>
          <cell r="CF222">
            <v>531</v>
          </cell>
          <cell r="CG222">
            <v>77.2</v>
          </cell>
          <cell r="CH222">
            <v>0</v>
          </cell>
          <cell r="CI222">
            <v>1220</v>
          </cell>
          <cell r="CJ222">
            <v>1760</v>
          </cell>
          <cell r="CK222">
            <v>0</v>
          </cell>
          <cell r="CL222">
            <v>22500</v>
          </cell>
          <cell r="CM222">
            <v>29.2</v>
          </cell>
          <cell r="CN222">
            <v>369</v>
          </cell>
          <cell r="CO222">
            <v>872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</row>
        <row r="223">
          <cell r="C223" t="str">
            <v>W12X65</v>
          </cell>
          <cell r="D223" t="str">
            <v>F</v>
          </cell>
          <cell r="E223">
            <v>65</v>
          </cell>
          <cell r="F223">
            <v>19.100000000000001</v>
          </cell>
          <cell r="G223">
            <v>12.1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1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9.92</v>
          </cell>
          <cell r="AA223">
            <v>0</v>
          </cell>
          <cell r="AB223">
            <v>24.9</v>
          </cell>
          <cell r="AC223">
            <v>0</v>
          </cell>
          <cell r="AD223">
            <v>0</v>
          </cell>
          <cell r="AE223">
            <v>533</v>
          </cell>
          <cell r="AF223">
            <v>96.8</v>
          </cell>
          <cell r="AG223">
            <v>87.9</v>
          </cell>
          <cell r="AH223">
            <v>5.28</v>
          </cell>
          <cell r="AI223">
            <v>174</v>
          </cell>
          <cell r="AJ223">
            <v>44.1</v>
          </cell>
          <cell r="AK223">
            <v>29.1</v>
          </cell>
          <cell r="AL223">
            <v>3.02</v>
          </cell>
          <cell r="AM223">
            <v>0</v>
          </cell>
          <cell r="AN223">
            <v>2.1800000000000002</v>
          </cell>
          <cell r="AO223">
            <v>5780</v>
          </cell>
          <cell r="AP223">
            <v>0</v>
          </cell>
          <cell r="AQ223">
            <v>34.5</v>
          </cell>
          <cell r="AR223">
            <v>62.6</v>
          </cell>
          <cell r="AS223">
            <v>20.2</v>
          </cell>
          <cell r="AT223">
            <v>47.5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 t="str">
            <v>W310X97</v>
          </cell>
          <cell r="AZ223" t="str">
            <v>W310X97</v>
          </cell>
          <cell r="BA223">
            <v>97</v>
          </cell>
          <cell r="BB223">
            <v>12300</v>
          </cell>
          <cell r="BC223">
            <v>307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97</v>
          </cell>
          <cell r="BV223">
            <v>0</v>
          </cell>
          <cell r="BW223">
            <v>0</v>
          </cell>
          <cell r="BX223">
            <v>24.9</v>
          </cell>
          <cell r="BY223">
            <v>0</v>
          </cell>
          <cell r="BZ223">
            <v>222</v>
          </cell>
          <cell r="CA223">
            <v>1590</v>
          </cell>
          <cell r="CB223">
            <v>1440</v>
          </cell>
          <cell r="CC223">
            <v>134</v>
          </cell>
          <cell r="CD223">
            <v>72.400000000000006</v>
          </cell>
          <cell r="CE223">
            <v>723</v>
          </cell>
          <cell r="CF223">
            <v>477</v>
          </cell>
          <cell r="CG223">
            <v>76.7</v>
          </cell>
          <cell r="CH223">
            <v>0</v>
          </cell>
          <cell r="CI223">
            <v>907</v>
          </cell>
          <cell r="CJ223">
            <v>1550</v>
          </cell>
          <cell r="CK223">
            <v>0</v>
          </cell>
          <cell r="CL223">
            <v>22300</v>
          </cell>
          <cell r="CM223">
            <v>26.1</v>
          </cell>
          <cell r="CN223">
            <v>331</v>
          </cell>
          <cell r="CO223">
            <v>778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</row>
        <row r="224">
          <cell r="C224" t="str">
            <v>W12X58</v>
          </cell>
          <cell r="D224" t="str">
            <v>F</v>
          </cell>
          <cell r="E224">
            <v>58</v>
          </cell>
          <cell r="F224">
            <v>17</v>
          </cell>
          <cell r="G224">
            <v>12.2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9.25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0.9375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7.82</v>
          </cell>
          <cell r="AA224">
            <v>0</v>
          </cell>
          <cell r="AB224">
            <v>27</v>
          </cell>
          <cell r="AC224">
            <v>0</v>
          </cell>
          <cell r="AD224">
            <v>0</v>
          </cell>
          <cell r="AE224">
            <v>475</v>
          </cell>
          <cell r="AF224">
            <v>86.4</v>
          </cell>
          <cell r="AG224">
            <v>78</v>
          </cell>
          <cell r="AH224">
            <v>5.28</v>
          </cell>
          <cell r="AI224">
            <v>107</v>
          </cell>
          <cell r="AJ224">
            <v>32.5</v>
          </cell>
          <cell r="AK224">
            <v>21.4</v>
          </cell>
          <cell r="AL224">
            <v>2.5099999999999998</v>
          </cell>
          <cell r="AM224">
            <v>0</v>
          </cell>
          <cell r="AN224">
            <v>2.1</v>
          </cell>
          <cell r="AO224">
            <v>3570</v>
          </cell>
          <cell r="AP224">
            <v>0</v>
          </cell>
          <cell r="AQ224">
            <v>28.9</v>
          </cell>
          <cell r="AR224">
            <v>46.2</v>
          </cell>
          <cell r="AS224">
            <v>17.8</v>
          </cell>
          <cell r="AT224">
            <v>42.4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 t="str">
            <v>W310X86</v>
          </cell>
          <cell r="AZ224" t="str">
            <v>W310X86</v>
          </cell>
          <cell r="BA224">
            <v>86</v>
          </cell>
          <cell r="BB224">
            <v>11000</v>
          </cell>
          <cell r="BC224">
            <v>310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86</v>
          </cell>
          <cell r="BV224">
            <v>0</v>
          </cell>
          <cell r="BW224">
            <v>0</v>
          </cell>
          <cell r="BX224">
            <v>27</v>
          </cell>
          <cell r="BY224">
            <v>0</v>
          </cell>
          <cell r="BZ224">
            <v>198</v>
          </cell>
          <cell r="CA224">
            <v>1420</v>
          </cell>
          <cell r="CB224">
            <v>1280</v>
          </cell>
          <cell r="CC224">
            <v>134</v>
          </cell>
          <cell r="CD224">
            <v>44.5</v>
          </cell>
          <cell r="CE224">
            <v>533</v>
          </cell>
          <cell r="CF224">
            <v>351</v>
          </cell>
          <cell r="CG224">
            <v>63.8</v>
          </cell>
          <cell r="CH224">
            <v>0</v>
          </cell>
          <cell r="CI224">
            <v>874</v>
          </cell>
          <cell r="CJ224">
            <v>959</v>
          </cell>
          <cell r="CK224">
            <v>0</v>
          </cell>
          <cell r="CL224">
            <v>18600</v>
          </cell>
          <cell r="CM224">
            <v>19.2</v>
          </cell>
          <cell r="CN224">
            <v>292</v>
          </cell>
          <cell r="CO224">
            <v>695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</row>
        <row r="225">
          <cell r="C225" t="str">
            <v>W12X53</v>
          </cell>
          <cell r="D225" t="str">
            <v>F</v>
          </cell>
          <cell r="E225">
            <v>53</v>
          </cell>
          <cell r="F225">
            <v>15.6</v>
          </cell>
          <cell r="G225">
            <v>12.1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9.25</v>
          </cell>
          <cell r="P225">
            <v>0</v>
          </cell>
          <cell r="Q225">
            <v>0</v>
          </cell>
          <cell r="R225">
            <v>1.18</v>
          </cell>
          <cell r="S225">
            <v>1.375</v>
          </cell>
          <cell r="T225">
            <v>0.9375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8.69</v>
          </cell>
          <cell r="AA225">
            <v>0</v>
          </cell>
          <cell r="AB225">
            <v>28.1</v>
          </cell>
          <cell r="AC225">
            <v>0</v>
          </cell>
          <cell r="AD225">
            <v>0</v>
          </cell>
          <cell r="AE225">
            <v>425</v>
          </cell>
          <cell r="AF225">
            <v>77.900000000000006</v>
          </cell>
          <cell r="AG225">
            <v>70.599999999999994</v>
          </cell>
          <cell r="AH225">
            <v>5.23</v>
          </cell>
          <cell r="AI225">
            <v>95.8</v>
          </cell>
          <cell r="AJ225">
            <v>29.1</v>
          </cell>
          <cell r="AK225">
            <v>19.2</v>
          </cell>
          <cell r="AL225">
            <v>2.48</v>
          </cell>
          <cell r="AM225">
            <v>0</v>
          </cell>
          <cell r="AN225">
            <v>1.58</v>
          </cell>
          <cell r="AO225">
            <v>3160</v>
          </cell>
          <cell r="AP225">
            <v>0</v>
          </cell>
          <cell r="AQ225">
            <v>28.8</v>
          </cell>
          <cell r="AR225">
            <v>41.4</v>
          </cell>
          <cell r="AS225">
            <v>16</v>
          </cell>
          <cell r="AT225">
            <v>38.299999999999997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 t="str">
            <v>W310X79</v>
          </cell>
          <cell r="AZ225" t="str">
            <v>W310X79</v>
          </cell>
          <cell r="BA225">
            <v>79</v>
          </cell>
          <cell r="BB225">
            <v>10100</v>
          </cell>
          <cell r="BC225">
            <v>307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30</v>
          </cell>
          <cell r="BO225">
            <v>34.9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79</v>
          </cell>
          <cell r="BV225">
            <v>0</v>
          </cell>
          <cell r="BW225">
            <v>0</v>
          </cell>
          <cell r="BX225">
            <v>28.1</v>
          </cell>
          <cell r="BY225">
            <v>0</v>
          </cell>
          <cell r="BZ225">
            <v>177</v>
          </cell>
          <cell r="CA225">
            <v>1280</v>
          </cell>
          <cell r="CB225">
            <v>1160</v>
          </cell>
          <cell r="CC225">
            <v>133</v>
          </cell>
          <cell r="CD225">
            <v>39.9</v>
          </cell>
          <cell r="CE225">
            <v>477</v>
          </cell>
          <cell r="CF225">
            <v>315</v>
          </cell>
          <cell r="CG225">
            <v>63</v>
          </cell>
          <cell r="CH225">
            <v>0</v>
          </cell>
          <cell r="CI225">
            <v>658</v>
          </cell>
          <cell r="CJ225">
            <v>849</v>
          </cell>
          <cell r="CK225">
            <v>0</v>
          </cell>
          <cell r="CL225">
            <v>18600</v>
          </cell>
          <cell r="CM225">
            <v>17.2</v>
          </cell>
          <cell r="CN225">
            <v>262</v>
          </cell>
          <cell r="CO225">
            <v>628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</row>
        <row r="226">
          <cell r="C226" t="str">
            <v>W12X50</v>
          </cell>
          <cell r="D226" t="str">
            <v>F</v>
          </cell>
          <cell r="E226">
            <v>50</v>
          </cell>
          <cell r="F226">
            <v>14.6</v>
          </cell>
          <cell r="G226">
            <v>12.2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9.25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0.9375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6.31</v>
          </cell>
          <cell r="AA226">
            <v>0</v>
          </cell>
          <cell r="AB226">
            <v>26.8</v>
          </cell>
          <cell r="AC226">
            <v>0</v>
          </cell>
          <cell r="AD226">
            <v>0</v>
          </cell>
          <cell r="AE226">
            <v>391</v>
          </cell>
          <cell r="AF226">
            <v>71.900000000000006</v>
          </cell>
          <cell r="AG226">
            <v>64.2</v>
          </cell>
          <cell r="AH226">
            <v>5.18</v>
          </cell>
          <cell r="AI226">
            <v>56.3</v>
          </cell>
          <cell r="AJ226">
            <v>21.3</v>
          </cell>
          <cell r="AK226">
            <v>13.9</v>
          </cell>
          <cell r="AL226">
            <v>1.96</v>
          </cell>
          <cell r="AM226">
            <v>0</v>
          </cell>
          <cell r="AN226">
            <v>1.71</v>
          </cell>
          <cell r="AO226">
            <v>1880</v>
          </cell>
          <cell r="AP226">
            <v>0</v>
          </cell>
          <cell r="AQ226">
            <v>23.4</v>
          </cell>
          <cell r="AR226">
            <v>30.2</v>
          </cell>
          <cell r="AS226">
            <v>14.3</v>
          </cell>
          <cell r="AT226">
            <v>35.4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 t="str">
            <v>W310X74</v>
          </cell>
          <cell r="AZ226" t="str">
            <v>W310X74</v>
          </cell>
          <cell r="BA226">
            <v>74</v>
          </cell>
          <cell r="BB226">
            <v>9420</v>
          </cell>
          <cell r="BC226">
            <v>310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74</v>
          </cell>
          <cell r="BV226">
            <v>0</v>
          </cell>
          <cell r="BW226">
            <v>0</v>
          </cell>
          <cell r="BX226">
            <v>26.8</v>
          </cell>
          <cell r="BY226">
            <v>0</v>
          </cell>
          <cell r="BZ226">
            <v>163</v>
          </cell>
          <cell r="CA226">
            <v>1180</v>
          </cell>
          <cell r="CB226">
            <v>1050</v>
          </cell>
          <cell r="CC226">
            <v>132</v>
          </cell>
          <cell r="CD226">
            <v>23.4</v>
          </cell>
          <cell r="CE226">
            <v>349</v>
          </cell>
          <cell r="CF226">
            <v>228</v>
          </cell>
          <cell r="CG226">
            <v>49.8</v>
          </cell>
          <cell r="CH226">
            <v>0</v>
          </cell>
          <cell r="CI226">
            <v>712</v>
          </cell>
          <cell r="CJ226">
            <v>505</v>
          </cell>
          <cell r="CK226">
            <v>0</v>
          </cell>
          <cell r="CL226">
            <v>15100</v>
          </cell>
          <cell r="CM226">
            <v>12.6</v>
          </cell>
          <cell r="CN226">
            <v>234</v>
          </cell>
          <cell r="CO226">
            <v>580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</row>
        <row r="227">
          <cell r="C227" t="str">
            <v>W12X45</v>
          </cell>
          <cell r="D227" t="str">
            <v>F</v>
          </cell>
          <cell r="E227">
            <v>45</v>
          </cell>
          <cell r="F227">
            <v>13.1</v>
          </cell>
          <cell r="G227">
            <v>12.1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9.25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0.9375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7</v>
          </cell>
          <cell r="AA227">
            <v>0</v>
          </cell>
          <cell r="AB227">
            <v>29.6</v>
          </cell>
          <cell r="AC227">
            <v>0</v>
          </cell>
          <cell r="AD227">
            <v>0</v>
          </cell>
          <cell r="AE227">
            <v>348</v>
          </cell>
          <cell r="AF227">
            <v>64.2</v>
          </cell>
          <cell r="AG227">
            <v>57.7</v>
          </cell>
          <cell r="AH227">
            <v>5.15</v>
          </cell>
          <cell r="AI227">
            <v>50</v>
          </cell>
          <cell r="AJ227">
            <v>19</v>
          </cell>
          <cell r="AK227">
            <v>12.4</v>
          </cell>
          <cell r="AL227">
            <v>1.95</v>
          </cell>
          <cell r="AM227">
            <v>0</v>
          </cell>
          <cell r="AN227">
            <v>1.26</v>
          </cell>
          <cell r="AO227">
            <v>1650</v>
          </cell>
          <cell r="AP227">
            <v>0</v>
          </cell>
          <cell r="AQ227">
            <v>23.2</v>
          </cell>
          <cell r="AR227">
            <v>26.8</v>
          </cell>
          <cell r="AS227">
            <v>12.8</v>
          </cell>
          <cell r="AT227">
            <v>31.7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 t="str">
            <v>W310X67</v>
          </cell>
          <cell r="AZ227" t="str">
            <v>W310X67</v>
          </cell>
          <cell r="BA227">
            <v>67</v>
          </cell>
          <cell r="BB227">
            <v>8450</v>
          </cell>
          <cell r="BC227">
            <v>307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67</v>
          </cell>
          <cell r="BV227">
            <v>0</v>
          </cell>
          <cell r="BW227">
            <v>0</v>
          </cell>
          <cell r="BX227">
            <v>29.6</v>
          </cell>
          <cell r="BY227">
            <v>0</v>
          </cell>
          <cell r="BZ227">
            <v>145</v>
          </cell>
          <cell r="CA227">
            <v>1050</v>
          </cell>
          <cell r="CB227">
            <v>946</v>
          </cell>
          <cell r="CC227">
            <v>131</v>
          </cell>
          <cell r="CD227">
            <v>20.8</v>
          </cell>
          <cell r="CE227">
            <v>311</v>
          </cell>
          <cell r="CF227">
            <v>203</v>
          </cell>
          <cell r="CG227">
            <v>49.5</v>
          </cell>
          <cell r="CH227">
            <v>0</v>
          </cell>
          <cell r="CI227">
            <v>524</v>
          </cell>
          <cell r="CJ227">
            <v>443</v>
          </cell>
          <cell r="CK227">
            <v>0</v>
          </cell>
          <cell r="CL227">
            <v>15000</v>
          </cell>
          <cell r="CM227">
            <v>11.2</v>
          </cell>
          <cell r="CN227">
            <v>210</v>
          </cell>
          <cell r="CO227">
            <v>519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</row>
        <row r="228">
          <cell r="C228" t="str">
            <v>W12X40</v>
          </cell>
          <cell r="D228" t="str">
            <v>F</v>
          </cell>
          <cell r="E228">
            <v>40</v>
          </cell>
          <cell r="F228">
            <v>11.7</v>
          </cell>
          <cell r="G228">
            <v>11.9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9.25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0.875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7.77</v>
          </cell>
          <cell r="AA228">
            <v>0</v>
          </cell>
          <cell r="AB228">
            <v>33.6</v>
          </cell>
          <cell r="AC228">
            <v>0</v>
          </cell>
          <cell r="AD228">
            <v>0</v>
          </cell>
          <cell r="AE228">
            <v>307</v>
          </cell>
          <cell r="AF228">
            <v>57</v>
          </cell>
          <cell r="AG228">
            <v>51.5</v>
          </cell>
          <cell r="AH228">
            <v>5.13</v>
          </cell>
          <cell r="AI228">
            <v>44.1</v>
          </cell>
          <cell r="AJ228">
            <v>16.8</v>
          </cell>
          <cell r="AK228">
            <v>11</v>
          </cell>
          <cell r="AL228">
            <v>1.94</v>
          </cell>
          <cell r="AM228">
            <v>0</v>
          </cell>
          <cell r="AN228">
            <v>0.90600000000000003</v>
          </cell>
          <cell r="AO228">
            <v>1440</v>
          </cell>
          <cell r="AP228">
            <v>0</v>
          </cell>
          <cell r="AQ228">
            <v>22.8</v>
          </cell>
          <cell r="AR228">
            <v>23.5</v>
          </cell>
          <cell r="AS228">
            <v>11.3</v>
          </cell>
          <cell r="AT228">
            <v>27.8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 t="str">
            <v>W310X60</v>
          </cell>
          <cell r="AZ228" t="str">
            <v>W310X60</v>
          </cell>
          <cell r="BA228">
            <v>60</v>
          </cell>
          <cell r="BB228">
            <v>7550</v>
          </cell>
          <cell r="BC228">
            <v>302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60</v>
          </cell>
          <cell r="BV228">
            <v>0</v>
          </cell>
          <cell r="BW228">
            <v>0</v>
          </cell>
          <cell r="BX228">
            <v>33.6</v>
          </cell>
          <cell r="BY228">
            <v>0</v>
          </cell>
          <cell r="BZ228">
            <v>128</v>
          </cell>
          <cell r="CA228">
            <v>934</v>
          </cell>
          <cell r="CB228">
            <v>844</v>
          </cell>
          <cell r="CC228">
            <v>130</v>
          </cell>
          <cell r="CD228">
            <v>18.399999999999999</v>
          </cell>
          <cell r="CE228">
            <v>275</v>
          </cell>
          <cell r="CF228">
            <v>180</v>
          </cell>
          <cell r="CG228">
            <v>49.3</v>
          </cell>
          <cell r="CH228">
            <v>0</v>
          </cell>
          <cell r="CI228">
            <v>377</v>
          </cell>
          <cell r="CJ228">
            <v>387</v>
          </cell>
          <cell r="CK228">
            <v>0</v>
          </cell>
          <cell r="CL228">
            <v>14700</v>
          </cell>
          <cell r="CM228">
            <v>9.7799999999999994</v>
          </cell>
          <cell r="CN228">
            <v>185</v>
          </cell>
          <cell r="CO228">
            <v>456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</row>
        <row r="229">
          <cell r="C229" t="str">
            <v>W12X35</v>
          </cell>
          <cell r="D229" t="str">
            <v>F</v>
          </cell>
          <cell r="E229">
            <v>35</v>
          </cell>
          <cell r="F229">
            <v>10.3</v>
          </cell>
          <cell r="G229">
            <v>12.5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0.75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6.31</v>
          </cell>
          <cell r="AA229">
            <v>0</v>
          </cell>
          <cell r="AB229">
            <v>36.200000000000003</v>
          </cell>
          <cell r="AC229">
            <v>0</v>
          </cell>
          <cell r="AD229">
            <v>0</v>
          </cell>
          <cell r="AE229">
            <v>285</v>
          </cell>
          <cell r="AF229">
            <v>51.2</v>
          </cell>
          <cell r="AG229">
            <v>45.6</v>
          </cell>
          <cell r="AH229">
            <v>5.25</v>
          </cell>
          <cell r="AI229">
            <v>24.5</v>
          </cell>
          <cell r="AJ229">
            <v>11.5</v>
          </cell>
          <cell r="AK229">
            <v>7.47</v>
          </cell>
          <cell r="AL229">
            <v>1.54</v>
          </cell>
          <cell r="AM229">
            <v>0</v>
          </cell>
          <cell r="AN229">
            <v>0.74099999999999999</v>
          </cell>
          <cell r="AO229">
            <v>879</v>
          </cell>
          <cell r="AP229">
            <v>0</v>
          </cell>
          <cell r="AQ229">
            <v>19.600000000000001</v>
          </cell>
          <cell r="AR229">
            <v>16.8</v>
          </cell>
          <cell r="AS229">
            <v>9.75</v>
          </cell>
          <cell r="AT229">
            <v>25.4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 t="str">
            <v>W310X52</v>
          </cell>
          <cell r="AZ229" t="str">
            <v>W310X52</v>
          </cell>
          <cell r="BA229">
            <v>52</v>
          </cell>
          <cell r="BB229">
            <v>6650</v>
          </cell>
          <cell r="BC229">
            <v>318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52</v>
          </cell>
          <cell r="BV229">
            <v>0</v>
          </cell>
          <cell r="BW229">
            <v>0</v>
          </cell>
          <cell r="BX229">
            <v>36.200000000000003</v>
          </cell>
          <cell r="BY229">
            <v>0</v>
          </cell>
          <cell r="BZ229">
            <v>119</v>
          </cell>
          <cell r="CA229">
            <v>839</v>
          </cell>
          <cell r="CB229">
            <v>747</v>
          </cell>
          <cell r="CC229">
            <v>133</v>
          </cell>
          <cell r="CD229">
            <v>10.199999999999999</v>
          </cell>
          <cell r="CE229">
            <v>188</v>
          </cell>
          <cell r="CF229">
            <v>122</v>
          </cell>
          <cell r="CG229">
            <v>39.1</v>
          </cell>
          <cell r="CH229">
            <v>0</v>
          </cell>
          <cell r="CI229">
            <v>308</v>
          </cell>
          <cell r="CJ229">
            <v>236</v>
          </cell>
          <cell r="CK229">
            <v>0</v>
          </cell>
          <cell r="CL229">
            <v>12600</v>
          </cell>
          <cell r="CM229">
            <v>6.99</v>
          </cell>
          <cell r="CN229">
            <v>160</v>
          </cell>
          <cell r="CO229">
            <v>416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</row>
        <row r="230">
          <cell r="C230" t="str">
            <v>W12X30</v>
          </cell>
          <cell r="D230" t="str">
            <v>F</v>
          </cell>
          <cell r="E230">
            <v>30</v>
          </cell>
          <cell r="F230">
            <v>8.7899999999999991</v>
          </cell>
          <cell r="G230">
            <v>12.3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0.75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7.41</v>
          </cell>
          <cell r="AA230">
            <v>0</v>
          </cell>
          <cell r="AB230">
            <v>41.8</v>
          </cell>
          <cell r="AC230">
            <v>0</v>
          </cell>
          <cell r="AD230">
            <v>0</v>
          </cell>
          <cell r="AE230">
            <v>238</v>
          </cell>
          <cell r="AF230">
            <v>43.1</v>
          </cell>
          <cell r="AG230">
            <v>38.6</v>
          </cell>
          <cell r="AH230">
            <v>5.21</v>
          </cell>
          <cell r="AI230">
            <v>20.3</v>
          </cell>
          <cell r="AJ230">
            <v>9.56</v>
          </cell>
          <cell r="AK230">
            <v>6.24</v>
          </cell>
          <cell r="AL230">
            <v>1.52</v>
          </cell>
          <cell r="AM230">
            <v>0</v>
          </cell>
          <cell r="AN230">
            <v>0.45700000000000002</v>
          </cell>
          <cell r="AO230">
            <v>720</v>
          </cell>
          <cell r="AP230">
            <v>0</v>
          </cell>
          <cell r="AQ230">
            <v>19.3</v>
          </cell>
          <cell r="AR230">
            <v>13.9</v>
          </cell>
          <cell r="AS230">
            <v>8.17</v>
          </cell>
          <cell r="AT230">
            <v>21.3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 t="str">
            <v>W310X44.5</v>
          </cell>
          <cell r="AZ230" t="str">
            <v>W310X44.5</v>
          </cell>
          <cell r="BA230">
            <v>44.5</v>
          </cell>
          <cell r="BB230">
            <v>5670</v>
          </cell>
          <cell r="BC230">
            <v>312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44.5</v>
          </cell>
          <cell r="BV230">
            <v>0</v>
          </cell>
          <cell r="BW230">
            <v>0</v>
          </cell>
          <cell r="BX230">
            <v>41.8</v>
          </cell>
          <cell r="BY230">
            <v>0</v>
          </cell>
          <cell r="BZ230">
            <v>99.1</v>
          </cell>
          <cell r="CA230">
            <v>706</v>
          </cell>
          <cell r="CB230">
            <v>633</v>
          </cell>
          <cell r="CC230">
            <v>132</v>
          </cell>
          <cell r="CD230">
            <v>8.4499999999999993</v>
          </cell>
          <cell r="CE230">
            <v>157</v>
          </cell>
          <cell r="CF230">
            <v>102</v>
          </cell>
          <cell r="CG230">
            <v>38.6</v>
          </cell>
          <cell r="CH230">
            <v>0</v>
          </cell>
          <cell r="CI230">
            <v>190</v>
          </cell>
          <cell r="CJ230">
            <v>193</v>
          </cell>
          <cell r="CK230">
            <v>0</v>
          </cell>
          <cell r="CL230">
            <v>12500</v>
          </cell>
          <cell r="CM230">
            <v>5.79</v>
          </cell>
          <cell r="CN230">
            <v>134</v>
          </cell>
          <cell r="CO230">
            <v>349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</row>
        <row r="231">
          <cell r="C231" t="str">
            <v>W12X26</v>
          </cell>
          <cell r="D231" t="str">
            <v>F</v>
          </cell>
          <cell r="E231">
            <v>26</v>
          </cell>
          <cell r="F231">
            <v>7.65</v>
          </cell>
          <cell r="G231">
            <v>12.2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0.75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8.5399999999999991</v>
          </cell>
          <cell r="AA231">
            <v>0</v>
          </cell>
          <cell r="AB231">
            <v>47.2</v>
          </cell>
          <cell r="AC231">
            <v>0</v>
          </cell>
          <cell r="AD231">
            <v>0</v>
          </cell>
          <cell r="AE231">
            <v>204</v>
          </cell>
          <cell r="AF231">
            <v>37.200000000000003</v>
          </cell>
          <cell r="AG231">
            <v>33.4</v>
          </cell>
          <cell r="AH231">
            <v>5.17</v>
          </cell>
          <cell r="AI231">
            <v>17.3</v>
          </cell>
          <cell r="AJ231">
            <v>8.17</v>
          </cell>
          <cell r="AK231">
            <v>5.34</v>
          </cell>
          <cell r="AL231">
            <v>1.51</v>
          </cell>
          <cell r="AM231">
            <v>0</v>
          </cell>
          <cell r="AN231">
            <v>0.3</v>
          </cell>
          <cell r="AO231">
            <v>607</v>
          </cell>
          <cell r="AP231">
            <v>0</v>
          </cell>
          <cell r="AQ231">
            <v>19.2</v>
          </cell>
          <cell r="AR231">
            <v>11.8</v>
          </cell>
          <cell r="AS231">
            <v>7.03</v>
          </cell>
          <cell r="AT231">
            <v>18.3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 t="str">
            <v>W310X38.7</v>
          </cell>
          <cell r="AZ231" t="str">
            <v>W310X38.7</v>
          </cell>
          <cell r="BA231">
            <v>38.700000000000003</v>
          </cell>
          <cell r="BB231">
            <v>4940</v>
          </cell>
          <cell r="BC231">
            <v>310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38.700000000000003</v>
          </cell>
          <cell r="BV231">
            <v>0</v>
          </cell>
          <cell r="BW231">
            <v>0</v>
          </cell>
          <cell r="BX231">
            <v>47.2</v>
          </cell>
          <cell r="BY231">
            <v>0</v>
          </cell>
          <cell r="BZ231">
            <v>84.9</v>
          </cell>
          <cell r="CA231">
            <v>610</v>
          </cell>
          <cell r="CB231">
            <v>547</v>
          </cell>
          <cell r="CC231">
            <v>131</v>
          </cell>
          <cell r="CD231">
            <v>7.2</v>
          </cell>
          <cell r="CE231">
            <v>134</v>
          </cell>
          <cell r="CF231">
            <v>87.5</v>
          </cell>
          <cell r="CG231">
            <v>38.4</v>
          </cell>
          <cell r="CH231">
            <v>0</v>
          </cell>
          <cell r="CI231">
            <v>125</v>
          </cell>
          <cell r="CJ231">
            <v>163</v>
          </cell>
          <cell r="CK231">
            <v>0</v>
          </cell>
          <cell r="CL231">
            <v>12400</v>
          </cell>
          <cell r="CM231">
            <v>4.91</v>
          </cell>
          <cell r="CN231">
            <v>115</v>
          </cell>
          <cell r="CO231">
            <v>300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</row>
        <row r="232">
          <cell r="C232" t="str">
            <v>W12X22</v>
          </cell>
          <cell r="D232" t="str">
            <v>F</v>
          </cell>
          <cell r="E232">
            <v>22</v>
          </cell>
          <cell r="F232">
            <v>6.48</v>
          </cell>
          <cell r="G232">
            <v>12.3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0.625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4.74</v>
          </cell>
          <cell r="AA232">
            <v>0</v>
          </cell>
          <cell r="AB232">
            <v>41.8</v>
          </cell>
          <cell r="AC232">
            <v>0</v>
          </cell>
          <cell r="AD232">
            <v>0</v>
          </cell>
          <cell r="AE232">
            <v>156</v>
          </cell>
          <cell r="AF232">
            <v>29.3</v>
          </cell>
          <cell r="AG232">
            <v>25.4</v>
          </cell>
          <cell r="AH232">
            <v>4.91</v>
          </cell>
          <cell r="AI232">
            <v>4.66</v>
          </cell>
          <cell r="AJ232">
            <v>3.66</v>
          </cell>
          <cell r="AK232">
            <v>2.31</v>
          </cell>
          <cell r="AL232">
            <v>0.84799999999999998</v>
          </cell>
          <cell r="AM232">
            <v>0</v>
          </cell>
          <cell r="AN232">
            <v>0.29299999999999998</v>
          </cell>
          <cell r="AO232">
            <v>164</v>
          </cell>
          <cell r="AP232">
            <v>0</v>
          </cell>
          <cell r="AQ232">
            <v>12</v>
          </cell>
          <cell r="AR232">
            <v>5.12</v>
          </cell>
          <cell r="AS232">
            <v>4.76</v>
          </cell>
          <cell r="AT232">
            <v>14.4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 t="str">
            <v>W310X32.7</v>
          </cell>
          <cell r="AZ232" t="str">
            <v>W310X32.7</v>
          </cell>
          <cell r="BA232">
            <v>32.700000000000003</v>
          </cell>
          <cell r="BB232">
            <v>4180</v>
          </cell>
          <cell r="BC232">
            <v>312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32.700000000000003</v>
          </cell>
          <cell r="BV232">
            <v>0</v>
          </cell>
          <cell r="BW232">
            <v>0</v>
          </cell>
          <cell r="BX232">
            <v>41.8</v>
          </cell>
          <cell r="BY232">
            <v>0</v>
          </cell>
          <cell r="BZ232">
            <v>64.900000000000006</v>
          </cell>
          <cell r="CA232">
            <v>480</v>
          </cell>
          <cell r="CB232">
            <v>416</v>
          </cell>
          <cell r="CC232">
            <v>125</v>
          </cell>
          <cell r="CD232">
            <v>1.94</v>
          </cell>
          <cell r="CE232">
            <v>60</v>
          </cell>
          <cell r="CF232">
            <v>37.9</v>
          </cell>
          <cell r="CG232">
            <v>21.5</v>
          </cell>
          <cell r="CH232">
            <v>0</v>
          </cell>
          <cell r="CI232">
            <v>122</v>
          </cell>
          <cell r="CJ232">
            <v>44</v>
          </cell>
          <cell r="CK232">
            <v>0</v>
          </cell>
          <cell r="CL232">
            <v>7740</v>
          </cell>
          <cell r="CM232">
            <v>2.13</v>
          </cell>
          <cell r="CN232">
            <v>78</v>
          </cell>
          <cell r="CO232">
            <v>236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</row>
        <row r="233">
          <cell r="C233" t="str">
            <v>W12X19</v>
          </cell>
          <cell r="D233" t="str">
            <v>F</v>
          </cell>
          <cell r="E233">
            <v>19</v>
          </cell>
          <cell r="F233">
            <v>5.57</v>
          </cell>
          <cell r="G233">
            <v>12.2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0.5625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5.72</v>
          </cell>
          <cell r="AA233">
            <v>0</v>
          </cell>
          <cell r="AB233">
            <v>46.2</v>
          </cell>
          <cell r="AC233">
            <v>0</v>
          </cell>
          <cell r="AD233">
            <v>0</v>
          </cell>
          <cell r="AE233">
            <v>130</v>
          </cell>
          <cell r="AF233">
            <v>24.7</v>
          </cell>
          <cell r="AG233">
            <v>21.3</v>
          </cell>
          <cell r="AH233">
            <v>4.82</v>
          </cell>
          <cell r="AI233">
            <v>3.76</v>
          </cell>
          <cell r="AJ233">
            <v>2.98</v>
          </cell>
          <cell r="AK233">
            <v>1.88</v>
          </cell>
          <cell r="AL233">
            <v>0.82199999999999995</v>
          </cell>
          <cell r="AM233">
            <v>0</v>
          </cell>
          <cell r="AN233">
            <v>0.18</v>
          </cell>
          <cell r="AO233">
            <v>131</v>
          </cell>
          <cell r="AP233">
            <v>0</v>
          </cell>
          <cell r="AQ233">
            <v>11.9</v>
          </cell>
          <cell r="AR233">
            <v>4.17</v>
          </cell>
          <cell r="AS233">
            <v>3.91</v>
          </cell>
          <cell r="AT233">
            <v>12.2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 t="str">
            <v>W310X28.3</v>
          </cell>
          <cell r="AZ233" t="str">
            <v>W310X28.3</v>
          </cell>
          <cell r="BA233">
            <v>28.3</v>
          </cell>
          <cell r="BB233">
            <v>3590</v>
          </cell>
          <cell r="BC233">
            <v>310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28.3</v>
          </cell>
          <cell r="BV233">
            <v>0</v>
          </cell>
          <cell r="BW233">
            <v>0</v>
          </cell>
          <cell r="BX233">
            <v>46.2</v>
          </cell>
          <cell r="BY233">
            <v>0</v>
          </cell>
          <cell r="BZ233">
            <v>54.1</v>
          </cell>
          <cell r="CA233">
            <v>405</v>
          </cell>
          <cell r="CB233">
            <v>349</v>
          </cell>
          <cell r="CC233">
            <v>122</v>
          </cell>
          <cell r="CD233">
            <v>1.57</v>
          </cell>
          <cell r="CE233">
            <v>48.8</v>
          </cell>
          <cell r="CF233">
            <v>30.8</v>
          </cell>
          <cell r="CG233">
            <v>20.9</v>
          </cell>
          <cell r="CH233">
            <v>0</v>
          </cell>
          <cell r="CI233">
            <v>74.900000000000006</v>
          </cell>
          <cell r="CJ233">
            <v>35.200000000000003</v>
          </cell>
          <cell r="CK233">
            <v>0</v>
          </cell>
          <cell r="CL233">
            <v>7680</v>
          </cell>
          <cell r="CM233">
            <v>1.74</v>
          </cell>
          <cell r="CN233">
            <v>64.099999999999994</v>
          </cell>
          <cell r="CO233">
            <v>200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</row>
        <row r="234">
          <cell r="C234" t="str">
            <v>W12X16</v>
          </cell>
          <cell r="D234" t="str">
            <v>F</v>
          </cell>
          <cell r="E234">
            <v>16</v>
          </cell>
          <cell r="F234">
            <v>4.71</v>
          </cell>
          <cell r="G234">
            <v>12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0.5625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7.53</v>
          </cell>
          <cell r="AA234">
            <v>0</v>
          </cell>
          <cell r="AB234">
            <v>49.4</v>
          </cell>
          <cell r="AC234">
            <v>0</v>
          </cell>
          <cell r="AD234">
            <v>0</v>
          </cell>
          <cell r="AE234">
            <v>103</v>
          </cell>
          <cell r="AF234">
            <v>20.100000000000001</v>
          </cell>
          <cell r="AG234">
            <v>17.100000000000001</v>
          </cell>
          <cell r="AH234">
            <v>4.67</v>
          </cell>
          <cell r="AI234">
            <v>2.82</v>
          </cell>
          <cell r="AJ234">
            <v>2.2599999999999998</v>
          </cell>
          <cell r="AK234">
            <v>1.41</v>
          </cell>
          <cell r="AL234">
            <v>0.77300000000000002</v>
          </cell>
          <cell r="AM234">
            <v>0</v>
          </cell>
          <cell r="AN234">
            <v>0.10299999999999999</v>
          </cell>
          <cell r="AO234">
            <v>96.9</v>
          </cell>
          <cell r="AP234">
            <v>0</v>
          </cell>
          <cell r="AQ234">
            <v>11.7</v>
          </cell>
          <cell r="AR234">
            <v>3.09</v>
          </cell>
          <cell r="AS234">
            <v>2.93</v>
          </cell>
          <cell r="AT234">
            <v>9.82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 t="str">
            <v>W310X23.8</v>
          </cell>
          <cell r="AZ234" t="str">
            <v>W310X23.8</v>
          </cell>
          <cell r="BA234">
            <v>23.8</v>
          </cell>
          <cell r="BB234">
            <v>3040</v>
          </cell>
          <cell r="BC234">
            <v>305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23.8</v>
          </cell>
          <cell r="BV234">
            <v>0</v>
          </cell>
          <cell r="BW234">
            <v>0</v>
          </cell>
          <cell r="BX234">
            <v>49.4</v>
          </cell>
          <cell r="BY234">
            <v>0</v>
          </cell>
          <cell r="BZ234">
            <v>42.9</v>
          </cell>
          <cell r="CA234">
            <v>329</v>
          </cell>
          <cell r="CB234">
            <v>280</v>
          </cell>
          <cell r="CC234">
            <v>119</v>
          </cell>
          <cell r="CD234">
            <v>1.17</v>
          </cell>
          <cell r="CE234">
            <v>37</v>
          </cell>
          <cell r="CF234">
            <v>23.1</v>
          </cell>
          <cell r="CG234">
            <v>19.600000000000001</v>
          </cell>
          <cell r="CH234">
            <v>0</v>
          </cell>
          <cell r="CI234">
            <v>42.9</v>
          </cell>
          <cell r="CJ234">
            <v>26</v>
          </cell>
          <cell r="CK234">
            <v>0</v>
          </cell>
          <cell r="CL234">
            <v>7550</v>
          </cell>
          <cell r="CM234">
            <v>1.29</v>
          </cell>
          <cell r="CN234">
            <v>48</v>
          </cell>
          <cell r="CO234">
            <v>161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</row>
        <row r="235">
          <cell r="C235" t="str">
            <v>W12X14</v>
          </cell>
          <cell r="D235" t="str">
            <v>F</v>
          </cell>
          <cell r="E235">
            <v>14</v>
          </cell>
          <cell r="F235">
            <v>4.16</v>
          </cell>
          <cell r="G235">
            <v>11.9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0.5625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8.82</v>
          </cell>
          <cell r="AA235">
            <v>0</v>
          </cell>
          <cell r="AB235">
            <v>54.3</v>
          </cell>
          <cell r="AC235">
            <v>0</v>
          </cell>
          <cell r="AD235">
            <v>0</v>
          </cell>
          <cell r="AE235">
            <v>88.6</v>
          </cell>
          <cell r="AF235">
            <v>17.399999999999999</v>
          </cell>
          <cell r="AG235">
            <v>14.9</v>
          </cell>
          <cell r="AH235">
            <v>4.62</v>
          </cell>
          <cell r="AI235">
            <v>2.36</v>
          </cell>
          <cell r="AJ235">
            <v>1.9</v>
          </cell>
          <cell r="AK235">
            <v>1.19</v>
          </cell>
          <cell r="AL235">
            <v>0.753</v>
          </cell>
          <cell r="AM235">
            <v>0</v>
          </cell>
          <cell r="AN235">
            <v>7.0400000000000004E-2</v>
          </cell>
          <cell r="AO235">
            <v>80.400000000000006</v>
          </cell>
          <cell r="AP235">
            <v>0</v>
          </cell>
          <cell r="AQ235">
            <v>11.6</v>
          </cell>
          <cell r="AR235">
            <v>2.59</v>
          </cell>
          <cell r="AS235">
            <v>2.48</v>
          </cell>
          <cell r="AT235">
            <v>8.49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 t="str">
            <v>W310X21</v>
          </cell>
          <cell r="AZ235" t="str">
            <v>W310X21</v>
          </cell>
          <cell r="BA235">
            <v>21</v>
          </cell>
          <cell r="BB235">
            <v>2680</v>
          </cell>
          <cell r="BC235">
            <v>302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21</v>
          </cell>
          <cell r="BV235">
            <v>0</v>
          </cell>
          <cell r="BW235">
            <v>0</v>
          </cell>
          <cell r="BX235">
            <v>54.3</v>
          </cell>
          <cell r="BY235">
            <v>0</v>
          </cell>
          <cell r="BZ235">
            <v>36.9</v>
          </cell>
          <cell r="CA235">
            <v>285</v>
          </cell>
          <cell r="CB235">
            <v>244</v>
          </cell>
          <cell r="CC235">
            <v>117</v>
          </cell>
          <cell r="CD235">
            <v>0.98199999999999998</v>
          </cell>
          <cell r="CE235">
            <v>31.1</v>
          </cell>
          <cell r="CF235">
            <v>19.5</v>
          </cell>
          <cell r="CG235">
            <v>19.100000000000001</v>
          </cell>
          <cell r="CH235">
            <v>0</v>
          </cell>
          <cell r="CI235">
            <v>29.3</v>
          </cell>
          <cell r="CJ235">
            <v>21.6</v>
          </cell>
          <cell r="CK235">
            <v>0</v>
          </cell>
          <cell r="CL235">
            <v>7480</v>
          </cell>
          <cell r="CM235">
            <v>1.08</v>
          </cell>
          <cell r="CN235">
            <v>40.6</v>
          </cell>
          <cell r="CO235">
            <v>139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</row>
        <row r="236">
          <cell r="C236" t="str">
            <v>W10X112</v>
          </cell>
          <cell r="D236" t="str">
            <v>F</v>
          </cell>
          <cell r="E236">
            <v>112</v>
          </cell>
          <cell r="F236">
            <v>32.9</v>
          </cell>
          <cell r="G236">
            <v>11.4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7.5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1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4.17</v>
          </cell>
          <cell r="AA236">
            <v>0</v>
          </cell>
          <cell r="AB236">
            <v>10.4</v>
          </cell>
          <cell r="AC236">
            <v>0</v>
          </cell>
          <cell r="AD236">
            <v>0</v>
          </cell>
          <cell r="AE236">
            <v>716</v>
          </cell>
          <cell r="AF236">
            <v>147</v>
          </cell>
          <cell r="AG236">
            <v>126</v>
          </cell>
          <cell r="AH236">
            <v>4.66</v>
          </cell>
          <cell r="AI236">
            <v>236</v>
          </cell>
          <cell r="AJ236">
            <v>69.2</v>
          </cell>
          <cell r="AK236">
            <v>45.3</v>
          </cell>
          <cell r="AL236">
            <v>2.68</v>
          </cell>
          <cell r="AM236">
            <v>0</v>
          </cell>
          <cell r="AN236">
            <v>15.1</v>
          </cell>
          <cell r="AO236">
            <v>6020</v>
          </cell>
          <cell r="AP236">
            <v>0</v>
          </cell>
          <cell r="AQ236">
            <v>26.4</v>
          </cell>
          <cell r="AR236">
            <v>85.8</v>
          </cell>
          <cell r="AS236">
            <v>30.6</v>
          </cell>
          <cell r="AT236">
            <v>73.5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 t="str">
            <v>W250X167</v>
          </cell>
          <cell r="AZ236" t="str">
            <v>W250X167</v>
          </cell>
          <cell r="BA236">
            <v>167</v>
          </cell>
          <cell r="BB236">
            <v>21200</v>
          </cell>
          <cell r="BC236">
            <v>290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167</v>
          </cell>
          <cell r="BV236">
            <v>0</v>
          </cell>
          <cell r="BW236">
            <v>0</v>
          </cell>
          <cell r="BX236">
            <v>10.4</v>
          </cell>
          <cell r="BY236">
            <v>0</v>
          </cell>
          <cell r="BZ236">
            <v>298</v>
          </cell>
          <cell r="CA236">
            <v>2410</v>
          </cell>
          <cell r="CB236">
            <v>2060</v>
          </cell>
          <cell r="CC236">
            <v>118</v>
          </cell>
          <cell r="CD236">
            <v>98.2</v>
          </cell>
          <cell r="CE236">
            <v>1130</v>
          </cell>
          <cell r="CF236">
            <v>742</v>
          </cell>
          <cell r="CG236">
            <v>68.099999999999994</v>
          </cell>
          <cell r="CH236">
            <v>0</v>
          </cell>
          <cell r="CI236">
            <v>6290</v>
          </cell>
          <cell r="CJ236">
            <v>1620</v>
          </cell>
          <cell r="CK236">
            <v>0</v>
          </cell>
          <cell r="CL236">
            <v>17000</v>
          </cell>
          <cell r="CM236">
            <v>35.700000000000003</v>
          </cell>
          <cell r="CN236">
            <v>501</v>
          </cell>
          <cell r="CO236">
            <v>1200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</row>
        <row r="237">
          <cell r="C237" t="str">
            <v>W10X100</v>
          </cell>
          <cell r="D237" t="str">
            <v>F</v>
          </cell>
          <cell r="E237">
            <v>100</v>
          </cell>
          <cell r="F237">
            <v>29.4</v>
          </cell>
          <cell r="G237">
            <v>11.1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7.5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1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4.62</v>
          </cell>
          <cell r="AA237">
            <v>0</v>
          </cell>
          <cell r="AB237">
            <v>11.6</v>
          </cell>
          <cell r="AC237">
            <v>0</v>
          </cell>
          <cell r="AD237">
            <v>0</v>
          </cell>
          <cell r="AE237">
            <v>623</v>
          </cell>
          <cell r="AF237">
            <v>130</v>
          </cell>
          <cell r="AG237">
            <v>112</v>
          </cell>
          <cell r="AH237">
            <v>4.5999999999999996</v>
          </cell>
          <cell r="AI237">
            <v>207</v>
          </cell>
          <cell r="AJ237">
            <v>61</v>
          </cell>
          <cell r="AK237">
            <v>40</v>
          </cell>
          <cell r="AL237">
            <v>2.65</v>
          </cell>
          <cell r="AM237">
            <v>0</v>
          </cell>
          <cell r="AN237">
            <v>10.9</v>
          </cell>
          <cell r="AO237">
            <v>5150</v>
          </cell>
          <cell r="AP237">
            <v>0</v>
          </cell>
          <cell r="AQ237">
            <v>25.7</v>
          </cell>
          <cell r="AR237">
            <v>74.099999999999994</v>
          </cell>
          <cell r="AS237">
            <v>26.9</v>
          </cell>
          <cell r="AT237">
            <v>64.2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 t="str">
            <v>W250X149</v>
          </cell>
          <cell r="AZ237" t="str">
            <v>W250X149</v>
          </cell>
          <cell r="BA237">
            <v>149</v>
          </cell>
          <cell r="BB237">
            <v>19000</v>
          </cell>
          <cell r="BC237">
            <v>282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149</v>
          </cell>
          <cell r="BV237">
            <v>0</v>
          </cell>
          <cell r="BW237">
            <v>0</v>
          </cell>
          <cell r="BX237">
            <v>11.6</v>
          </cell>
          <cell r="BY237">
            <v>0</v>
          </cell>
          <cell r="BZ237">
            <v>259</v>
          </cell>
          <cell r="CA237">
            <v>2130</v>
          </cell>
          <cell r="CB237">
            <v>1840</v>
          </cell>
          <cell r="CC237">
            <v>117</v>
          </cell>
          <cell r="CD237">
            <v>86.2</v>
          </cell>
          <cell r="CE237">
            <v>1000</v>
          </cell>
          <cell r="CF237">
            <v>655</v>
          </cell>
          <cell r="CG237">
            <v>67.3</v>
          </cell>
          <cell r="CH237">
            <v>0</v>
          </cell>
          <cell r="CI237">
            <v>4540</v>
          </cell>
          <cell r="CJ237">
            <v>1380</v>
          </cell>
          <cell r="CK237">
            <v>0</v>
          </cell>
          <cell r="CL237">
            <v>16600</v>
          </cell>
          <cell r="CM237">
            <v>30.8</v>
          </cell>
          <cell r="CN237">
            <v>441</v>
          </cell>
          <cell r="CO237">
            <v>1050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</row>
        <row r="238">
          <cell r="C238" t="str">
            <v>W10X88</v>
          </cell>
          <cell r="D238" t="str">
            <v>F</v>
          </cell>
          <cell r="E238">
            <v>88</v>
          </cell>
          <cell r="F238">
            <v>25.9</v>
          </cell>
          <cell r="G238">
            <v>10.8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7.5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0.9375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5.18</v>
          </cell>
          <cell r="AA238">
            <v>0</v>
          </cell>
          <cell r="AB238">
            <v>13</v>
          </cell>
          <cell r="AC238">
            <v>0</v>
          </cell>
          <cell r="AD238">
            <v>0</v>
          </cell>
          <cell r="AE238">
            <v>534</v>
          </cell>
          <cell r="AF238">
            <v>113</v>
          </cell>
          <cell r="AG238">
            <v>98.5</v>
          </cell>
          <cell r="AH238">
            <v>4.54</v>
          </cell>
          <cell r="AI238">
            <v>179</v>
          </cell>
          <cell r="AJ238">
            <v>53.1</v>
          </cell>
          <cell r="AK238">
            <v>34.799999999999997</v>
          </cell>
          <cell r="AL238">
            <v>2.63</v>
          </cell>
          <cell r="AM238">
            <v>0</v>
          </cell>
          <cell r="AN238">
            <v>7.53</v>
          </cell>
          <cell r="AO238">
            <v>4330</v>
          </cell>
          <cell r="AP238">
            <v>0</v>
          </cell>
          <cell r="AQ238">
            <v>25.3</v>
          </cell>
          <cell r="AR238">
            <v>64.400000000000006</v>
          </cell>
          <cell r="AS238">
            <v>23.5</v>
          </cell>
          <cell r="AT238">
            <v>55.9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 t="str">
            <v>W250X131</v>
          </cell>
          <cell r="AZ238" t="str">
            <v>W250X131</v>
          </cell>
          <cell r="BA238">
            <v>131</v>
          </cell>
          <cell r="BB238">
            <v>16700</v>
          </cell>
          <cell r="BC238">
            <v>274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131</v>
          </cell>
          <cell r="BV238">
            <v>0</v>
          </cell>
          <cell r="BW238">
            <v>0</v>
          </cell>
          <cell r="BX238">
            <v>13</v>
          </cell>
          <cell r="BY238">
            <v>0</v>
          </cell>
          <cell r="BZ238">
            <v>222</v>
          </cell>
          <cell r="CA238">
            <v>1850</v>
          </cell>
          <cell r="CB238">
            <v>1610</v>
          </cell>
          <cell r="CC238">
            <v>115</v>
          </cell>
          <cell r="CD238">
            <v>74.5</v>
          </cell>
          <cell r="CE238">
            <v>870</v>
          </cell>
          <cell r="CF238">
            <v>570</v>
          </cell>
          <cell r="CG238">
            <v>66.8</v>
          </cell>
          <cell r="CH238">
            <v>0</v>
          </cell>
          <cell r="CI238">
            <v>3130</v>
          </cell>
          <cell r="CJ238">
            <v>1160</v>
          </cell>
          <cell r="CK238">
            <v>0</v>
          </cell>
          <cell r="CL238">
            <v>16300</v>
          </cell>
          <cell r="CM238">
            <v>26.8</v>
          </cell>
          <cell r="CN238">
            <v>385</v>
          </cell>
          <cell r="CO238">
            <v>916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</row>
        <row r="239">
          <cell r="C239" t="str">
            <v>W10X77</v>
          </cell>
          <cell r="D239" t="str">
            <v>F</v>
          </cell>
          <cell r="E239">
            <v>77</v>
          </cell>
          <cell r="F239">
            <v>22.6</v>
          </cell>
          <cell r="G239">
            <v>10.6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7.5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0.875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5.86</v>
          </cell>
          <cell r="AA239">
            <v>0</v>
          </cell>
          <cell r="AB239">
            <v>14.8</v>
          </cell>
          <cell r="AC239">
            <v>0</v>
          </cell>
          <cell r="AD239">
            <v>0</v>
          </cell>
          <cell r="AE239">
            <v>455</v>
          </cell>
          <cell r="AF239">
            <v>97.6</v>
          </cell>
          <cell r="AG239">
            <v>85.9</v>
          </cell>
          <cell r="AH239">
            <v>4.49</v>
          </cell>
          <cell r="AI239">
            <v>154</v>
          </cell>
          <cell r="AJ239">
            <v>45.9</v>
          </cell>
          <cell r="AK239">
            <v>30.1</v>
          </cell>
          <cell r="AL239">
            <v>2.6</v>
          </cell>
          <cell r="AM239">
            <v>0</v>
          </cell>
          <cell r="AN239">
            <v>5.1100000000000003</v>
          </cell>
          <cell r="AO239">
            <v>3630</v>
          </cell>
          <cell r="AP239">
            <v>0</v>
          </cell>
          <cell r="AQ239">
            <v>24.8</v>
          </cell>
          <cell r="AR239">
            <v>55</v>
          </cell>
          <cell r="AS239">
            <v>20.5</v>
          </cell>
          <cell r="AT239">
            <v>48.4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 t="str">
            <v>W250X115</v>
          </cell>
          <cell r="AZ239" t="str">
            <v>W250X115</v>
          </cell>
          <cell r="BA239">
            <v>115</v>
          </cell>
          <cell r="BB239">
            <v>14600</v>
          </cell>
          <cell r="BC239">
            <v>269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115</v>
          </cell>
          <cell r="BV239">
            <v>0</v>
          </cell>
          <cell r="BW239">
            <v>0</v>
          </cell>
          <cell r="BX239">
            <v>14.8</v>
          </cell>
          <cell r="BY239">
            <v>0</v>
          </cell>
          <cell r="BZ239">
            <v>189</v>
          </cell>
          <cell r="CA239">
            <v>1600</v>
          </cell>
          <cell r="CB239">
            <v>1410</v>
          </cell>
          <cell r="CC239">
            <v>114</v>
          </cell>
          <cell r="CD239">
            <v>64.099999999999994</v>
          </cell>
          <cell r="CE239">
            <v>752</v>
          </cell>
          <cell r="CF239">
            <v>493</v>
          </cell>
          <cell r="CG239">
            <v>66</v>
          </cell>
          <cell r="CH239">
            <v>0</v>
          </cell>
          <cell r="CI239">
            <v>2130</v>
          </cell>
          <cell r="CJ239">
            <v>975</v>
          </cell>
          <cell r="CK239">
            <v>0</v>
          </cell>
          <cell r="CL239">
            <v>16000</v>
          </cell>
          <cell r="CM239">
            <v>22.9</v>
          </cell>
          <cell r="CN239">
            <v>336</v>
          </cell>
          <cell r="CO239">
            <v>793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</row>
        <row r="240">
          <cell r="C240" t="str">
            <v>W10X68</v>
          </cell>
          <cell r="D240" t="str">
            <v>F</v>
          </cell>
          <cell r="E240">
            <v>68</v>
          </cell>
          <cell r="F240">
            <v>20</v>
          </cell>
          <cell r="G240">
            <v>10.4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7.5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0.875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6.58</v>
          </cell>
          <cell r="AA240">
            <v>0</v>
          </cell>
          <cell r="AB240">
            <v>16.7</v>
          </cell>
          <cell r="AC240">
            <v>0</v>
          </cell>
          <cell r="AD240">
            <v>0</v>
          </cell>
          <cell r="AE240">
            <v>394</v>
          </cell>
          <cell r="AF240">
            <v>85.3</v>
          </cell>
          <cell r="AG240">
            <v>75.7</v>
          </cell>
          <cell r="AH240">
            <v>4.4400000000000004</v>
          </cell>
          <cell r="AI240">
            <v>134</v>
          </cell>
          <cell r="AJ240">
            <v>40.1</v>
          </cell>
          <cell r="AK240">
            <v>26.4</v>
          </cell>
          <cell r="AL240">
            <v>2.59</v>
          </cell>
          <cell r="AM240">
            <v>0</v>
          </cell>
          <cell r="AN240">
            <v>3.56</v>
          </cell>
          <cell r="AO240">
            <v>3100</v>
          </cell>
          <cell r="AP240">
            <v>0</v>
          </cell>
          <cell r="AQ240">
            <v>24.3</v>
          </cell>
          <cell r="AR240">
            <v>47.3</v>
          </cell>
          <cell r="AS240">
            <v>17.899999999999999</v>
          </cell>
          <cell r="AT240">
            <v>42.1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 t="str">
            <v>W250X101</v>
          </cell>
          <cell r="AZ240" t="str">
            <v>W250X101</v>
          </cell>
          <cell r="BA240">
            <v>101</v>
          </cell>
          <cell r="BB240">
            <v>12900</v>
          </cell>
          <cell r="BC240">
            <v>264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101</v>
          </cell>
          <cell r="BV240">
            <v>0</v>
          </cell>
          <cell r="BW240">
            <v>0</v>
          </cell>
          <cell r="BX240">
            <v>16.7</v>
          </cell>
          <cell r="BY240">
            <v>0</v>
          </cell>
          <cell r="BZ240">
            <v>164</v>
          </cell>
          <cell r="CA240">
            <v>1400</v>
          </cell>
          <cell r="CB240">
            <v>1240</v>
          </cell>
          <cell r="CC240">
            <v>113</v>
          </cell>
          <cell r="CD240">
            <v>55.8</v>
          </cell>
          <cell r="CE240">
            <v>657</v>
          </cell>
          <cell r="CF240">
            <v>433</v>
          </cell>
          <cell r="CG240">
            <v>65.8</v>
          </cell>
          <cell r="CH240">
            <v>0</v>
          </cell>
          <cell r="CI240">
            <v>1480</v>
          </cell>
          <cell r="CJ240">
            <v>832</v>
          </cell>
          <cell r="CK240">
            <v>0</v>
          </cell>
          <cell r="CL240">
            <v>15700</v>
          </cell>
          <cell r="CM240">
            <v>19.7</v>
          </cell>
          <cell r="CN240">
            <v>293</v>
          </cell>
          <cell r="CO240">
            <v>690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</row>
        <row r="241">
          <cell r="C241" t="str">
            <v>W10X60</v>
          </cell>
          <cell r="D241" t="str">
            <v>F</v>
          </cell>
          <cell r="E241">
            <v>60</v>
          </cell>
          <cell r="F241">
            <v>17.600000000000001</v>
          </cell>
          <cell r="G241">
            <v>10.199999999999999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7.5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0.8125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7.41</v>
          </cell>
          <cell r="AA241">
            <v>0</v>
          </cell>
          <cell r="AB241">
            <v>18.7</v>
          </cell>
          <cell r="AC241">
            <v>0</v>
          </cell>
          <cell r="AD241">
            <v>0</v>
          </cell>
          <cell r="AE241">
            <v>341</v>
          </cell>
          <cell r="AF241">
            <v>74.599999999999994</v>
          </cell>
          <cell r="AG241">
            <v>66.7</v>
          </cell>
          <cell r="AH241">
            <v>4.3899999999999997</v>
          </cell>
          <cell r="AI241">
            <v>116</v>
          </cell>
          <cell r="AJ241">
            <v>35</v>
          </cell>
          <cell r="AK241">
            <v>23</v>
          </cell>
          <cell r="AL241">
            <v>2.57</v>
          </cell>
          <cell r="AM241">
            <v>0</v>
          </cell>
          <cell r="AN241">
            <v>2.48</v>
          </cell>
          <cell r="AO241">
            <v>2640</v>
          </cell>
          <cell r="AP241">
            <v>0</v>
          </cell>
          <cell r="AQ241">
            <v>24</v>
          </cell>
          <cell r="AR241">
            <v>41.3</v>
          </cell>
          <cell r="AS241">
            <v>15.7</v>
          </cell>
          <cell r="AT241">
            <v>36.799999999999997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 t="str">
            <v>W250X89</v>
          </cell>
          <cell r="AZ241" t="str">
            <v>W250X89</v>
          </cell>
          <cell r="BA241">
            <v>89</v>
          </cell>
          <cell r="BB241">
            <v>11400</v>
          </cell>
          <cell r="BC241">
            <v>259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89</v>
          </cell>
          <cell r="BV241">
            <v>0</v>
          </cell>
          <cell r="BW241">
            <v>0</v>
          </cell>
          <cell r="BX241">
            <v>18.7</v>
          </cell>
          <cell r="BY241">
            <v>0</v>
          </cell>
          <cell r="BZ241">
            <v>142</v>
          </cell>
          <cell r="CA241">
            <v>1220</v>
          </cell>
          <cell r="CB241">
            <v>1090</v>
          </cell>
          <cell r="CC241">
            <v>112</v>
          </cell>
          <cell r="CD241">
            <v>48.3</v>
          </cell>
          <cell r="CE241">
            <v>574</v>
          </cell>
          <cell r="CF241">
            <v>377</v>
          </cell>
          <cell r="CG241">
            <v>65.3</v>
          </cell>
          <cell r="CH241">
            <v>0</v>
          </cell>
          <cell r="CI241">
            <v>1030</v>
          </cell>
          <cell r="CJ241">
            <v>709</v>
          </cell>
          <cell r="CK241">
            <v>0</v>
          </cell>
          <cell r="CL241">
            <v>15500</v>
          </cell>
          <cell r="CM241">
            <v>17.2</v>
          </cell>
          <cell r="CN241">
            <v>257</v>
          </cell>
          <cell r="CO241">
            <v>603</v>
          </cell>
          <cell r="CP241">
            <v>0</v>
          </cell>
          <cell r="CQ241">
            <v>0</v>
          </cell>
          <cell r="CR241">
            <v>0</v>
          </cell>
          <cell r="CS241">
            <v>0</v>
          </cell>
        </row>
        <row r="242">
          <cell r="C242" t="str">
            <v>W10X54</v>
          </cell>
          <cell r="D242" t="str">
            <v>F</v>
          </cell>
          <cell r="E242">
            <v>54</v>
          </cell>
          <cell r="F242">
            <v>15.8</v>
          </cell>
          <cell r="G242">
            <v>10.1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7.5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0.8125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8.15</v>
          </cell>
          <cell r="AA242">
            <v>0</v>
          </cell>
          <cell r="AB242">
            <v>21.2</v>
          </cell>
          <cell r="AC242">
            <v>0</v>
          </cell>
          <cell r="AD242">
            <v>0</v>
          </cell>
          <cell r="AE242">
            <v>303</v>
          </cell>
          <cell r="AF242">
            <v>66.599999999999994</v>
          </cell>
          <cell r="AG242">
            <v>60</v>
          </cell>
          <cell r="AH242">
            <v>4.37</v>
          </cell>
          <cell r="AI242">
            <v>103</v>
          </cell>
          <cell r="AJ242">
            <v>31.3</v>
          </cell>
          <cell r="AK242">
            <v>20.6</v>
          </cell>
          <cell r="AL242">
            <v>2.56</v>
          </cell>
          <cell r="AM242">
            <v>0</v>
          </cell>
          <cell r="AN242">
            <v>1.82</v>
          </cell>
          <cell r="AO242">
            <v>2320</v>
          </cell>
          <cell r="AP242">
            <v>0</v>
          </cell>
          <cell r="AQ242">
            <v>23.7</v>
          </cell>
          <cell r="AR242">
            <v>36.5</v>
          </cell>
          <cell r="AS242">
            <v>14</v>
          </cell>
          <cell r="AT242">
            <v>32.799999999999997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 t="str">
            <v>W250X80</v>
          </cell>
          <cell r="AZ242" t="str">
            <v>W250X80</v>
          </cell>
          <cell r="BA242">
            <v>80</v>
          </cell>
          <cell r="BB242">
            <v>10200</v>
          </cell>
          <cell r="BC242">
            <v>257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80</v>
          </cell>
          <cell r="BV242">
            <v>0</v>
          </cell>
          <cell r="BW242">
            <v>0</v>
          </cell>
          <cell r="BX242">
            <v>21.2</v>
          </cell>
          <cell r="BY242">
            <v>0</v>
          </cell>
          <cell r="BZ242">
            <v>126</v>
          </cell>
          <cell r="CA242">
            <v>1090</v>
          </cell>
          <cell r="CB242">
            <v>983</v>
          </cell>
          <cell r="CC242">
            <v>111</v>
          </cell>
          <cell r="CD242">
            <v>42.9</v>
          </cell>
          <cell r="CE242">
            <v>513</v>
          </cell>
          <cell r="CF242">
            <v>338</v>
          </cell>
          <cell r="CG242">
            <v>65</v>
          </cell>
          <cell r="CH242">
            <v>0</v>
          </cell>
          <cell r="CI242">
            <v>758</v>
          </cell>
          <cell r="CJ242">
            <v>623</v>
          </cell>
          <cell r="CK242">
            <v>0</v>
          </cell>
          <cell r="CL242">
            <v>15300</v>
          </cell>
          <cell r="CM242">
            <v>15.2</v>
          </cell>
          <cell r="CN242">
            <v>229</v>
          </cell>
          <cell r="CO242">
            <v>537</v>
          </cell>
          <cell r="CP242">
            <v>0</v>
          </cell>
          <cell r="CQ242">
            <v>0</v>
          </cell>
          <cell r="CR242">
            <v>0</v>
          </cell>
          <cell r="CS242">
            <v>0</v>
          </cell>
        </row>
        <row r="243">
          <cell r="C243" t="str">
            <v>W10X49</v>
          </cell>
          <cell r="D243" t="str">
            <v>F</v>
          </cell>
          <cell r="E243">
            <v>49</v>
          </cell>
          <cell r="F243">
            <v>14.4</v>
          </cell>
          <cell r="G243">
            <v>10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7.5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0.8125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8.93</v>
          </cell>
          <cell r="AA243">
            <v>0</v>
          </cell>
          <cell r="AB243">
            <v>23.1</v>
          </cell>
          <cell r="AC243">
            <v>0</v>
          </cell>
          <cell r="AD243">
            <v>0</v>
          </cell>
          <cell r="AE243">
            <v>272</v>
          </cell>
          <cell r="AF243">
            <v>60.4</v>
          </cell>
          <cell r="AG243">
            <v>54.6</v>
          </cell>
          <cell r="AH243">
            <v>4.3499999999999996</v>
          </cell>
          <cell r="AI243">
            <v>93.4</v>
          </cell>
          <cell r="AJ243">
            <v>28.3</v>
          </cell>
          <cell r="AK243">
            <v>18.7</v>
          </cell>
          <cell r="AL243">
            <v>2.54</v>
          </cell>
          <cell r="AM243">
            <v>0</v>
          </cell>
          <cell r="AN243">
            <v>1.39</v>
          </cell>
          <cell r="AO243">
            <v>2070</v>
          </cell>
          <cell r="AP243">
            <v>0</v>
          </cell>
          <cell r="AQ243">
            <v>23.6</v>
          </cell>
          <cell r="AR243">
            <v>33</v>
          </cell>
          <cell r="AS243">
            <v>12.8</v>
          </cell>
          <cell r="AT243">
            <v>29.8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 t="str">
            <v>W250X73</v>
          </cell>
          <cell r="AZ243" t="str">
            <v>W250X73</v>
          </cell>
          <cell r="BA243">
            <v>73</v>
          </cell>
          <cell r="BB243">
            <v>9290</v>
          </cell>
          <cell r="BC243">
            <v>254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73</v>
          </cell>
          <cell r="BV243">
            <v>0</v>
          </cell>
          <cell r="BW243">
            <v>0</v>
          </cell>
          <cell r="BX243">
            <v>23.1</v>
          </cell>
          <cell r="BY243">
            <v>0</v>
          </cell>
          <cell r="BZ243">
            <v>113</v>
          </cell>
          <cell r="CA243">
            <v>990</v>
          </cell>
          <cell r="CB243">
            <v>895</v>
          </cell>
          <cell r="CC243">
            <v>110</v>
          </cell>
          <cell r="CD243">
            <v>38.9</v>
          </cell>
          <cell r="CE243">
            <v>464</v>
          </cell>
          <cell r="CF243">
            <v>306</v>
          </cell>
          <cell r="CG243">
            <v>64.5</v>
          </cell>
          <cell r="CH243">
            <v>0</v>
          </cell>
          <cell r="CI243">
            <v>579</v>
          </cell>
          <cell r="CJ243">
            <v>556</v>
          </cell>
          <cell r="CK243">
            <v>0</v>
          </cell>
          <cell r="CL243">
            <v>15200</v>
          </cell>
          <cell r="CM243">
            <v>13.7</v>
          </cell>
          <cell r="CN243">
            <v>210</v>
          </cell>
          <cell r="CO243">
            <v>488</v>
          </cell>
          <cell r="CP243">
            <v>0</v>
          </cell>
          <cell r="CQ243">
            <v>0</v>
          </cell>
          <cell r="CR243">
            <v>0</v>
          </cell>
          <cell r="CS243">
            <v>0</v>
          </cell>
        </row>
        <row r="244">
          <cell r="C244" t="str">
            <v>W10X45</v>
          </cell>
          <cell r="D244" t="str">
            <v>F</v>
          </cell>
          <cell r="E244">
            <v>45</v>
          </cell>
          <cell r="F244">
            <v>13.3</v>
          </cell>
          <cell r="G244">
            <v>10.1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7.5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0.8125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6.47</v>
          </cell>
          <cell r="AA244">
            <v>0</v>
          </cell>
          <cell r="AB244">
            <v>22.5</v>
          </cell>
          <cell r="AC244">
            <v>0</v>
          </cell>
          <cell r="AD244">
            <v>0</v>
          </cell>
          <cell r="AE244">
            <v>248</v>
          </cell>
          <cell r="AF244">
            <v>54.9</v>
          </cell>
          <cell r="AG244">
            <v>49.1</v>
          </cell>
          <cell r="AH244">
            <v>4.32</v>
          </cell>
          <cell r="AI244">
            <v>53.4</v>
          </cell>
          <cell r="AJ244">
            <v>20.3</v>
          </cell>
          <cell r="AK244">
            <v>13.3</v>
          </cell>
          <cell r="AL244">
            <v>2.0099999999999998</v>
          </cell>
          <cell r="AM244">
            <v>0</v>
          </cell>
          <cell r="AN244">
            <v>1.51</v>
          </cell>
          <cell r="AO244">
            <v>1200</v>
          </cell>
          <cell r="AP244">
            <v>0</v>
          </cell>
          <cell r="AQ244">
            <v>19</v>
          </cell>
          <cell r="AR244">
            <v>23.6</v>
          </cell>
          <cell r="AS244">
            <v>11.3</v>
          </cell>
          <cell r="AT244">
            <v>27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 t="str">
            <v>W250X67</v>
          </cell>
          <cell r="AZ244" t="str">
            <v>W250X67</v>
          </cell>
          <cell r="BA244">
            <v>67</v>
          </cell>
          <cell r="BB244">
            <v>8580</v>
          </cell>
          <cell r="BC244">
            <v>257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67</v>
          </cell>
          <cell r="BV244">
            <v>0</v>
          </cell>
          <cell r="BW244">
            <v>0</v>
          </cell>
          <cell r="BX244">
            <v>22.5</v>
          </cell>
          <cell r="BY244">
            <v>0</v>
          </cell>
          <cell r="BZ244">
            <v>103</v>
          </cell>
          <cell r="CA244">
            <v>900</v>
          </cell>
          <cell r="CB244">
            <v>805</v>
          </cell>
          <cell r="CC244">
            <v>110</v>
          </cell>
          <cell r="CD244">
            <v>22.2</v>
          </cell>
          <cell r="CE244">
            <v>333</v>
          </cell>
          <cell r="CF244">
            <v>218</v>
          </cell>
          <cell r="CG244">
            <v>51.1</v>
          </cell>
          <cell r="CH244">
            <v>0</v>
          </cell>
          <cell r="CI244">
            <v>629</v>
          </cell>
          <cell r="CJ244">
            <v>322</v>
          </cell>
          <cell r="CK244">
            <v>0</v>
          </cell>
          <cell r="CL244">
            <v>12300</v>
          </cell>
          <cell r="CM244">
            <v>9.82</v>
          </cell>
          <cell r="CN244">
            <v>185</v>
          </cell>
          <cell r="CO244">
            <v>442</v>
          </cell>
          <cell r="CP244">
            <v>0</v>
          </cell>
          <cell r="CQ244">
            <v>0</v>
          </cell>
          <cell r="CR244">
            <v>0</v>
          </cell>
          <cell r="CS244">
            <v>0</v>
          </cell>
        </row>
        <row r="245">
          <cell r="C245" t="str">
            <v>W10X39</v>
          </cell>
          <cell r="D245" t="str">
            <v>F</v>
          </cell>
          <cell r="E245">
            <v>39</v>
          </cell>
          <cell r="F245">
            <v>11.5</v>
          </cell>
          <cell r="G245">
            <v>9.92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7.5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0.8125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7.53</v>
          </cell>
          <cell r="AA245">
            <v>0</v>
          </cell>
          <cell r="AB245">
            <v>25</v>
          </cell>
          <cell r="AC245">
            <v>0</v>
          </cell>
          <cell r="AD245">
            <v>0</v>
          </cell>
          <cell r="AE245">
            <v>209</v>
          </cell>
          <cell r="AF245">
            <v>46.8</v>
          </cell>
          <cell r="AG245">
            <v>42.1</v>
          </cell>
          <cell r="AH245">
            <v>4.2699999999999996</v>
          </cell>
          <cell r="AI245">
            <v>45</v>
          </cell>
          <cell r="AJ245">
            <v>17.2</v>
          </cell>
          <cell r="AK245">
            <v>11.3</v>
          </cell>
          <cell r="AL245">
            <v>1.98</v>
          </cell>
          <cell r="AM245">
            <v>0</v>
          </cell>
          <cell r="AN245">
            <v>0.97599999999999998</v>
          </cell>
          <cell r="AO245">
            <v>992</v>
          </cell>
          <cell r="AP245">
            <v>0</v>
          </cell>
          <cell r="AQ245">
            <v>18.8</v>
          </cell>
          <cell r="AR245">
            <v>19.899999999999999</v>
          </cell>
          <cell r="AS245">
            <v>9.5500000000000007</v>
          </cell>
          <cell r="AT245">
            <v>23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 t="str">
            <v>W250X58</v>
          </cell>
          <cell r="AZ245" t="str">
            <v>W250X58</v>
          </cell>
          <cell r="BA245">
            <v>58</v>
          </cell>
          <cell r="BB245">
            <v>7420</v>
          </cell>
          <cell r="BC245">
            <v>252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58</v>
          </cell>
          <cell r="BV245">
            <v>0</v>
          </cell>
          <cell r="BW245">
            <v>0</v>
          </cell>
          <cell r="BX245">
            <v>25</v>
          </cell>
          <cell r="BY245">
            <v>0</v>
          </cell>
          <cell r="BZ245">
            <v>87</v>
          </cell>
          <cell r="CA245">
            <v>767</v>
          </cell>
          <cell r="CB245">
            <v>690</v>
          </cell>
          <cell r="CC245">
            <v>108</v>
          </cell>
          <cell r="CD245">
            <v>18.7</v>
          </cell>
          <cell r="CE245">
            <v>282</v>
          </cell>
          <cell r="CF245">
            <v>185</v>
          </cell>
          <cell r="CG245">
            <v>50.3</v>
          </cell>
          <cell r="CH245">
            <v>0</v>
          </cell>
          <cell r="CI245">
            <v>406</v>
          </cell>
          <cell r="CJ245">
            <v>266</v>
          </cell>
          <cell r="CK245">
            <v>0</v>
          </cell>
          <cell r="CL245">
            <v>12100</v>
          </cell>
          <cell r="CM245">
            <v>8.2799999999999994</v>
          </cell>
          <cell r="CN245">
            <v>156</v>
          </cell>
          <cell r="CO245">
            <v>377</v>
          </cell>
          <cell r="CP245">
            <v>0</v>
          </cell>
          <cell r="CQ245">
            <v>0</v>
          </cell>
          <cell r="CR245">
            <v>0</v>
          </cell>
          <cell r="CS245">
            <v>0</v>
          </cell>
        </row>
        <row r="246">
          <cell r="C246" t="str">
            <v>W10X33</v>
          </cell>
          <cell r="D246" t="str">
            <v>F</v>
          </cell>
          <cell r="E246">
            <v>33</v>
          </cell>
          <cell r="F246">
            <v>9.7100000000000009</v>
          </cell>
          <cell r="G246">
            <v>9.73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7.5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0.75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9.15</v>
          </cell>
          <cell r="AA246">
            <v>0</v>
          </cell>
          <cell r="AB246">
            <v>27.1</v>
          </cell>
          <cell r="AC246">
            <v>0</v>
          </cell>
          <cell r="AD246">
            <v>0</v>
          </cell>
          <cell r="AE246">
            <v>171</v>
          </cell>
          <cell r="AF246">
            <v>38.799999999999997</v>
          </cell>
          <cell r="AG246">
            <v>35</v>
          </cell>
          <cell r="AH246">
            <v>4.1900000000000004</v>
          </cell>
          <cell r="AI246">
            <v>36.6</v>
          </cell>
          <cell r="AJ246">
            <v>14</v>
          </cell>
          <cell r="AK246">
            <v>9.1999999999999993</v>
          </cell>
          <cell r="AL246">
            <v>1.94</v>
          </cell>
          <cell r="AM246">
            <v>0</v>
          </cell>
          <cell r="AN246">
            <v>0.58299999999999996</v>
          </cell>
          <cell r="AO246">
            <v>791</v>
          </cell>
          <cell r="AP246">
            <v>0</v>
          </cell>
          <cell r="AQ246">
            <v>18.5</v>
          </cell>
          <cell r="AR246">
            <v>16</v>
          </cell>
          <cell r="AS246">
            <v>7.75</v>
          </cell>
          <cell r="AT246">
            <v>18.899999999999999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 t="str">
            <v>W250X49.1</v>
          </cell>
          <cell r="AZ246" t="str">
            <v>W250X49.1</v>
          </cell>
          <cell r="BA246">
            <v>49.1</v>
          </cell>
          <cell r="BB246">
            <v>6260</v>
          </cell>
          <cell r="BC246">
            <v>247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49.1</v>
          </cell>
          <cell r="BV246">
            <v>0</v>
          </cell>
          <cell r="BW246">
            <v>0</v>
          </cell>
          <cell r="BX246">
            <v>27.1</v>
          </cell>
          <cell r="BY246">
            <v>0</v>
          </cell>
          <cell r="BZ246">
            <v>71.2</v>
          </cell>
          <cell r="CA246">
            <v>636</v>
          </cell>
          <cell r="CB246">
            <v>574</v>
          </cell>
          <cell r="CC246">
            <v>106</v>
          </cell>
          <cell r="CD246">
            <v>15.2</v>
          </cell>
          <cell r="CE246">
            <v>229</v>
          </cell>
          <cell r="CF246">
            <v>151</v>
          </cell>
          <cell r="CG246">
            <v>49.3</v>
          </cell>
          <cell r="CH246">
            <v>0</v>
          </cell>
          <cell r="CI246">
            <v>243</v>
          </cell>
          <cell r="CJ246">
            <v>212</v>
          </cell>
          <cell r="CK246">
            <v>0</v>
          </cell>
          <cell r="CL246">
            <v>11900</v>
          </cell>
          <cell r="CM246">
            <v>6.66</v>
          </cell>
          <cell r="CN246">
            <v>127</v>
          </cell>
          <cell r="CO246">
            <v>310</v>
          </cell>
          <cell r="CP246">
            <v>0</v>
          </cell>
          <cell r="CQ246">
            <v>0</v>
          </cell>
          <cell r="CR246">
            <v>0</v>
          </cell>
          <cell r="CS246">
            <v>0</v>
          </cell>
        </row>
        <row r="247">
          <cell r="C247" t="str">
            <v>W10X30</v>
          </cell>
          <cell r="D247" t="str">
            <v>F</v>
          </cell>
          <cell r="E247">
            <v>30</v>
          </cell>
          <cell r="F247">
            <v>8.84</v>
          </cell>
          <cell r="G247">
            <v>10.5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0.6875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5.7</v>
          </cell>
          <cell r="AA247">
            <v>0</v>
          </cell>
          <cell r="AB247">
            <v>29.5</v>
          </cell>
          <cell r="AC247">
            <v>0</v>
          </cell>
          <cell r="AD247">
            <v>0</v>
          </cell>
          <cell r="AE247">
            <v>170</v>
          </cell>
          <cell r="AF247">
            <v>36.6</v>
          </cell>
          <cell r="AG247">
            <v>32.4</v>
          </cell>
          <cell r="AH247">
            <v>4.38</v>
          </cell>
          <cell r="AI247">
            <v>16.7</v>
          </cell>
          <cell r="AJ247">
            <v>8.84</v>
          </cell>
          <cell r="AK247">
            <v>5.75</v>
          </cell>
          <cell r="AL247">
            <v>1.37</v>
          </cell>
          <cell r="AM247">
            <v>0</v>
          </cell>
          <cell r="AN247">
            <v>0.622</v>
          </cell>
          <cell r="AO247">
            <v>414</v>
          </cell>
          <cell r="AP247">
            <v>0</v>
          </cell>
          <cell r="AQ247">
            <v>14.5</v>
          </cell>
          <cell r="AR247">
            <v>10.7</v>
          </cell>
          <cell r="AS247">
            <v>7.02</v>
          </cell>
          <cell r="AT247">
            <v>18.2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 t="str">
            <v>W250X44.8</v>
          </cell>
          <cell r="AZ247" t="str">
            <v>W250X44.8</v>
          </cell>
          <cell r="BA247">
            <v>44.8</v>
          </cell>
          <cell r="BB247">
            <v>5700</v>
          </cell>
          <cell r="BC247">
            <v>267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44.8</v>
          </cell>
          <cell r="BV247">
            <v>0</v>
          </cell>
          <cell r="BW247">
            <v>0</v>
          </cell>
          <cell r="BX247">
            <v>29.5</v>
          </cell>
          <cell r="BY247">
            <v>0</v>
          </cell>
          <cell r="BZ247">
            <v>70.8</v>
          </cell>
          <cell r="CA247">
            <v>600</v>
          </cell>
          <cell r="CB247">
            <v>531</v>
          </cell>
          <cell r="CC247">
            <v>111</v>
          </cell>
          <cell r="CD247">
            <v>6.95</v>
          </cell>
          <cell r="CE247">
            <v>145</v>
          </cell>
          <cell r="CF247">
            <v>94.2</v>
          </cell>
          <cell r="CG247">
            <v>34.799999999999997</v>
          </cell>
          <cell r="CH247">
            <v>0</v>
          </cell>
          <cell r="CI247">
            <v>259</v>
          </cell>
          <cell r="CJ247">
            <v>111</v>
          </cell>
          <cell r="CK247">
            <v>0</v>
          </cell>
          <cell r="CL247">
            <v>9350</v>
          </cell>
          <cell r="CM247">
            <v>4.45</v>
          </cell>
          <cell r="CN247">
            <v>115</v>
          </cell>
          <cell r="CO247">
            <v>298</v>
          </cell>
          <cell r="CP247">
            <v>0</v>
          </cell>
          <cell r="CQ247">
            <v>0</v>
          </cell>
          <cell r="CR247">
            <v>0</v>
          </cell>
          <cell r="CS247">
            <v>0</v>
          </cell>
        </row>
        <row r="248">
          <cell r="C248" t="str">
            <v>W10X26</v>
          </cell>
          <cell r="D248" t="str">
            <v>F</v>
          </cell>
          <cell r="E248">
            <v>26</v>
          </cell>
          <cell r="F248">
            <v>7.61</v>
          </cell>
          <cell r="G248">
            <v>10.3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0.6875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6.56</v>
          </cell>
          <cell r="AA248">
            <v>0</v>
          </cell>
          <cell r="AB248">
            <v>34</v>
          </cell>
          <cell r="AC248">
            <v>0</v>
          </cell>
          <cell r="AD248">
            <v>0</v>
          </cell>
          <cell r="AE248">
            <v>144</v>
          </cell>
          <cell r="AF248">
            <v>31.3</v>
          </cell>
          <cell r="AG248">
            <v>27.9</v>
          </cell>
          <cell r="AH248">
            <v>4.3499999999999996</v>
          </cell>
          <cell r="AI248">
            <v>14.1</v>
          </cell>
          <cell r="AJ248">
            <v>7.5</v>
          </cell>
          <cell r="AK248">
            <v>4.8899999999999997</v>
          </cell>
          <cell r="AL248">
            <v>1.36</v>
          </cell>
          <cell r="AM248">
            <v>0</v>
          </cell>
          <cell r="AN248">
            <v>0.40200000000000002</v>
          </cell>
          <cell r="AO248">
            <v>345</v>
          </cell>
          <cell r="AP248">
            <v>0</v>
          </cell>
          <cell r="AQ248">
            <v>14.2</v>
          </cell>
          <cell r="AR248">
            <v>9.0299999999999994</v>
          </cell>
          <cell r="AS248">
            <v>5.98</v>
          </cell>
          <cell r="AT248">
            <v>15.4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 t="str">
            <v>W250X38.5</v>
          </cell>
          <cell r="AZ248" t="str">
            <v>W250X38.5</v>
          </cell>
          <cell r="BA248">
            <v>38.5</v>
          </cell>
          <cell r="BB248">
            <v>4910</v>
          </cell>
          <cell r="BC248">
            <v>262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38.5</v>
          </cell>
          <cell r="BV248">
            <v>0</v>
          </cell>
          <cell r="BW248">
            <v>0</v>
          </cell>
          <cell r="BX248">
            <v>34</v>
          </cell>
          <cell r="BY248">
            <v>0</v>
          </cell>
          <cell r="BZ248">
            <v>59.9</v>
          </cell>
          <cell r="CA248">
            <v>513</v>
          </cell>
          <cell r="CB248">
            <v>457</v>
          </cell>
          <cell r="CC248">
            <v>110</v>
          </cell>
          <cell r="CD248">
            <v>5.87</v>
          </cell>
          <cell r="CE248">
            <v>123</v>
          </cell>
          <cell r="CF248">
            <v>80.099999999999994</v>
          </cell>
          <cell r="CG248">
            <v>34.5</v>
          </cell>
          <cell r="CH248">
            <v>0</v>
          </cell>
          <cell r="CI248">
            <v>167</v>
          </cell>
          <cell r="CJ248">
            <v>92.6</v>
          </cell>
          <cell r="CK248">
            <v>0</v>
          </cell>
          <cell r="CL248">
            <v>9160</v>
          </cell>
          <cell r="CM248">
            <v>3.76</v>
          </cell>
          <cell r="CN248">
            <v>98</v>
          </cell>
          <cell r="CO248">
            <v>252</v>
          </cell>
          <cell r="CP248">
            <v>0</v>
          </cell>
          <cell r="CQ248">
            <v>0</v>
          </cell>
          <cell r="CR248">
            <v>0</v>
          </cell>
          <cell r="CS248">
            <v>0</v>
          </cell>
        </row>
        <row r="249">
          <cell r="C249" t="str">
            <v>W10X22</v>
          </cell>
          <cell r="D249" t="str">
            <v>F</v>
          </cell>
          <cell r="E249">
            <v>22</v>
          </cell>
          <cell r="F249">
            <v>6.49</v>
          </cell>
          <cell r="G249">
            <v>10.199999999999999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0.625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7.99</v>
          </cell>
          <cell r="AA249">
            <v>0</v>
          </cell>
          <cell r="AB249">
            <v>36.9</v>
          </cell>
          <cell r="AC249">
            <v>0</v>
          </cell>
          <cell r="AD249">
            <v>0</v>
          </cell>
          <cell r="AE249">
            <v>118</v>
          </cell>
          <cell r="AF249">
            <v>26</v>
          </cell>
          <cell r="AG249">
            <v>23.2</v>
          </cell>
          <cell r="AH249">
            <v>4.2699999999999996</v>
          </cell>
          <cell r="AI249">
            <v>11.4</v>
          </cell>
          <cell r="AJ249">
            <v>6.1</v>
          </cell>
          <cell r="AK249">
            <v>3.97</v>
          </cell>
          <cell r="AL249">
            <v>1.33</v>
          </cell>
          <cell r="AM249">
            <v>0</v>
          </cell>
          <cell r="AN249">
            <v>0.23899999999999999</v>
          </cell>
          <cell r="AO249">
            <v>275</v>
          </cell>
          <cell r="AP249">
            <v>0</v>
          </cell>
          <cell r="AQ249">
            <v>14.1</v>
          </cell>
          <cell r="AR249">
            <v>7.32</v>
          </cell>
          <cell r="AS249">
            <v>4.88</v>
          </cell>
          <cell r="AT249">
            <v>12.9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 t="str">
            <v>W250X32.7</v>
          </cell>
          <cell r="AZ249" t="str">
            <v>W250X32.7</v>
          </cell>
          <cell r="BA249">
            <v>32.700000000000003</v>
          </cell>
          <cell r="BB249">
            <v>4190</v>
          </cell>
          <cell r="BC249">
            <v>259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32.700000000000003</v>
          </cell>
          <cell r="BV249">
            <v>0</v>
          </cell>
          <cell r="BW249">
            <v>0</v>
          </cell>
          <cell r="BX249">
            <v>36.9</v>
          </cell>
          <cell r="BY249">
            <v>0</v>
          </cell>
          <cell r="BZ249">
            <v>49.1</v>
          </cell>
          <cell r="CA249">
            <v>426</v>
          </cell>
          <cell r="CB249">
            <v>380</v>
          </cell>
          <cell r="CC249">
            <v>108</v>
          </cell>
          <cell r="CD249">
            <v>4.75</v>
          </cell>
          <cell r="CE249">
            <v>100</v>
          </cell>
          <cell r="CF249">
            <v>65.099999999999994</v>
          </cell>
          <cell r="CG249">
            <v>33.799999999999997</v>
          </cell>
          <cell r="CH249">
            <v>0</v>
          </cell>
          <cell r="CI249">
            <v>100</v>
          </cell>
          <cell r="CJ249">
            <v>73.8</v>
          </cell>
          <cell r="CK249">
            <v>0</v>
          </cell>
          <cell r="CL249">
            <v>9100</v>
          </cell>
          <cell r="CM249">
            <v>3.05</v>
          </cell>
          <cell r="CN249">
            <v>80</v>
          </cell>
          <cell r="CO249">
            <v>211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</row>
        <row r="250">
          <cell r="C250" t="str">
            <v>W10X19</v>
          </cell>
          <cell r="D250" t="str">
            <v>F</v>
          </cell>
          <cell r="E250">
            <v>19</v>
          </cell>
          <cell r="F250">
            <v>5.62</v>
          </cell>
          <cell r="G250">
            <v>10.199999999999999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0.625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5.09</v>
          </cell>
          <cell r="AA250">
            <v>0</v>
          </cell>
          <cell r="AB250">
            <v>35.4</v>
          </cell>
          <cell r="AC250">
            <v>0</v>
          </cell>
          <cell r="AD250">
            <v>0</v>
          </cell>
          <cell r="AE250">
            <v>96.3</v>
          </cell>
          <cell r="AF250">
            <v>21.6</v>
          </cell>
          <cell r="AG250">
            <v>18.8</v>
          </cell>
          <cell r="AH250">
            <v>4.1399999999999997</v>
          </cell>
          <cell r="AI250">
            <v>4.29</v>
          </cell>
          <cell r="AJ250">
            <v>3.35</v>
          </cell>
          <cell r="AK250">
            <v>2.14</v>
          </cell>
          <cell r="AL250">
            <v>0.874</v>
          </cell>
          <cell r="AM250">
            <v>0</v>
          </cell>
          <cell r="AN250">
            <v>0.23300000000000001</v>
          </cell>
          <cell r="AO250">
            <v>104</v>
          </cell>
          <cell r="AP250">
            <v>0</v>
          </cell>
          <cell r="AQ250">
            <v>9.85</v>
          </cell>
          <cell r="AR250">
            <v>3.91</v>
          </cell>
          <cell r="AS250">
            <v>3.65</v>
          </cell>
          <cell r="AT250">
            <v>10.6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 t="str">
            <v>W250X28.4</v>
          </cell>
          <cell r="AZ250" t="str">
            <v>W250X28.4</v>
          </cell>
          <cell r="BA250">
            <v>28.4</v>
          </cell>
          <cell r="BB250">
            <v>3630</v>
          </cell>
          <cell r="BC250">
            <v>259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28.4</v>
          </cell>
          <cell r="BV250">
            <v>0</v>
          </cell>
          <cell r="BW250">
            <v>0</v>
          </cell>
          <cell r="BX250">
            <v>35.4</v>
          </cell>
          <cell r="BY250">
            <v>0</v>
          </cell>
          <cell r="BZ250">
            <v>40.1</v>
          </cell>
          <cell r="CA250">
            <v>354</v>
          </cell>
          <cell r="CB250">
            <v>308</v>
          </cell>
          <cell r="CC250">
            <v>105</v>
          </cell>
          <cell r="CD250">
            <v>1.79</v>
          </cell>
          <cell r="CE250">
            <v>54.9</v>
          </cell>
          <cell r="CF250">
            <v>35.1</v>
          </cell>
          <cell r="CG250">
            <v>22.2</v>
          </cell>
          <cell r="CH250">
            <v>0</v>
          </cell>
          <cell r="CI250">
            <v>97</v>
          </cell>
          <cell r="CJ250">
            <v>27.9</v>
          </cell>
          <cell r="CK250">
            <v>0</v>
          </cell>
          <cell r="CL250">
            <v>6350</v>
          </cell>
          <cell r="CM250">
            <v>1.63</v>
          </cell>
          <cell r="CN250">
            <v>59.8</v>
          </cell>
          <cell r="CO250">
            <v>174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</row>
        <row r="251">
          <cell r="C251" t="str">
            <v>W10X17</v>
          </cell>
          <cell r="D251" t="str">
            <v>F</v>
          </cell>
          <cell r="E251">
            <v>17</v>
          </cell>
          <cell r="F251">
            <v>4.99</v>
          </cell>
          <cell r="G251">
            <v>10.1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0.5625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6.08</v>
          </cell>
          <cell r="AA251">
            <v>0</v>
          </cell>
          <cell r="AB251">
            <v>36.9</v>
          </cell>
          <cell r="AC251">
            <v>0</v>
          </cell>
          <cell r="AD251">
            <v>0</v>
          </cell>
          <cell r="AE251">
            <v>81.900000000000006</v>
          </cell>
          <cell r="AF251">
            <v>18.7</v>
          </cell>
          <cell r="AG251">
            <v>16.2</v>
          </cell>
          <cell r="AH251">
            <v>4.05</v>
          </cell>
          <cell r="AI251">
            <v>3.56</v>
          </cell>
          <cell r="AJ251">
            <v>2.8</v>
          </cell>
          <cell r="AK251">
            <v>1.78</v>
          </cell>
          <cell r="AL251">
            <v>0.84499999999999997</v>
          </cell>
          <cell r="AM251">
            <v>0</v>
          </cell>
          <cell r="AN251">
            <v>0.156</v>
          </cell>
          <cell r="AO251">
            <v>85.1</v>
          </cell>
          <cell r="AP251">
            <v>0</v>
          </cell>
          <cell r="AQ251">
            <v>9.7899999999999991</v>
          </cell>
          <cell r="AR251">
            <v>3.24</v>
          </cell>
          <cell r="AS251">
            <v>3.04</v>
          </cell>
          <cell r="AT251">
            <v>9.14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 t="str">
            <v>W250X25.3</v>
          </cell>
          <cell r="AZ251" t="str">
            <v>W250X25.3</v>
          </cell>
          <cell r="BA251">
            <v>25.3</v>
          </cell>
          <cell r="BB251">
            <v>3220</v>
          </cell>
          <cell r="BC251">
            <v>257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25.3</v>
          </cell>
          <cell r="BV251">
            <v>0</v>
          </cell>
          <cell r="BW251">
            <v>0</v>
          </cell>
          <cell r="BX251">
            <v>36.9</v>
          </cell>
          <cell r="BY251">
            <v>0</v>
          </cell>
          <cell r="BZ251">
            <v>34.1</v>
          </cell>
          <cell r="CA251">
            <v>306</v>
          </cell>
          <cell r="CB251">
            <v>265</v>
          </cell>
          <cell r="CC251">
            <v>103</v>
          </cell>
          <cell r="CD251">
            <v>1.48</v>
          </cell>
          <cell r="CE251">
            <v>45.9</v>
          </cell>
          <cell r="CF251">
            <v>29.2</v>
          </cell>
          <cell r="CG251">
            <v>21.5</v>
          </cell>
          <cell r="CH251">
            <v>0</v>
          </cell>
          <cell r="CI251">
            <v>64.900000000000006</v>
          </cell>
          <cell r="CJ251">
            <v>22.9</v>
          </cell>
          <cell r="CK251">
            <v>0</v>
          </cell>
          <cell r="CL251">
            <v>6320</v>
          </cell>
          <cell r="CM251">
            <v>1.35</v>
          </cell>
          <cell r="CN251">
            <v>49.8</v>
          </cell>
          <cell r="CO251">
            <v>150</v>
          </cell>
          <cell r="CP251">
            <v>0</v>
          </cell>
          <cell r="CQ251">
            <v>0</v>
          </cell>
          <cell r="CR251">
            <v>0</v>
          </cell>
          <cell r="CS251">
            <v>0</v>
          </cell>
        </row>
        <row r="252">
          <cell r="C252" t="str">
            <v>W10X15</v>
          </cell>
          <cell r="D252" t="str">
            <v>F</v>
          </cell>
          <cell r="E252">
            <v>15</v>
          </cell>
          <cell r="F252">
            <v>4.41</v>
          </cell>
          <cell r="G252">
            <v>10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0.5625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7.41</v>
          </cell>
          <cell r="AA252">
            <v>0</v>
          </cell>
          <cell r="AB252">
            <v>38.5</v>
          </cell>
          <cell r="AC252">
            <v>0</v>
          </cell>
          <cell r="AD252">
            <v>0</v>
          </cell>
          <cell r="AE252">
            <v>68.900000000000006</v>
          </cell>
          <cell r="AF252">
            <v>16</v>
          </cell>
          <cell r="AG252">
            <v>13.8</v>
          </cell>
          <cell r="AH252">
            <v>3.95</v>
          </cell>
          <cell r="AI252">
            <v>2.89</v>
          </cell>
          <cell r="AJ252">
            <v>2.2999999999999998</v>
          </cell>
          <cell r="AK252">
            <v>1.45</v>
          </cell>
          <cell r="AL252">
            <v>0.81</v>
          </cell>
          <cell r="AM252">
            <v>0</v>
          </cell>
          <cell r="AN252">
            <v>0.104</v>
          </cell>
          <cell r="AO252">
            <v>68.3</v>
          </cell>
          <cell r="AP252">
            <v>0</v>
          </cell>
          <cell r="AQ252">
            <v>9.73</v>
          </cell>
          <cell r="AR252">
            <v>2.63</v>
          </cell>
          <cell r="AS252">
            <v>2.48</v>
          </cell>
          <cell r="AT252">
            <v>7.83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 t="str">
            <v>W250X22.3</v>
          </cell>
          <cell r="AZ252" t="str">
            <v>W250X22.3</v>
          </cell>
          <cell r="BA252">
            <v>2.2999999999999998</v>
          </cell>
          <cell r="BB252">
            <v>2850</v>
          </cell>
          <cell r="BC252">
            <v>254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2.2999999999999998</v>
          </cell>
          <cell r="BV252">
            <v>0</v>
          </cell>
          <cell r="BW252">
            <v>0</v>
          </cell>
          <cell r="BX252">
            <v>38.5</v>
          </cell>
          <cell r="BY252">
            <v>0</v>
          </cell>
          <cell r="BZ252">
            <v>28.7</v>
          </cell>
          <cell r="CA252">
            <v>262</v>
          </cell>
          <cell r="CB252">
            <v>226</v>
          </cell>
          <cell r="CC252">
            <v>100</v>
          </cell>
          <cell r="CD252">
            <v>1.2</v>
          </cell>
          <cell r="CE252">
            <v>37.700000000000003</v>
          </cell>
          <cell r="CF252">
            <v>23.8</v>
          </cell>
          <cell r="CG252">
            <v>20.6</v>
          </cell>
          <cell r="CH252">
            <v>0</v>
          </cell>
          <cell r="CI252">
            <v>43.3</v>
          </cell>
          <cell r="CJ252">
            <v>18.3</v>
          </cell>
          <cell r="CK252">
            <v>0</v>
          </cell>
          <cell r="CL252">
            <v>6280</v>
          </cell>
          <cell r="CM252">
            <v>1.0900000000000001</v>
          </cell>
          <cell r="CN252">
            <v>40.6</v>
          </cell>
          <cell r="CO252">
            <v>128</v>
          </cell>
          <cell r="CP252">
            <v>0</v>
          </cell>
          <cell r="CQ252">
            <v>0</v>
          </cell>
          <cell r="CR252">
            <v>0</v>
          </cell>
          <cell r="CS252">
            <v>0</v>
          </cell>
        </row>
        <row r="253">
          <cell r="C253" t="str">
            <v>W10X12</v>
          </cell>
          <cell r="D253" t="str">
            <v>F</v>
          </cell>
          <cell r="E253">
            <v>12</v>
          </cell>
          <cell r="F253">
            <v>3.54</v>
          </cell>
          <cell r="G253">
            <v>9.8699999999999992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0.5625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9.43</v>
          </cell>
          <cell r="AA253">
            <v>0</v>
          </cell>
          <cell r="AB253">
            <v>46.6</v>
          </cell>
          <cell r="AC253">
            <v>0</v>
          </cell>
          <cell r="AD253">
            <v>0</v>
          </cell>
          <cell r="AE253">
            <v>53.8</v>
          </cell>
          <cell r="AF253">
            <v>12.6</v>
          </cell>
          <cell r="AG253">
            <v>10.9</v>
          </cell>
          <cell r="AH253">
            <v>3.9</v>
          </cell>
          <cell r="AI253">
            <v>2.1800000000000002</v>
          </cell>
          <cell r="AJ253">
            <v>1.74</v>
          </cell>
          <cell r="AK253">
            <v>1.1000000000000001</v>
          </cell>
          <cell r="AL253">
            <v>0.78500000000000003</v>
          </cell>
          <cell r="AM253">
            <v>0</v>
          </cell>
          <cell r="AN253">
            <v>5.4699999999999999E-2</v>
          </cell>
          <cell r="AO253">
            <v>50.9</v>
          </cell>
          <cell r="AP253">
            <v>0</v>
          </cell>
          <cell r="AQ253">
            <v>9.56</v>
          </cell>
          <cell r="AR253">
            <v>1.99</v>
          </cell>
          <cell r="AS253">
            <v>1.91</v>
          </cell>
          <cell r="AT253">
            <v>6.14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 t="str">
            <v>W250X17.9</v>
          </cell>
          <cell r="AZ253" t="str">
            <v>W250X17.9</v>
          </cell>
          <cell r="BA253">
            <v>17.899999999999999</v>
          </cell>
          <cell r="BB253">
            <v>2280</v>
          </cell>
          <cell r="BC253">
            <v>251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17.899999999999999</v>
          </cell>
          <cell r="BV253">
            <v>0</v>
          </cell>
          <cell r="BW253">
            <v>0</v>
          </cell>
          <cell r="BX253">
            <v>46.6</v>
          </cell>
          <cell r="BY253">
            <v>0</v>
          </cell>
          <cell r="BZ253">
            <v>22.4</v>
          </cell>
          <cell r="CA253">
            <v>206</v>
          </cell>
          <cell r="CB253">
            <v>179</v>
          </cell>
          <cell r="CC253">
            <v>99.1</v>
          </cell>
          <cell r="CD253">
            <v>0.90700000000000003</v>
          </cell>
          <cell r="CE253">
            <v>28.5</v>
          </cell>
          <cell r="CF253">
            <v>18</v>
          </cell>
          <cell r="CG253">
            <v>19.899999999999999</v>
          </cell>
          <cell r="CH253">
            <v>0</v>
          </cell>
          <cell r="CI253">
            <v>22.8</v>
          </cell>
          <cell r="CJ253">
            <v>13.7</v>
          </cell>
          <cell r="CK253">
            <v>0</v>
          </cell>
          <cell r="CL253">
            <v>6170</v>
          </cell>
          <cell r="CM253">
            <v>0.82799999999999996</v>
          </cell>
          <cell r="CN253">
            <v>31.3</v>
          </cell>
          <cell r="CO253">
            <v>101</v>
          </cell>
          <cell r="CP253">
            <v>0</v>
          </cell>
          <cell r="CQ253">
            <v>0</v>
          </cell>
          <cell r="CR253">
            <v>0</v>
          </cell>
          <cell r="CS253">
            <v>0</v>
          </cell>
        </row>
        <row r="254">
          <cell r="C254" t="str">
            <v>W8X67</v>
          </cell>
          <cell r="D254" t="str">
            <v>F</v>
          </cell>
          <cell r="E254">
            <v>67</v>
          </cell>
          <cell r="F254">
            <v>19.7</v>
          </cell>
          <cell r="G254">
            <v>9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0.9375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4.43</v>
          </cell>
          <cell r="AA254">
            <v>0</v>
          </cell>
          <cell r="AB254">
            <v>11.1</v>
          </cell>
          <cell r="AC254">
            <v>0</v>
          </cell>
          <cell r="AD254">
            <v>0</v>
          </cell>
          <cell r="AE254">
            <v>272</v>
          </cell>
          <cell r="AF254">
            <v>70.099999999999994</v>
          </cell>
          <cell r="AG254">
            <v>60.4</v>
          </cell>
          <cell r="AH254">
            <v>3.72</v>
          </cell>
          <cell r="AI254">
            <v>88.6</v>
          </cell>
          <cell r="AJ254">
            <v>32.700000000000003</v>
          </cell>
          <cell r="AK254">
            <v>21.4</v>
          </cell>
          <cell r="AL254">
            <v>2.12</v>
          </cell>
          <cell r="AM254">
            <v>0</v>
          </cell>
          <cell r="AN254">
            <v>5.05</v>
          </cell>
          <cell r="AO254">
            <v>1440</v>
          </cell>
          <cell r="AP254">
            <v>0</v>
          </cell>
          <cell r="AQ254">
            <v>16.7</v>
          </cell>
          <cell r="AR254">
            <v>32.299999999999997</v>
          </cell>
          <cell r="AS254">
            <v>14.5</v>
          </cell>
          <cell r="AT254">
            <v>34.799999999999997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 t="str">
            <v>W200X100</v>
          </cell>
          <cell r="AZ254" t="str">
            <v>W200X100</v>
          </cell>
          <cell r="BA254">
            <v>100</v>
          </cell>
          <cell r="BB254">
            <v>12700</v>
          </cell>
          <cell r="BC254">
            <v>229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100</v>
          </cell>
          <cell r="BV254">
            <v>0</v>
          </cell>
          <cell r="BW254">
            <v>0</v>
          </cell>
          <cell r="BX254">
            <v>11.1</v>
          </cell>
          <cell r="BY254">
            <v>0</v>
          </cell>
          <cell r="BZ254">
            <v>113</v>
          </cell>
          <cell r="CA254">
            <v>1150</v>
          </cell>
          <cell r="CB254">
            <v>990</v>
          </cell>
          <cell r="CC254">
            <v>94.5</v>
          </cell>
          <cell r="CD254">
            <v>36.9</v>
          </cell>
          <cell r="CE254">
            <v>536</v>
          </cell>
          <cell r="CF254">
            <v>351</v>
          </cell>
          <cell r="CG254">
            <v>53.8</v>
          </cell>
          <cell r="CH254">
            <v>0</v>
          </cell>
          <cell r="CI254">
            <v>2100</v>
          </cell>
          <cell r="CJ254">
            <v>387</v>
          </cell>
          <cell r="CK254">
            <v>0</v>
          </cell>
          <cell r="CL254">
            <v>10800</v>
          </cell>
          <cell r="CM254">
            <v>13.4</v>
          </cell>
          <cell r="CN254">
            <v>238</v>
          </cell>
          <cell r="CO254">
            <v>570</v>
          </cell>
          <cell r="CP254">
            <v>0</v>
          </cell>
          <cell r="CQ254">
            <v>0</v>
          </cell>
          <cell r="CR254">
            <v>0</v>
          </cell>
          <cell r="CS254">
            <v>0</v>
          </cell>
        </row>
        <row r="255">
          <cell r="C255" t="str">
            <v>W8X58</v>
          </cell>
          <cell r="D255" t="str">
            <v>F</v>
          </cell>
          <cell r="E255">
            <v>58</v>
          </cell>
          <cell r="F255">
            <v>17.100000000000001</v>
          </cell>
          <cell r="G255">
            <v>8.75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0.875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5.07</v>
          </cell>
          <cell r="AA255">
            <v>0</v>
          </cell>
          <cell r="AB255">
            <v>12.4</v>
          </cell>
          <cell r="AC255">
            <v>0</v>
          </cell>
          <cell r="AD255">
            <v>0</v>
          </cell>
          <cell r="AE255">
            <v>228</v>
          </cell>
          <cell r="AF255">
            <v>59.8</v>
          </cell>
          <cell r="AG255">
            <v>52</v>
          </cell>
          <cell r="AH255">
            <v>3.65</v>
          </cell>
          <cell r="AI255">
            <v>75.099999999999994</v>
          </cell>
          <cell r="AJ255">
            <v>27.9</v>
          </cell>
          <cell r="AK255">
            <v>18.3</v>
          </cell>
          <cell r="AL255">
            <v>2.1</v>
          </cell>
          <cell r="AM255">
            <v>0</v>
          </cell>
          <cell r="AN255">
            <v>3.33</v>
          </cell>
          <cell r="AO255">
            <v>1180</v>
          </cell>
          <cell r="AP255">
            <v>0</v>
          </cell>
          <cell r="AQ255">
            <v>16.3</v>
          </cell>
          <cell r="AR255">
            <v>27.2</v>
          </cell>
          <cell r="AS255">
            <v>12.4</v>
          </cell>
          <cell r="AT255">
            <v>29.7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 t="str">
            <v>W200X86</v>
          </cell>
          <cell r="AZ255" t="str">
            <v>W200X86</v>
          </cell>
          <cell r="BA255">
            <v>86</v>
          </cell>
          <cell r="BB255">
            <v>11000</v>
          </cell>
          <cell r="BC255">
            <v>222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86</v>
          </cell>
          <cell r="BV255">
            <v>0</v>
          </cell>
          <cell r="BW255">
            <v>0</v>
          </cell>
          <cell r="BX255">
            <v>12.4</v>
          </cell>
          <cell r="BY255">
            <v>0</v>
          </cell>
          <cell r="BZ255">
            <v>94.9</v>
          </cell>
          <cell r="CA255">
            <v>980</v>
          </cell>
          <cell r="CB255">
            <v>852</v>
          </cell>
          <cell r="CC255">
            <v>92.7</v>
          </cell>
          <cell r="CD255">
            <v>31.3</v>
          </cell>
          <cell r="CE255">
            <v>457</v>
          </cell>
          <cell r="CF255">
            <v>300</v>
          </cell>
          <cell r="CG255">
            <v>53.3</v>
          </cell>
          <cell r="CH255">
            <v>0</v>
          </cell>
          <cell r="CI255">
            <v>1390</v>
          </cell>
          <cell r="CJ255">
            <v>317</v>
          </cell>
          <cell r="CK255">
            <v>0</v>
          </cell>
          <cell r="CL255">
            <v>10500</v>
          </cell>
          <cell r="CM255">
            <v>11.3</v>
          </cell>
          <cell r="CN255">
            <v>203</v>
          </cell>
          <cell r="CO255">
            <v>487</v>
          </cell>
          <cell r="CP255">
            <v>0</v>
          </cell>
          <cell r="CQ255">
            <v>0</v>
          </cell>
          <cell r="CR255">
            <v>0</v>
          </cell>
          <cell r="CS255">
            <v>0</v>
          </cell>
        </row>
        <row r="256">
          <cell r="C256" t="str">
            <v>W8X48</v>
          </cell>
          <cell r="D256" t="str">
            <v>F</v>
          </cell>
          <cell r="E256">
            <v>48</v>
          </cell>
          <cell r="F256">
            <v>14.1</v>
          </cell>
          <cell r="G256">
            <v>8.5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0.8125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5.92</v>
          </cell>
          <cell r="AA256">
            <v>0</v>
          </cell>
          <cell r="AB256">
            <v>15.9</v>
          </cell>
          <cell r="AC256">
            <v>0</v>
          </cell>
          <cell r="AD256">
            <v>0</v>
          </cell>
          <cell r="AE256">
            <v>184</v>
          </cell>
          <cell r="AF256">
            <v>49</v>
          </cell>
          <cell r="AG256">
            <v>43.2</v>
          </cell>
          <cell r="AH256">
            <v>3.61</v>
          </cell>
          <cell r="AI256">
            <v>60.9</v>
          </cell>
          <cell r="AJ256">
            <v>22.9</v>
          </cell>
          <cell r="AK256">
            <v>15</v>
          </cell>
          <cell r="AL256">
            <v>2.08</v>
          </cell>
          <cell r="AM256">
            <v>0</v>
          </cell>
          <cell r="AN256">
            <v>1.96</v>
          </cell>
          <cell r="AO256">
            <v>931</v>
          </cell>
          <cell r="AP256">
            <v>0</v>
          </cell>
          <cell r="AQ256">
            <v>15.8</v>
          </cell>
          <cell r="AR256">
            <v>22</v>
          </cell>
          <cell r="AS256">
            <v>10.3</v>
          </cell>
          <cell r="AT256">
            <v>24.2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 t="str">
            <v>W200X71</v>
          </cell>
          <cell r="AZ256" t="str">
            <v>W200X71</v>
          </cell>
          <cell r="BA256">
            <v>71</v>
          </cell>
          <cell r="BB256">
            <v>9100</v>
          </cell>
          <cell r="BC256">
            <v>216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71</v>
          </cell>
          <cell r="BV256">
            <v>0</v>
          </cell>
          <cell r="BW256">
            <v>0</v>
          </cell>
          <cell r="BX256">
            <v>15.9</v>
          </cell>
          <cell r="BY256">
            <v>0</v>
          </cell>
          <cell r="BZ256">
            <v>76.599999999999994</v>
          </cell>
          <cell r="CA256">
            <v>803</v>
          </cell>
          <cell r="CB256">
            <v>708</v>
          </cell>
          <cell r="CC256">
            <v>91.7</v>
          </cell>
          <cell r="CD256">
            <v>25.3</v>
          </cell>
          <cell r="CE256">
            <v>375</v>
          </cell>
          <cell r="CF256">
            <v>246</v>
          </cell>
          <cell r="CG256">
            <v>52.8</v>
          </cell>
          <cell r="CH256">
            <v>0</v>
          </cell>
          <cell r="CI256">
            <v>816</v>
          </cell>
          <cell r="CJ256">
            <v>250</v>
          </cell>
          <cell r="CK256">
            <v>0</v>
          </cell>
          <cell r="CL256">
            <v>10200</v>
          </cell>
          <cell r="CM256">
            <v>9.16</v>
          </cell>
          <cell r="CN256">
            <v>169</v>
          </cell>
          <cell r="CO256">
            <v>397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</row>
        <row r="257">
          <cell r="C257" t="str">
            <v>W8X40</v>
          </cell>
          <cell r="D257" t="str">
            <v>F</v>
          </cell>
          <cell r="E257">
            <v>40</v>
          </cell>
          <cell r="F257">
            <v>11.7</v>
          </cell>
          <cell r="G257">
            <v>8.25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0.8125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7.21</v>
          </cell>
          <cell r="AA257">
            <v>0</v>
          </cell>
          <cell r="AB257">
            <v>17.600000000000001</v>
          </cell>
          <cell r="AC257">
            <v>0</v>
          </cell>
          <cell r="AD257">
            <v>0</v>
          </cell>
          <cell r="AE257">
            <v>146</v>
          </cell>
          <cell r="AF257">
            <v>39.799999999999997</v>
          </cell>
          <cell r="AG257">
            <v>35.5</v>
          </cell>
          <cell r="AH257">
            <v>3.53</v>
          </cell>
          <cell r="AI257">
            <v>49.1</v>
          </cell>
          <cell r="AJ257">
            <v>18.5</v>
          </cell>
          <cell r="AK257">
            <v>12.2</v>
          </cell>
          <cell r="AL257">
            <v>2.04</v>
          </cell>
          <cell r="AM257">
            <v>0</v>
          </cell>
          <cell r="AN257">
            <v>1.1200000000000001</v>
          </cell>
          <cell r="AO257">
            <v>726</v>
          </cell>
          <cell r="AP257">
            <v>0</v>
          </cell>
          <cell r="AQ257">
            <v>15.5</v>
          </cell>
          <cell r="AR257">
            <v>17.5</v>
          </cell>
          <cell r="AS257">
            <v>8.3000000000000007</v>
          </cell>
          <cell r="AT257">
            <v>19.7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 t="str">
            <v>W200X59</v>
          </cell>
          <cell r="AZ257" t="str">
            <v>W200X59</v>
          </cell>
          <cell r="BA257">
            <v>59</v>
          </cell>
          <cell r="BB257">
            <v>7550</v>
          </cell>
          <cell r="BC257">
            <v>210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59</v>
          </cell>
          <cell r="BV257">
            <v>0</v>
          </cell>
          <cell r="BW257">
            <v>0</v>
          </cell>
          <cell r="BX257">
            <v>17.600000000000001</v>
          </cell>
          <cell r="BY257">
            <v>0</v>
          </cell>
          <cell r="BZ257">
            <v>60.8</v>
          </cell>
          <cell r="CA257">
            <v>652</v>
          </cell>
          <cell r="CB257">
            <v>582</v>
          </cell>
          <cell r="CC257">
            <v>89.7</v>
          </cell>
          <cell r="CD257">
            <v>20.399999999999999</v>
          </cell>
          <cell r="CE257">
            <v>303</v>
          </cell>
          <cell r="CF257">
            <v>200</v>
          </cell>
          <cell r="CG257">
            <v>51.8</v>
          </cell>
          <cell r="CH257">
            <v>0</v>
          </cell>
          <cell r="CI257">
            <v>466</v>
          </cell>
          <cell r="CJ257">
            <v>195</v>
          </cell>
          <cell r="CK257">
            <v>0</v>
          </cell>
          <cell r="CL257">
            <v>10000</v>
          </cell>
          <cell r="CM257">
            <v>7.28</v>
          </cell>
          <cell r="CN257">
            <v>136</v>
          </cell>
          <cell r="CO257">
            <v>323</v>
          </cell>
          <cell r="CP257">
            <v>0</v>
          </cell>
          <cell r="CQ257">
            <v>0</v>
          </cell>
          <cell r="CR257">
            <v>0</v>
          </cell>
          <cell r="CS257">
            <v>0</v>
          </cell>
        </row>
        <row r="258">
          <cell r="C258" t="str">
            <v>W8X35</v>
          </cell>
          <cell r="D258" t="str">
            <v>F</v>
          </cell>
          <cell r="E258">
            <v>35</v>
          </cell>
          <cell r="F258">
            <v>10.3</v>
          </cell>
          <cell r="G258">
            <v>8.1199999999999992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0.8125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8.1</v>
          </cell>
          <cell r="AA258">
            <v>0</v>
          </cell>
          <cell r="AB258">
            <v>20.5</v>
          </cell>
          <cell r="AC258">
            <v>0</v>
          </cell>
          <cell r="AD258">
            <v>0</v>
          </cell>
          <cell r="AE258">
            <v>127</v>
          </cell>
          <cell r="AF258">
            <v>34.700000000000003</v>
          </cell>
          <cell r="AG258">
            <v>31.2</v>
          </cell>
          <cell r="AH258">
            <v>3.51</v>
          </cell>
          <cell r="AI258">
            <v>42.6</v>
          </cell>
          <cell r="AJ258">
            <v>16.100000000000001</v>
          </cell>
          <cell r="AK258">
            <v>10.6</v>
          </cell>
          <cell r="AL258">
            <v>2.0299999999999998</v>
          </cell>
          <cell r="AM258">
            <v>0</v>
          </cell>
          <cell r="AN258">
            <v>0.76900000000000002</v>
          </cell>
          <cell r="AO258">
            <v>619</v>
          </cell>
          <cell r="AP258">
            <v>0</v>
          </cell>
          <cell r="AQ258">
            <v>15.3</v>
          </cell>
          <cell r="AR258">
            <v>15.2</v>
          </cell>
          <cell r="AS258">
            <v>7.28</v>
          </cell>
          <cell r="AT258">
            <v>17.100000000000001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 t="str">
            <v>W200X52</v>
          </cell>
          <cell r="AZ258" t="str">
            <v>W200X52</v>
          </cell>
          <cell r="BA258">
            <v>52</v>
          </cell>
          <cell r="BB258">
            <v>6650</v>
          </cell>
          <cell r="BC258">
            <v>206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52</v>
          </cell>
          <cell r="BV258">
            <v>0</v>
          </cell>
          <cell r="BW258">
            <v>0</v>
          </cell>
          <cell r="BX258">
            <v>20.5</v>
          </cell>
          <cell r="BY258">
            <v>0</v>
          </cell>
          <cell r="BZ258">
            <v>52.9</v>
          </cell>
          <cell r="CA258">
            <v>569</v>
          </cell>
          <cell r="CB258">
            <v>511</v>
          </cell>
          <cell r="CC258">
            <v>89.2</v>
          </cell>
          <cell r="CD258">
            <v>17.7</v>
          </cell>
          <cell r="CE258">
            <v>264</v>
          </cell>
          <cell r="CF258">
            <v>174</v>
          </cell>
          <cell r="CG258">
            <v>51.6</v>
          </cell>
          <cell r="CH258">
            <v>0</v>
          </cell>
          <cell r="CI258">
            <v>320</v>
          </cell>
          <cell r="CJ258">
            <v>166</v>
          </cell>
          <cell r="CK258">
            <v>0</v>
          </cell>
          <cell r="CL258">
            <v>9870</v>
          </cell>
          <cell r="CM258">
            <v>6.33</v>
          </cell>
          <cell r="CN258">
            <v>119</v>
          </cell>
          <cell r="CO258">
            <v>280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</row>
        <row r="259">
          <cell r="C259" t="str">
            <v>W8X31</v>
          </cell>
          <cell r="D259" t="str">
            <v>F</v>
          </cell>
          <cell r="E259">
            <v>31</v>
          </cell>
          <cell r="F259">
            <v>9.1199999999999992</v>
          </cell>
          <cell r="G259">
            <v>8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0.75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9.19</v>
          </cell>
          <cell r="AA259">
            <v>0</v>
          </cell>
          <cell r="AB259">
            <v>22.3</v>
          </cell>
          <cell r="AC259">
            <v>0</v>
          </cell>
          <cell r="AD259">
            <v>0</v>
          </cell>
          <cell r="AE259">
            <v>110</v>
          </cell>
          <cell r="AF259">
            <v>30.4</v>
          </cell>
          <cell r="AG259">
            <v>27.5</v>
          </cell>
          <cell r="AH259">
            <v>3.47</v>
          </cell>
          <cell r="AI259">
            <v>37.1</v>
          </cell>
          <cell r="AJ259">
            <v>14.1</v>
          </cell>
          <cell r="AK259">
            <v>9.27</v>
          </cell>
          <cell r="AL259">
            <v>2.02</v>
          </cell>
          <cell r="AM259">
            <v>0</v>
          </cell>
          <cell r="AN259">
            <v>0.53600000000000003</v>
          </cell>
          <cell r="AO259">
            <v>530</v>
          </cell>
          <cell r="AP259">
            <v>0</v>
          </cell>
          <cell r="AQ259">
            <v>15.1</v>
          </cell>
          <cell r="AR259">
            <v>13.2</v>
          </cell>
          <cell r="AS259">
            <v>6.35</v>
          </cell>
          <cell r="AT259">
            <v>15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 t="str">
            <v>W200X46.1</v>
          </cell>
          <cell r="AZ259" t="str">
            <v>W200X46.1</v>
          </cell>
          <cell r="BA259">
            <v>46.1</v>
          </cell>
          <cell r="BB259">
            <v>5880</v>
          </cell>
          <cell r="BC259">
            <v>203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46.1</v>
          </cell>
          <cell r="BV259">
            <v>0</v>
          </cell>
          <cell r="BW259">
            <v>0</v>
          </cell>
          <cell r="BX259">
            <v>22.3</v>
          </cell>
          <cell r="BY259">
            <v>0</v>
          </cell>
          <cell r="BZ259">
            <v>45.8</v>
          </cell>
          <cell r="CA259">
            <v>498</v>
          </cell>
          <cell r="CB259">
            <v>451</v>
          </cell>
          <cell r="CC259">
            <v>88.1</v>
          </cell>
          <cell r="CD259">
            <v>15.4</v>
          </cell>
          <cell r="CE259">
            <v>231</v>
          </cell>
          <cell r="CF259">
            <v>152</v>
          </cell>
          <cell r="CG259">
            <v>51.3</v>
          </cell>
          <cell r="CH259">
            <v>0</v>
          </cell>
          <cell r="CI259">
            <v>223</v>
          </cell>
          <cell r="CJ259">
            <v>142</v>
          </cell>
          <cell r="CK259">
            <v>0</v>
          </cell>
          <cell r="CL259">
            <v>9740</v>
          </cell>
          <cell r="CM259">
            <v>5.49</v>
          </cell>
          <cell r="CN259">
            <v>104</v>
          </cell>
          <cell r="CO259">
            <v>246</v>
          </cell>
          <cell r="CP259">
            <v>0</v>
          </cell>
          <cell r="CQ259">
            <v>0</v>
          </cell>
          <cell r="CR259">
            <v>0</v>
          </cell>
          <cell r="CS259">
            <v>0</v>
          </cell>
        </row>
        <row r="260">
          <cell r="C260" t="str">
            <v>W8X28</v>
          </cell>
          <cell r="D260" t="str">
            <v>F</v>
          </cell>
          <cell r="E260">
            <v>28</v>
          </cell>
          <cell r="F260">
            <v>8.24</v>
          </cell>
          <cell r="G260">
            <v>8.06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0.625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7.03</v>
          </cell>
          <cell r="AA260">
            <v>0</v>
          </cell>
          <cell r="AB260">
            <v>22.3</v>
          </cell>
          <cell r="AC260">
            <v>0</v>
          </cell>
          <cell r="AD260">
            <v>0</v>
          </cell>
          <cell r="AE260">
            <v>98</v>
          </cell>
          <cell r="AF260">
            <v>27.2</v>
          </cell>
          <cell r="AG260">
            <v>24.3</v>
          </cell>
          <cell r="AH260">
            <v>3.45</v>
          </cell>
          <cell r="AI260">
            <v>21.7</v>
          </cell>
          <cell r="AJ260">
            <v>10.1</v>
          </cell>
          <cell r="AK260">
            <v>6.63</v>
          </cell>
          <cell r="AL260">
            <v>1.62</v>
          </cell>
          <cell r="AM260">
            <v>0</v>
          </cell>
          <cell r="AN260">
            <v>0.53700000000000003</v>
          </cell>
          <cell r="AO260">
            <v>312</v>
          </cell>
          <cell r="AP260">
            <v>0</v>
          </cell>
          <cell r="AQ260">
            <v>12.4</v>
          </cell>
          <cell r="AR260">
            <v>9.44</v>
          </cell>
          <cell r="AS260">
            <v>5.52</v>
          </cell>
          <cell r="AT260">
            <v>13.4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 t="str">
            <v>W200X41.7</v>
          </cell>
          <cell r="AZ260" t="str">
            <v>W200X41.7</v>
          </cell>
          <cell r="BA260">
            <v>41.7</v>
          </cell>
          <cell r="BB260">
            <v>5320</v>
          </cell>
          <cell r="BC260">
            <v>205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41.7</v>
          </cell>
          <cell r="BV260">
            <v>0</v>
          </cell>
          <cell r="BW260">
            <v>0</v>
          </cell>
          <cell r="BX260">
            <v>22.3</v>
          </cell>
          <cell r="BY260">
            <v>0</v>
          </cell>
          <cell r="BZ260">
            <v>40.799999999999997</v>
          </cell>
          <cell r="CA260">
            <v>446</v>
          </cell>
          <cell r="CB260">
            <v>398</v>
          </cell>
          <cell r="CC260">
            <v>87.6</v>
          </cell>
          <cell r="CD260">
            <v>9.0299999999999994</v>
          </cell>
          <cell r="CE260">
            <v>166</v>
          </cell>
          <cell r="CF260">
            <v>109</v>
          </cell>
          <cell r="CG260">
            <v>41.1</v>
          </cell>
          <cell r="CH260">
            <v>0</v>
          </cell>
          <cell r="CI260">
            <v>224</v>
          </cell>
          <cell r="CJ260">
            <v>83.8</v>
          </cell>
          <cell r="CK260">
            <v>0</v>
          </cell>
          <cell r="CL260">
            <v>8000</v>
          </cell>
          <cell r="CM260">
            <v>3.93</v>
          </cell>
          <cell r="CN260">
            <v>90.5</v>
          </cell>
          <cell r="CO260">
            <v>220</v>
          </cell>
          <cell r="CP260">
            <v>0</v>
          </cell>
          <cell r="CQ260">
            <v>0</v>
          </cell>
          <cell r="CR260">
            <v>0</v>
          </cell>
          <cell r="CS260">
            <v>0</v>
          </cell>
        </row>
        <row r="261">
          <cell r="C261" t="str">
            <v>W8X24</v>
          </cell>
          <cell r="D261" t="str">
            <v>F</v>
          </cell>
          <cell r="E261">
            <v>24</v>
          </cell>
          <cell r="F261">
            <v>7.08</v>
          </cell>
          <cell r="G261">
            <v>7.93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0.5625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8.1199999999999992</v>
          </cell>
          <cell r="AA261">
            <v>0</v>
          </cell>
          <cell r="AB261">
            <v>25.9</v>
          </cell>
          <cell r="AC261">
            <v>0</v>
          </cell>
          <cell r="AD261">
            <v>0</v>
          </cell>
          <cell r="AE261">
            <v>82.7</v>
          </cell>
          <cell r="AF261">
            <v>23.1</v>
          </cell>
          <cell r="AG261">
            <v>20.9</v>
          </cell>
          <cell r="AH261">
            <v>3.42</v>
          </cell>
          <cell r="AI261">
            <v>18.3</v>
          </cell>
          <cell r="AJ261">
            <v>8.57</v>
          </cell>
          <cell r="AK261">
            <v>5.63</v>
          </cell>
          <cell r="AL261">
            <v>1.61</v>
          </cell>
          <cell r="AM261">
            <v>0</v>
          </cell>
          <cell r="AN261">
            <v>0.34599999999999997</v>
          </cell>
          <cell r="AO261">
            <v>259</v>
          </cell>
          <cell r="AP261">
            <v>0</v>
          </cell>
          <cell r="AQ261">
            <v>12.2</v>
          </cell>
          <cell r="AR261">
            <v>7.95</v>
          </cell>
          <cell r="AS261">
            <v>4.71</v>
          </cell>
          <cell r="AT261">
            <v>11.3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 t="str">
            <v>W200X35.9</v>
          </cell>
          <cell r="AZ261" t="str">
            <v>W200X35.9</v>
          </cell>
          <cell r="BA261">
            <v>35.9</v>
          </cell>
          <cell r="BB261">
            <v>4570</v>
          </cell>
          <cell r="BC261">
            <v>201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35.9</v>
          </cell>
          <cell r="BV261">
            <v>0</v>
          </cell>
          <cell r="BW261">
            <v>0</v>
          </cell>
          <cell r="BX261">
            <v>25.9</v>
          </cell>
          <cell r="BY261">
            <v>0</v>
          </cell>
          <cell r="BZ261">
            <v>34.4</v>
          </cell>
          <cell r="CA261">
            <v>379</v>
          </cell>
          <cell r="CB261">
            <v>342</v>
          </cell>
          <cell r="CC261">
            <v>86.9</v>
          </cell>
          <cell r="CD261">
            <v>7.62</v>
          </cell>
          <cell r="CE261">
            <v>140</v>
          </cell>
          <cell r="CF261">
            <v>92.3</v>
          </cell>
          <cell r="CG261">
            <v>40.9</v>
          </cell>
          <cell r="CH261">
            <v>0</v>
          </cell>
          <cell r="CI261">
            <v>144</v>
          </cell>
          <cell r="CJ261">
            <v>69.599999999999994</v>
          </cell>
          <cell r="CK261">
            <v>0</v>
          </cell>
          <cell r="CL261">
            <v>7870</v>
          </cell>
          <cell r="CM261">
            <v>3.31</v>
          </cell>
          <cell r="CN261">
            <v>77.2</v>
          </cell>
          <cell r="CO261">
            <v>185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</row>
        <row r="262">
          <cell r="C262" t="str">
            <v>W8X21</v>
          </cell>
          <cell r="D262" t="str">
            <v>F</v>
          </cell>
          <cell r="E262">
            <v>21</v>
          </cell>
          <cell r="F262">
            <v>6.16</v>
          </cell>
          <cell r="G262">
            <v>8.2799999999999994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0.5625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6.59</v>
          </cell>
          <cell r="AA262">
            <v>0</v>
          </cell>
          <cell r="AB262">
            <v>27.5</v>
          </cell>
          <cell r="AC262">
            <v>0</v>
          </cell>
          <cell r="AD262">
            <v>0</v>
          </cell>
          <cell r="AE262">
            <v>75.3</v>
          </cell>
          <cell r="AF262">
            <v>20.399999999999999</v>
          </cell>
          <cell r="AG262">
            <v>18.2</v>
          </cell>
          <cell r="AH262">
            <v>3.49</v>
          </cell>
          <cell r="AI262">
            <v>9.77</v>
          </cell>
          <cell r="AJ262">
            <v>5.69</v>
          </cell>
          <cell r="AK262">
            <v>3.71</v>
          </cell>
          <cell r="AL262">
            <v>1.26</v>
          </cell>
          <cell r="AM262">
            <v>0</v>
          </cell>
          <cell r="AN262">
            <v>0.28199999999999997</v>
          </cell>
          <cell r="AO262">
            <v>152</v>
          </cell>
          <cell r="AP262">
            <v>0</v>
          </cell>
          <cell r="AQ262">
            <v>10.4</v>
          </cell>
          <cell r="AR262">
            <v>5.47</v>
          </cell>
          <cell r="AS262">
            <v>3.96</v>
          </cell>
          <cell r="AT262">
            <v>10.1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 t="str">
            <v>W200X31.3</v>
          </cell>
          <cell r="AZ262" t="str">
            <v>W200X31.3</v>
          </cell>
          <cell r="BA262">
            <v>31.3</v>
          </cell>
          <cell r="BB262">
            <v>3970</v>
          </cell>
          <cell r="BC262">
            <v>210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31.3</v>
          </cell>
          <cell r="BV262">
            <v>0</v>
          </cell>
          <cell r="BW262">
            <v>0</v>
          </cell>
          <cell r="BX262">
            <v>27.5</v>
          </cell>
          <cell r="BY262">
            <v>0</v>
          </cell>
          <cell r="BZ262">
            <v>31.3</v>
          </cell>
          <cell r="CA262">
            <v>334</v>
          </cell>
          <cell r="CB262">
            <v>298</v>
          </cell>
          <cell r="CC262">
            <v>88.6</v>
          </cell>
          <cell r="CD262">
            <v>4.07</v>
          </cell>
          <cell r="CE262">
            <v>93.2</v>
          </cell>
          <cell r="CF262">
            <v>60.8</v>
          </cell>
          <cell r="CG262">
            <v>32</v>
          </cell>
          <cell r="CH262">
            <v>0</v>
          </cell>
          <cell r="CI262">
            <v>117</v>
          </cell>
          <cell r="CJ262">
            <v>40.799999999999997</v>
          </cell>
          <cell r="CK262">
            <v>0</v>
          </cell>
          <cell r="CL262">
            <v>6710</v>
          </cell>
          <cell r="CM262">
            <v>2.2799999999999998</v>
          </cell>
          <cell r="CN262">
            <v>64.900000000000006</v>
          </cell>
          <cell r="CO262">
            <v>166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</row>
        <row r="263">
          <cell r="C263" t="str">
            <v>W8X18</v>
          </cell>
          <cell r="D263" t="str">
            <v>F</v>
          </cell>
          <cell r="E263">
            <v>18</v>
          </cell>
          <cell r="F263">
            <v>5.26</v>
          </cell>
          <cell r="G263">
            <v>8.14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0.5625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7.95</v>
          </cell>
          <cell r="AA263">
            <v>0</v>
          </cell>
          <cell r="AB263">
            <v>29.9</v>
          </cell>
          <cell r="AC263">
            <v>0</v>
          </cell>
          <cell r="AD263">
            <v>0</v>
          </cell>
          <cell r="AE263">
            <v>61.9</v>
          </cell>
          <cell r="AF263">
            <v>17</v>
          </cell>
          <cell r="AG263">
            <v>15.2</v>
          </cell>
          <cell r="AH263">
            <v>3.43</v>
          </cell>
          <cell r="AI263">
            <v>7.97</v>
          </cell>
          <cell r="AJ263">
            <v>4.66</v>
          </cell>
          <cell r="AK263">
            <v>3.04</v>
          </cell>
          <cell r="AL263">
            <v>1.23</v>
          </cell>
          <cell r="AM263">
            <v>0</v>
          </cell>
          <cell r="AN263">
            <v>0.17199999999999999</v>
          </cell>
          <cell r="AO263">
            <v>122</v>
          </cell>
          <cell r="AP263">
            <v>0</v>
          </cell>
          <cell r="AQ263">
            <v>10.3</v>
          </cell>
          <cell r="AR263">
            <v>4.4400000000000004</v>
          </cell>
          <cell r="AS263">
            <v>3.23</v>
          </cell>
          <cell r="AT263">
            <v>8.3699999999999992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 t="str">
            <v>W200X26.6</v>
          </cell>
          <cell r="AZ263" t="str">
            <v>W200X26.6</v>
          </cell>
          <cell r="BA263">
            <v>26.6</v>
          </cell>
          <cell r="BB263">
            <v>3390</v>
          </cell>
          <cell r="BC263">
            <v>207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26.6</v>
          </cell>
          <cell r="BV263">
            <v>0</v>
          </cell>
          <cell r="BW263">
            <v>0</v>
          </cell>
          <cell r="BX263">
            <v>29.9</v>
          </cell>
          <cell r="BY263">
            <v>0</v>
          </cell>
          <cell r="BZ263">
            <v>25.8</v>
          </cell>
          <cell r="CA263">
            <v>279</v>
          </cell>
          <cell r="CB263">
            <v>249</v>
          </cell>
          <cell r="CC263">
            <v>87.1</v>
          </cell>
          <cell r="CD263">
            <v>3.32</v>
          </cell>
          <cell r="CE263">
            <v>76.400000000000006</v>
          </cell>
          <cell r="CF263">
            <v>49.8</v>
          </cell>
          <cell r="CG263">
            <v>31.2</v>
          </cell>
          <cell r="CH263">
            <v>0</v>
          </cell>
          <cell r="CI263">
            <v>71.599999999999994</v>
          </cell>
          <cell r="CJ263">
            <v>32.799999999999997</v>
          </cell>
          <cell r="CK263">
            <v>0</v>
          </cell>
          <cell r="CL263">
            <v>6650</v>
          </cell>
          <cell r="CM263">
            <v>1.85</v>
          </cell>
          <cell r="CN263">
            <v>52.9</v>
          </cell>
          <cell r="CO263">
            <v>137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</row>
        <row r="264">
          <cell r="C264" t="str">
            <v>W8X15</v>
          </cell>
          <cell r="D264" t="str">
            <v>F</v>
          </cell>
          <cell r="E264">
            <v>15</v>
          </cell>
          <cell r="F264">
            <v>4.4400000000000004</v>
          </cell>
          <cell r="G264">
            <v>8.11</v>
          </cell>
          <cell r="H264">
            <v>0</v>
          </cell>
          <cell r="I264">
            <v>0</v>
          </cell>
          <cell r="J264">
            <v>4.01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0.5625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6.37</v>
          </cell>
          <cell r="AA264">
            <v>0</v>
          </cell>
          <cell r="AB264">
            <v>28.1</v>
          </cell>
          <cell r="AC264">
            <v>0</v>
          </cell>
          <cell r="AD264">
            <v>0</v>
          </cell>
          <cell r="AE264">
            <v>48</v>
          </cell>
          <cell r="AF264">
            <v>13.6</v>
          </cell>
          <cell r="AG264">
            <v>11.8</v>
          </cell>
          <cell r="AH264">
            <v>3.29</v>
          </cell>
          <cell r="AI264">
            <v>3.41</v>
          </cell>
          <cell r="AJ264">
            <v>2.67</v>
          </cell>
          <cell r="AK264">
            <v>1.7</v>
          </cell>
          <cell r="AL264">
            <v>0.876</v>
          </cell>
          <cell r="AM264">
            <v>0</v>
          </cell>
          <cell r="AN264">
            <v>0.13700000000000001</v>
          </cell>
          <cell r="AO264">
            <v>51.8</v>
          </cell>
          <cell r="AP264">
            <v>0</v>
          </cell>
          <cell r="AQ264">
            <v>7.81</v>
          </cell>
          <cell r="AR264">
            <v>2.4700000000000002</v>
          </cell>
          <cell r="AS264">
            <v>2.31</v>
          </cell>
          <cell r="AT264">
            <v>6.64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 t="str">
            <v>W200X22.5</v>
          </cell>
          <cell r="AZ264" t="str">
            <v>W200X22.5</v>
          </cell>
          <cell r="BA264">
            <v>22.5</v>
          </cell>
          <cell r="BB264">
            <v>2860</v>
          </cell>
          <cell r="BC264">
            <v>206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22.5</v>
          </cell>
          <cell r="BV264">
            <v>0</v>
          </cell>
          <cell r="BW264">
            <v>0</v>
          </cell>
          <cell r="BX264">
            <v>28.1</v>
          </cell>
          <cell r="BY264">
            <v>0</v>
          </cell>
          <cell r="BZ264">
            <v>20</v>
          </cell>
          <cell r="CA264">
            <v>223</v>
          </cell>
          <cell r="CB264">
            <v>193</v>
          </cell>
          <cell r="CC264">
            <v>83.6</v>
          </cell>
          <cell r="CD264">
            <v>1.42</v>
          </cell>
          <cell r="CE264">
            <v>43.8</v>
          </cell>
          <cell r="CF264">
            <v>27.9</v>
          </cell>
          <cell r="CG264">
            <v>22.3</v>
          </cell>
          <cell r="CH264">
            <v>0</v>
          </cell>
          <cell r="CI264">
            <v>57</v>
          </cell>
          <cell r="CJ264">
            <v>13.9</v>
          </cell>
          <cell r="CK264">
            <v>0</v>
          </cell>
          <cell r="CL264">
            <v>5040</v>
          </cell>
          <cell r="CM264">
            <v>1.03</v>
          </cell>
          <cell r="CN264">
            <v>37.9</v>
          </cell>
          <cell r="CO264">
            <v>109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</row>
        <row r="265">
          <cell r="C265" t="str">
            <v>W8X13</v>
          </cell>
          <cell r="D265" t="str">
            <v>F</v>
          </cell>
          <cell r="E265">
            <v>13</v>
          </cell>
          <cell r="F265">
            <v>3.84</v>
          </cell>
          <cell r="G265">
            <v>7.99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0.5625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7.84</v>
          </cell>
          <cell r="AA265">
            <v>0</v>
          </cell>
          <cell r="AB265">
            <v>29.9</v>
          </cell>
          <cell r="AC265">
            <v>0</v>
          </cell>
          <cell r="AD265">
            <v>0</v>
          </cell>
          <cell r="AE265">
            <v>39.6</v>
          </cell>
          <cell r="AF265">
            <v>11.4</v>
          </cell>
          <cell r="AG265">
            <v>9.91</v>
          </cell>
          <cell r="AH265">
            <v>3.21</v>
          </cell>
          <cell r="AI265">
            <v>2.73</v>
          </cell>
          <cell r="AJ265">
            <v>2.15</v>
          </cell>
          <cell r="AK265">
            <v>1.37</v>
          </cell>
          <cell r="AL265">
            <v>0.84299999999999997</v>
          </cell>
          <cell r="AM265">
            <v>0</v>
          </cell>
          <cell r="AN265">
            <v>8.7099999999999997E-2</v>
          </cell>
          <cell r="AO265">
            <v>40.799999999999997</v>
          </cell>
          <cell r="AP265">
            <v>0</v>
          </cell>
          <cell r="AQ265">
            <v>7.74</v>
          </cell>
          <cell r="AR265">
            <v>1.97</v>
          </cell>
          <cell r="AS265">
            <v>1.86</v>
          </cell>
          <cell r="AT265">
            <v>5.55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 t="str">
            <v>W200X19.3</v>
          </cell>
          <cell r="AZ265" t="str">
            <v>W200X19.3</v>
          </cell>
          <cell r="BA265">
            <v>19.3</v>
          </cell>
          <cell r="BB265">
            <v>2480</v>
          </cell>
          <cell r="BC265">
            <v>203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19.3</v>
          </cell>
          <cell r="BV265">
            <v>0</v>
          </cell>
          <cell r="BW265">
            <v>0</v>
          </cell>
          <cell r="BX265">
            <v>29.9</v>
          </cell>
          <cell r="BY265">
            <v>0</v>
          </cell>
          <cell r="BZ265">
            <v>16.5</v>
          </cell>
          <cell r="CA265">
            <v>187</v>
          </cell>
          <cell r="CB265">
            <v>162</v>
          </cell>
          <cell r="CC265">
            <v>81.5</v>
          </cell>
          <cell r="CD265">
            <v>1.1399999999999999</v>
          </cell>
          <cell r="CE265">
            <v>35.200000000000003</v>
          </cell>
          <cell r="CF265">
            <v>22.5</v>
          </cell>
          <cell r="CG265">
            <v>21.4</v>
          </cell>
          <cell r="CH265">
            <v>0</v>
          </cell>
          <cell r="CI265">
            <v>36.299999999999997</v>
          </cell>
          <cell r="CJ265">
            <v>11</v>
          </cell>
          <cell r="CK265">
            <v>0</v>
          </cell>
          <cell r="CL265">
            <v>4990</v>
          </cell>
          <cell r="CM265">
            <v>0.82</v>
          </cell>
          <cell r="CN265">
            <v>30.5</v>
          </cell>
          <cell r="CO265">
            <v>90.9</v>
          </cell>
          <cell r="CP265">
            <v>0</v>
          </cell>
          <cell r="CQ265">
            <v>0</v>
          </cell>
          <cell r="CR265">
            <v>0</v>
          </cell>
          <cell r="CS265">
            <v>0</v>
          </cell>
        </row>
        <row r="266">
          <cell r="C266" t="str">
            <v>W8X10</v>
          </cell>
          <cell r="D266" t="str">
            <v>F</v>
          </cell>
          <cell r="E266">
            <v>10</v>
          </cell>
          <cell r="F266">
            <v>2.96</v>
          </cell>
          <cell r="G266">
            <v>7.89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0.5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9.61</v>
          </cell>
          <cell r="AA266">
            <v>0</v>
          </cell>
          <cell r="AB266">
            <v>40.5</v>
          </cell>
          <cell r="AC266">
            <v>0</v>
          </cell>
          <cell r="AD266">
            <v>0</v>
          </cell>
          <cell r="AE266">
            <v>30.8</v>
          </cell>
          <cell r="AF266">
            <v>8.8699999999999992</v>
          </cell>
          <cell r="AG266">
            <v>7.81</v>
          </cell>
          <cell r="AH266">
            <v>3.22</v>
          </cell>
          <cell r="AI266">
            <v>2.09</v>
          </cell>
          <cell r="AJ266">
            <v>1.66</v>
          </cell>
          <cell r="AK266">
            <v>1.06</v>
          </cell>
          <cell r="AL266">
            <v>0.84099999999999997</v>
          </cell>
          <cell r="AM266">
            <v>0</v>
          </cell>
          <cell r="AN266">
            <v>4.2599999999999999E-2</v>
          </cell>
          <cell r="AO266">
            <v>30.9</v>
          </cell>
          <cell r="AP266">
            <v>0</v>
          </cell>
          <cell r="AQ266">
            <v>7.57</v>
          </cell>
          <cell r="AR266">
            <v>1.53</v>
          </cell>
          <cell r="AS266">
            <v>1.48</v>
          </cell>
          <cell r="AT266">
            <v>4.29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 t="str">
            <v>W200X15</v>
          </cell>
          <cell r="AZ266" t="str">
            <v>W200X15</v>
          </cell>
          <cell r="BA266">
            <v>15</v>
          </cell>
          <cell r="BB266">
            <v>1910</v>
          </cell>
          <cell r="BC266">
            <v>200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15</v>
          </cell>
          <cell r="BV266">
            <v>0</v>
          </cell>
          <cell r="BW266">
            <v>0</v>
          </cell>
          <cell r="BX266">
            <v>40.5</v>
          </cell>
          <cell r="BY266">
            <v>0</v>
          </cell>
          <cell r="BZ266">
            <v>12.8</v>
          </cell>
          <cell r="CA266">
            <v>145</v>
          </cell>
          <cell r="CB266">
            <v>128</v>
          </cell>
          <cell r="CC266">
            <v>81.8</v>
          </cell>
          <cell r="CD266">
            <v>0.87</v>
          </cell>
          <cell r="CE266">
            <v>27.2</v>
          </cell>
          <cell r="CF266">
            <v>17.399999999999999</v>
          </cell>
          <cell r="CG266">
            <v>21.4</v>
          </cell>
          <cell r="CH266">
            <v>0</v>
          </cell>
          <cell r="CI266">
            <v>17.7</v>
          </cell>
          <cell r="CJ266">
            <v>8.3000000000000007</v>
          </cell>
          <cell r="CK266">
            <v>0</v>
          </cell>
          <cell r="CL266">
            <v>4880</v>
          </cell>
          <cell r="CM266">
            <v>0.63700000000000001</v>
          </cell>
          <cell r="CN266">
            <v>24.3</v>
          </cell>
          <cell r="CO266">
            <v>70.3</v>
          </cell>
          <cell r="CP266">
            <v>0</v>
          </cell>
          <cell r="CQ266">
            <v>0</v>
          </cell>
          <cell r="CR266">
            <v>0</v>
          </cell>
          <cell r="CS266">
            <v>0</v>
          </cell>
        </row>
        <row r="267">
          <cell r="C267" t="str">
            <v>W6X25</v>
          </cell>
          <cell r="D267" t="str">
            <v>F</v>
          </cell>
          <cell r="E267">
            <v>25</v>
          </cell>
          <cell r="F267">
            <v>7.34</v>
          </cell>
          <cell r="G267">
            <v>6.38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0.5625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6.68</v>
          </cell>
          <cell r="AA267">
            <v>0</v>
          </cell>
          <cell r="AB267">
            <v>15.5</v>
          </cell>
          <cell r="AC267">
            <v>0</v>
          </cell>
          <cell r="AD267">
            <v>0</v>
          </cell>
          <cell r="AE267">
            <v>53.4</v>
          </cell>
          <cell r="AF267">
            <v>18.899999999999999</v>
          </cell>
          <cell r="AG267">
            <v>16.7</v>
          </cell>
          <cell r="AH267">
            <v>2.7</v>
          </cell>
          <cell r="AI267">
            <v>17.100000000000001</v>
          </cell>
          <cell r="AJ267">
            <v>8.56</v>
          </cell>
          <cell r="AK267">
            <v>5.61</v>
          </cell>
          <cell r="AL267">
            <v>1.52</v>
          </cell>
          <cell r="AM267">
            <v>0</v>
          </cell>
          <cell r="AN267">
            <v>0.46100000000000002</v>
          </cell>
          <cell r="AO267">
            <v>150</v>
          </cell>
          <cell r="AP267">
            <v>0</v>
          </cell>
          <cell r="AQ267">
            <v>9.01</v>
          </cell>
          <cell r="AR267">
            <v>6.23</v>
          </cell>
          <cell r="AS267">
            <v>3.88</v>
          </cell>
          <cell r="AT267">
            <v>9.39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 t="str">
            <v>W150X37.1</v>
          </cell>
          <cell r="AZ267" t="str">
            <v>W150X37.1</v>
          </cell>
          <cell r="BA267">
            <v>37.1</v>
          </cell>
          <cell r="BB267">
            <v>4740</v>
          </cell>
          <cell r="BC267">
            <v>162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37.1</v>
          </cell>
          <cell r="BV267">
            <v>0</v>
          </cell>
          <cell r="BW267">
            <v>0</v>
          </cell>
          <cell r="BX267">
            <v>15.5</v>
          </cell>
          <cell r="BY267">
            <v>0</v>
          </cell>
          <cell r="BZ267">
            <v>22.2</v>
          </cell>
          <cell r="CA267">
            <v>310</v>
          </cell>
          <cell r="CB267">
            <v>274</v>
          </cell>
          <cell r="CC267">
            <v>68.599999999999994</v>
          </cell>
          <cell r="CD267">
            <v>7.12</v>
          </cell>
          <cell r="CE267">
            <v>140</v>
          </cell>
          <cell r="CF267">
            <v>91.9</v>
          </cell>
          <cell r="CG267">
            <v>38.6</v>
          </cell>
          <cell r="CH267">
            <v>0</v>
          </cell>
          <cell r="CI267">
            <v>192</v>
          </cell>
          <cell r="CJ267">
            <v>40.299999999999997</v>
          </cell>
          <cell r="CK267">
            <v>0</v>
          </cell>
          <cell r="CL267">
            <v>5810</v>
          </cell>
          <cell r="CM267">
            <v>2.59</v>
          </cell>
          <cell r="CN267">
            <v>63.6</v>
          </cell>
          <cell r="CO267">
            <v>154</v>
          </cell>
          <cell r="CP267">
            <v>0</v>
          </cell>
          <cell r="CQ267">
            <v>0</v>
          </cell>
          <cell r="CR267">
            <v>0</v>
          </cell>
          <cell r="CS267">
            <v>0</v>
          </cell>
        </row>
        <row r="268">
          <cell r="C268" t="str">
            <v>W6X20</v>
          </cell>
          <cell r="D268" t="str">
            <v>F</v>
          </cell>
          <cell r="E268">
            <v>20</v>
          </cell>
          <cell r="F268">
            <v>5.87</v>
          </cell>
          <cell r="G268">
            <v>6.2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0.61499999999999999</v>
          </cell>
          <cell r="S268">
            <v>0.875</v>
          </cell>
          <cell r="T268">
            <v>0.5625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8.25</v>
          </cell>
          <cell r="AA268">
            <v>0</v>
          </cell>
          <cell r="AB268">
            <v>18.7</v>
          </cell>
          <cell r="AC268">
            <v>0</v>
          </cell>
          <cell r="AD268">
            <v>0</v>
          </cell>
          <cell r="AE268">
            <v>41.4</v>
          </cell>
          <cell r="AF268">
            <v>15</v>
          </cell>
          <cell r="AG268">
            <v>13.4</v>
          </cell>
          <cell r="AH268">
            <v>2.66</v>
          </cell>
          <cell r="AI268">
            <v>13.3</v>
          </cell>
          <cell r="AJ268">
            <v>6.72</v>
          </cell>
          <cell r="AK268">
            <v>4.41</v>
          </cell>
          <cell r="AL268">
            <v>1.5</v>
          </cell>
          <cell r="AM268">
            <v>0</v>
          </cell>
          <cell r="AN268">
            <v>0.24</v>
          </cell>
          <cell r="AO268">
            <v>113</v>
          </cell>
          <cell r="AP268">
            <v>0</v>
          </cell>
          <cell r="AQ268">
            <v>8.7799999999999994</v>
          </cell>
          <cell r="AR268">
            <v>4.82</v>
          </cell>
          <cell r="AS268">
            <v>3.07</v>
          </cell>
          <cell r="AT268">
            <v>7.38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 t="str">
            <v>W150X29.8</v>
          </cell>
          <cell r="AZ268" t="str">
            <v>W150X29.8</v>
          </cell>
          <cell r="BA268">
            <v>29.8</v>
          </cell>
          <cell r="BB268">
            <v>3790</v>
          </cell>
          <cell r="BC268">
            <v>157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15.6</v>
          </cell>
          <cell r="BO268">
            <v>22.2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29.8</v>
          </cell>
          <cell r="BV268">
            <v>0</v>
          </cell>
          <cell r="BW268">
            <v>0</v>
          </cell>
          <cell r="BX268">
            <v>18.7</v>
          </cell>
          <cell r="BY268">
            <v>0</v>
          </cell>
          <cell r="BZ268">
            <v>17.2</v>
          </cell>
          <cell r="CA268">
            <v>246</v>
          </cell>
          <cell r="CB268">
            <v>220</v>
          </cell>
          <cell r="CC268">
            <v>67.599999999999994</v>
          </cell>
          <cell r="CD268">
            <v>5.54</v>
          </cell>
          <cell r="CE268">
            <v>110</v>
          </cell>
          <cell r="CF268">
            <v>72.3</v>
          </cell>
          <cell r="CG268">
            <v>38.1</v>
          </cell>
          <cell r="CH268">
            <v>0</v>
          </cell>
          <cell r="CI268">
            <v>100</v>
          </cell>
          <cell r="CJ268">
            <v>30.3</v>
          </cell>
          <cell r="CK268">
            <v>0</v>
          </cell>
          <cell r="CL268">
            <v>5660</v>
          </cell>
          <cell r="CM268">
            <v>2.0099999999999998</v>
          </cell>
          <cell r="CN268">
            <v>50.3</v>
          </cell>
          <cell r="CO268">
            <v>121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</row>
        <row r="269">
          <cell r="C269" t="str">
            <v>W6X15</v>
          </cell>
          <cell r="D269" t="str">
            <v>F</v>
          </cell>
          <cell r="E269">
            <v>15</v>
          </cell>
          <cell r="F269">
            <v>4.43</v>
          </cell>
          <cell r="G269">
            <v>5.99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0.51</v>
          </cell>
          <cell r="S269">
            <v>0.75</v>
          </cell>
          <cell r="T269">
            <v>0.5625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11.5</v>
          </cell>
          <cell r="AA269">
            <v>0</v>
          </cell>
          <cell r="AB269">
            <v>21.2</v>
          </cell>
          <cell r="AC269">
            <v>0</v>
          </cell>
          <cell r="AD269">
            <v>0</v>
          </cell>
          <cell r="AE269">
            <v>29.1</v>
          </cell>
          <cell r="AF269">
            <v>10.8</v>
          </cell>
          <cell r="AG269">
            <v>9.7200000000000006</v>
          </cell>
          <cell r="AH269">
            <v>2.56</v>
          </cell>
          <cell r="AI269">
            <v>9.32</v>
          </cell>
          <cell r="AJ269">
            <v>4.75</v>
          </cell>
          <cell r="AK269">
            <v>3.11</v>
          </cell>
          <cell r="AL269">
            <v>1.45</v>
          </cell>
          <cell r="AM269">
            <v>0</v>
          </cell>
          <cell r="AN269">
            <v>0.10100000000000001</v>
          </cell>
          <cell r="AO269">
            <v>76.5</v>
          </cell>
          <cell r="AP269">
            <v>0</v>
          </cell>
          <cell r="AQ269">
            <v>8.58</v>
          </cell>
          <cell r="AR269">
            <v>3.34</v>
          </cell>
          <cell r="AS269">
            <v>2.15</v>
          </cell>
          <cell r="AT269">
            <v>5.32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 t="str">
            <v>W150X22.5</v>
          </cell>
          <cell r="AZ269" t="str">
            <v>W150X22.5</v>
          </cell>
          <cell r="BA269">
            <v>22.5</v>
          </cell>
          <cell r="BB269">
            <v>2860</v>
          </cell>
          <cell r="BC269">
            <v>152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13</v>
          </cell>
          <cell r="BO269">
            <v>19.100000000000001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22.5</v>
          </cell>
          <cell r="BV269">
            <v>0</v>
          </cell>
          <cell r="BW269">
            <v>0</v>
          </cell>
          <cell r="BX269">
            <v>21.2</v>
          </cell>
          <cell r="BY269">
            <v>0</v>
          </cell>
          <cell r="BZ269">
            <v>12.1</v>
          </cell>
          <cell r="CA269">
            <v>177</v>
          </cell>
          <cell r="CB269">
            <v>159</v>
          </cell>
          <cell r="CC269">
            <v>65</v>
          </cell>
          <cell r="CD269">
            <v>3.88</v>
          </cell>
          <cell r="CE269">
            <v>77.8</v>
          </cell>
          <cell r="CF269">
            <v>51</v>
          </cell>
          <cell r="CG269">
            <v>36.799999999999997</v>
          </cell>
          <cell r="CH269">
            <v>0</v>
          </cell>
          <cell r="CI269">
            <v>42</v>
          </cell>
          <cell r="CJ269">
            <v>20.5</v>
          </cell>
          <cell r="CK269">
            <v>0</v>
          </cell>
          <cell r="CL269">
            <v>5540</v>
          </cell>
          <cell r="CM269">
            <v>1.39</v>
          </cell>
          <cell r="CN269">
            <v>35.200000000000003</v>
          </cell>
          <cell r="CO269">
            <v>87.2</v>
          </cell>
          <cell r="CP269">
            <v>0</v>
          </cell>
          <cell r="CQ269">
            <v>0</v>
          </cell>
          <cell r="CR269">
            <v>0</v>
          </cell>
          <cell r="CS269">
            <v>0</v>
          </cell>
        </row>
        <row r="270">
          <cell r="C270" t="str">
            <v>W6X16</v>
          </cell>
          <cell r="D270" t="str">
            <v>F</v>
          </cell>
          <cell r="E270">
            <v>16</v>
          </cell>
          <cell r="F270">
            <v>4.74</v>
          </cell>
          <cell r="G270">
            <v>6.28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0.5625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4.9800000000000004</v>
          </cell>
          <cell r="AA270">
            <v>0</v>
          </cell>
          <cell r="AB270">
            <v>19.100000000000001</v>
          </cell>
          <cell r="AC270">
            <v>0</v>
          </cell>
          <cell r="AD270">
            <v>0</v>
          </cell>
          <cell r="AE270">
            <v>32.1</v>
          </cell>
          <cell r="AF270">
            <v>11.7</v>
          </cell>
          <cell r="AG270">
            <v>10.199999999999999</v>
          </cell>
          <cell r="AH270">
            <v>2.6</v>
          </cell>
          <cell r="AI270">
            <v>4.43</v>
          </cell>
          <cell r="AJ270">
            <v>3.39</v>
          </cell>
          <cell r="AK270">
            <v>2.2000000000000002</v>
          </cell>
          <cell r="AL270">
            <v>0.96699999999999997</v>
          </cell>
          <cell r="AM270">
            <v>0</v>
          </cell>
          <cell r="AN270">
            <v>0.223</v>
          </cell>
          <cell r="AO270">
            <v>38.200000000000003</v>
          </cell>
          <cell r="AP270">
            <v>0</v>
          </cell>
          <cell r="AQ270">
            <v>5.92</v>
          </cell>
          <cell r="AR270">
            <v>2.42</v>
          </cell>
          <cell r="AS270">
            <v>2.2400000000000002</v>
          </cell>
          <cell r="AT270">
            <v>5.77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 t="str">
            <v>W150X24</v>
          </cell>
          <cell r="AZ270" t="str">
            <v>W150X24</v>
          </cell>
          <cell r="BA270">
            <v>24</v>
          </cell>
          <cell r="BB270">
            <v>3060</v>
          </cell>
          <cell r="BC270">
            <v>160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24</v>
          </cell>
          <cell r="BV270">
            <v>0</v>
          </cell>
          <cell r="BW270">
            <v>0</v>
          </cell>
          <cell r="BX270">
            <v>19.100000000000001</v>
          </cell>
          <cell r="BY270">
            <v>0</v>
          </cell>
          <cell r="BZ270">
            <v>13.4</v>
          </cell>
          <cell r="CA270">
            <v>192</v>
          </cell>
          <cell r="CB270">
            <v>167</v>
          </cell>
          <cell r="CC270">
            <v>66</v>
          </cell>
          <cell r="CD270">
            <v>1.84</v>
          </cell>
          <cell r="CE270">
            <v>55.6</v>
          </cell>
          <cell r="CF270">
            <v>36.1</v>
          </cell>
          <cell r="CG270">
            <v>24.6</v>
          </cell>
          <cell r="CH270">
            <v>0</v>
          </cell>
          <cell r="CI270">
            <v>92.8</v>
          </cell>
          <cell r="CJ270">
            <v>10.3</v>
          </cell>
          <cell r="CK270">
            <v>0</v>
          </cell>
          <cell r="CL270">
            <v>3820</v>
          </cell>
          <cell r="CM270">
            <v>1.01</v>
          </cell>
          <cell r="CN270">
            <v>36.700000000000003</v>
          </cell>
          <cell r="CO270">
            <v>94.6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</row>
        <row r="271">
          <cell r="C271" t="str">
            <v>W6X12</v>
          </cell>
          <cell r="D271" t="str">
            <v>F</v>
          </cell>
          <cell r="E271">
            <v>12</v>
          </cell>
          <cell r="F271">
            <v>3.55</v>
          </cell>
          <cell r="G271">
            <v>6.03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0.5625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7.14</v>
          </cell>
          <cell r="AA271">
            <v>0</v>
          </cell>
          <cell r="AB271">
            <v>21.6</v>
          </cell>
          <cell r="AC271">
            <v>0</v>
          </cell>
          <cell r="AD271">
            <v>0</v>
          </cell>
          <cell r="AE271">
            <v>22.1</v>
          </cell>
          <cell r="AF271">
            <v>8.3000000000000007</v>
          </cell>
          <cell r="AG271">
            <v>7.31</v>
          </cell>
          <cell r="AH271">
            <v>2.4900000000000002</v>
          </cell>
          <cell r="AI271">
            <v>2.99</v>
          </cell>
          <cell r="AJ271">
            <v>2.3199999999999998</v>
          </cell>
          <cell r="AK271">
            <v>1.5</v>
          </cell>
          <cell r="AL271">
            <v>0.91800000000000004</v>
          </cell>
          <cell r="AM271">
            <v>0</v>
          </cell>
          <cell r="AN271">
            <v>9.0300000000000005E-2</v>
          </cell>
          <cell r="AO271">
            <v>24.7</v>
          </cell>
          <cell r="AP271">
            <v>0</v>
          </cell>
          <cell r="AQ271">
            <v>5.75</v>
          </cell>
          <cell r="AR271">
            <v>1.61</v>
          </cell>
          <cell r="AS271">
            <v>1.52</v>
          </cell>
          <cell r="AT271">
            <v>4.08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 t="str">
            <v>W150X18</v>
          </cell>
          <cell r="AZ271" t="str">
            <v>W150X18</v>
          </cell>
          <cell r="BA271">
            <v>18</v>
          </cell>
          <cell r="BB271">
            <v>2290</v>
          </cell>
          <cell r="BC271">
            <v>153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18</v>
          </cell>
          <cell r="BV271">
            <v>0</v>
          </cell>
          <cell r="BW271">
            <v>0</v>
          </cell>
          <cell r="BX271">
            <v>21.6</v>
          </cell>
          <cell r="BY271">
            <v>0</v>
          </cell>
          <cell r="BZ271">
            <v>9.1999999999999993</v>
          </cell>
          <cell r="CA271">
            <v>136</v>
          </cell>
          <cell r="CB271">
            <v>120</v>
          </cell>
          <cell r="CC271">
            <v>63.2</v>
          </cell>
          <cell r="CD271">
            <v>1.24</v>
          </cell>
          <cell r="CE271">
            <v>38</v>
          </cell>
          <cell r="CF271">
            <v>24.6</v>
          </cell>
          <cell r="CG271">
            <v>23.3</v>
          </cell>
          <cell r="CH271">
            <v>0</v>
          </cell>
          <cell r="CI271">
            <v>37.6</v>
          </cell>
          <cell r="CJ271">
            <v>6.63</v>
          </cell>
          <cell r="CK271">
            <v>0</v>
          </cell>
          <cell r="CL271">
            <v>3710</v>
          </cell>
          <cell r="CM271">
            <v>0.67</v>
          </cell>
          <cell r="CN271">
            <v>24.9</v>
          </cell>
          <cell r="CO271">
            <v>66.900000000000006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</row>
        <row r="272">
          <cell r="C272" t="str">
            <v>W6X9</v>
          </cell>
          <cell r="D272" t="str">
            <v>F</v>
          </cell>
          <cell r="E272">
            <v>9</v>
          </cell>
          <cell r="F272">
            <v>2.68</v>
          </cell>
          <cell r="G272">
            <v>5.9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0.5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9.16</v>
          </cell>
          <cell r="AA272">
            <v>0</v>
          </cell>
          <cell r="AB272">
            <v>29.2</v>
          </cell>
          <cell r="AC272">
            <v>0</v>
          </cell>
          <cell r="AD272">
            <v>0</v>
          </cell>
          <cell r="AE272">
            <v>16.399999999999999</v>
          </cell>
          <cell r="AF272">
            <v>6.23</v>
          </cell>
          <cell r="AG272">
            <v>5.56</v>
          </cell>
          <cell r="AH272">
            <v>2.4700000000000002</v>
          </cell>
          <cell r="AI272">
            <v>2.2000000000000002</v>
          </cell>
          <cell r="AJ272">
            <v>1.72</v>
          </cell>
          <cell r="AK272">
            <v>1.1100000000000001</v>
          </cell>
          <cell r="AL272">
            <v>0.90500000000000003</v>
          </cell>
          <cell r="AM272">
            <v>0</v>
          </cell>
          <cell r="AN272">
            <v>4.0500000000000001E-2</v>
          </cell>
          <cell r="AO272">
            <v>17.7</v>
          </cell>
          <cell r="AP272">
            <v>0</v>
          </cell>
          <cell r="AQ272">
            <v>5.6</v>
          </cell>
          <cell r="AR272">
            <v>1.19</v>
          </cell>
          <cell r="AS272">
            <v>1.1499999999999999</v>
          </cell>
          <cell r="AT272">
            <v>3.04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 t="str">
            <v>W150X13.5</v>
          </cell>
          <cell r="AZ272" t="str">
            <v>W150X13.5</v>
          </cell>
          <cell r="BA272">
            <v>13.5</v>
          </cell>
          <cell r="BB272">
            <v>1730</v>
          </cell>
          <cell r="BC272">
            <v>150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13.5</v>
          </cell>
          <cell r="BV272">
            <v>0</v>
          </cell>
          <cell r="BW272">
            <v>0</v>
          </cell>
          <cell r="BX272">
            <v>29.2</v>
          </cell>
          <cell r="BY272">
            <v>0</v>
          </cell>
          <cell r="BZ272">
            <v>6.83</v>
          </cell>
          <cell r="CA272">
            <v>102</v>
          </cell>
          <cell r="CB272">
            <v>91.1</v>
          </cell>
          <cell r="CC272">
            <v>62.7</v>
          </cell>
          <cell r="CD272">
            <v>0.91600000000000004</v>
          </cell>
          <cell r="CE272">
            <v>28.2</v>
          </cell>
          <cell r="CF272">
            <v>18.2</v>
          </cell>
          <cell r="CG272">
            <v>23</v>
          </cell>
          <cell r="CH272">
            <v>0</v>
          </cell>
          <cell r="CI272">
            <v>16.899999999999999</v>
          </cell>
          <cell r="CJ272">
            <v>4.75</v>
          </cell>
          <cell r="CK272">
            <v>0</v>
          </cell>
          <cell r="CL272">
            <v>3610</v>
          </cell>
          <cell r="CM272">
            <v>0.495</v>
          </cell>
          <cell r="CN272">
            <v>18.8</v>
          </cell>
          <cell r="CO272">
            <v>49.8</v>
          </cell>
          <cell r="CP272">
            <v>0</v>
          </cell>
          <cell r="CQ272">
            <v>0</v>
          </cell>
          <cell r="CR272">
            <v>0</v>
          </cell>
          <cell r="CS272">
            <v>0</v>
          </cell>
        </row>
        <row r="273">
          <cell r="C273" t="str">
            <v>W6X8.5</v>
          </cell>
          <cell r="D273" t="str">
            <v>F</v>
          </cell>
          <cell r="E273">
            <v>8.5</v>
          </cell>
          <cell r="F273">
            <v>2.52</v>
          </cell>
          <cell r="G273">
            <v>5.83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0.44500000000000001</v>
          </cell>
          <cell r="S273">
            <v>0.6875</v>
          </cell>
          <cell r="T273">
            <v>0.5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10.1</v>
          </cell>
          <cell r="AA273">
            <v>0</v>
          </cell>
          <cell r="AB273">
            <v>29.1</v>
          </cell>
          <cell r="AC273">
            <v>0</v>
          </cell>
          <cell r="AD273">
            <v>0</v>
          </cell>
          <cell r="AE273">
            <v>14.9</v>
          </cell>
          <cell r="AF273">
            <v>5.73</v>
          </cell>
          <cell r="AG273">
            <v>5.0999999999999996</v>
          </cell>
          <cell r="AH273">
            <v>2.4300000000000002</v>
          </cell>
          <cell r="AI273">
            <v>1.99</v>
          </cell>
          <cell r="AJ273">
            <v>1.56</v>
          </cell>
          <cell r="AK273">
            <v>1.01</v>
          </cell>
          <cell r="AL273">
            <v>0.89</v>
          </cell>
          <cell r="AM273">
            <v>0</v>
          </cell>
          <cell r="AN273">
            <v>3.3300000000000003E-2</v>
          </cell>
          <cell r="AO273">
            <v>15.8</v>
          </cell>
          <cell r="AP273">
            <v>0</v>
          </cell>
          <cell r="AQ273">
            <v>5.55</v>
          </cell>
          <cell r="AR273">
            <v>1.06</v>
          </cell>
          <cell r="AS273">
            <v>1.03</v>
          </cell>
          <cell r="AT273">
            <v>2.78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 t="str">
            <v>W150X13</v>
          </cell>
          <cell r="AZ273" t="str">
            <v>W150X13</v>
          </cell>
          <cell r="BA273">
            <v>13</v>
          </cell>
          <cell r="BB273">
            <v>1630</v>
          </cell>
          <cell r="BC273">
            <v>148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13</v>
          </cell>
          <cell r="BV273">
            <v>0</v>
          </cell>
          <cell r="BW273">
            <v>0</v>
          </cell>
          <cell r="BX273">
            <v>29.1</v>
          </cell>
          <cell r="BY273">
            <v>0</v>
          </cell>
          <cell r="BZ273">
            <v>6.2</v>
          </cell>
          <cell r="CA273">
            <v>93.9</v>
          </cell>
          <cell r="CB273">
            <v>83.6</v>
          </cell>
          <cell r="CC273">
            <v>61.7</v>
          </cell>
          <cell r="CD273">
            <v>0.82799999999999996</v>
          </cell>
          <cell r="CE273">
            <v>25.6</v>
          </cell>
          <cell r="CF273">
            <v>16.600000000000001</v>
          </cell>
          <cell r="CG273">
            <v>22.6</v>
          </cell>
          <cell r="CH273">
            <v>0</v>
          </cell>
          <cell r="CI273">
            <v>13.9</v>
          </cell>
          <cell r="CJ273">
            <v>4.24</v>
          </cell>
          <cell r="CK273">
            <v>0</v>
          </cell>
          <cell r="CL273">
            <v>3580</v>
          </cell>
          <cell r="CM273">
            <v>0.441</v>
          </cell>
          <cell r="CN273">
            <v>16.899999999999999</v>
          </cell>
          <cell r="CO273">
            <v>45.6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</row>
        <row r="274">
          <cell r="C274" t="str">
            <v>W5X19</v>
          </cell>
          <cell r="D274" t="str">
            <v>F</v>
          </cell>
          <cell r="E274">
            <v>19</v>
          </cell>
          <cell r="F274">
            <v>5.56</v>
          </cell>
          <cell r="G274">
            <v>5.15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0.4375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5.85</v>
          </cell>
          <cell r="AA274">
            <v>0</v>
          </cell>
          <cell r="AB274">
            <v>13.7</v>
          </cell>
          <cell r="AC274">
            <v>0</v>
          </cell>
          <cell r="AD274">
            <v>0</v>
          </cell>
          <cell r="AE274">
            <v>26.3</v>
          </cell>
          <cell r="AF274">
            <v>11.6</v>
          </cell>
          <cell r="AG274">
            <v>10.199999999999999</v>
          </cell>
          <cell r="AH274">
            <v>2.17</v>
          </cell>
          <cell r="AI274">
            <v>9.1300000000000008</v>
          </cell>
          <cell r="AJ274">
            <v>5.53</v>
          </cell>
          <cell r="AK274">
            <v>3.63</v>
          </cell>
          <cell r="AL274">
            <v>1.28</v>
          </cell>
          <cell r="AM274">
            <v>0</v>
          </cell>
          <cell r="AN274">
            <v>0.316</v>
          </cell>
          <cell r="AO274">
            <v>50.9</v>
          </cell>
          <cell r="AP274">
            <v>0</v>
          </cell>
          <cell r="AQ274">
            <v>5.94</v>
          </cell>
          <cell r="AR274">
            <v>3.21</v>
          </cell>
          <cell r="AS274">
            <v>2.42</v>
          </cell>
          <cell r="AT274">
            <v>5.73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 t="str">
            <v>W130X28.1</v>
          </cell>
          <cell r="AZ274" t="str">
            <v>W130X28.1</v>
          </cell>
          <cell r="BA274">
            <v>28.1</v>
          </cell>
          <cell r="BB274">
            <v>3590</v>
          </cell>
          <cell r="BC274">
            <v>131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28.1</v>
          </cell>
          <cell r="BV274">
            <v>0</v>
          </cell>
          <cell r="BW274">
            <v>0</v>
          </cell>
          <cell r="BX274">
            <v>13.7</v>
          </cell>
          <cell r="BY274">
            <v>0</v>
          </cell>
          <cell r="BZ274">
            <v>10.9</v>
          </cell>
          <cell r="CA274">
            <v>190</v>
          </cell>
          <cell r="CB274">
            <v>167</v>
          </cell>
          <cell r="CC274">
            <v>55.1</v>
          </cell>
          <cell r="CD274">
            <v>3.8</v>
          </cell>
          <cell r="CE274">
            <v>90.6</v>
          </cell>
          <cell r="CF274">
            <v>59.5</v>
          </cell>
          <cell r="CG274">
            <v>32.5</v>
          </cell>
          <cell r="CH274">
            <v>0</v>
          </cell>
          <cell r="CI274">
            <v>132</v>
          </cell>
          <cell r="CJ274">
            <v>13.7</v>
          </cell>
          <cell r="CK274">
            <v>0</v>
          </cell>
          <cell r="CL274">
            <v>3830</v>
          </cell>
          <cell r="CM274">
            <v>1.34</v>
          </cell>
          <cell r="CN274">
            <v>39.700000000000003</v>
          </cell>
          <cell r="CO274">
            <v>93.9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</row>
        <row r="275">
          <cell r="C275" t="str">
            <v>W5X16</v>
          </cell>
          <cell r="D275" t="str">
            <v>F</v>
          </cell>
          <cell r="E275">
            <v>16</v>
          </cell>
          <cell r="F275">
            <v>4.71</v>
          </cell>
          <cell r="G275">
            <v>5.01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0.4375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6.94</v>
          </cell>
          <cell r="AA275">
            <v>0</v>
          </cell>
          <cell r="AB275">
            <v>15.4</v>
          </cell>
          <cell r="AC275">
            <v>0</v>
          </cell>
          <cell r="AD275">
            <v>0</v>
          </cell>
          <cell r="AE275">
            <v>21.4</v>
          </cell>
          <cell r="AF275">
            <v>9.6300000000000008</v>
          </cell>
          <cell r="AG275">
            <v>8.5500000000000007</v>
          </cell>
          <cell r="AH275">
            <v>2.13</v>
          </cell>
          <cell r="AI275">
            <v>7.51</v>
          </cell>
          <cell r="AJ275">
            <v>4.58</v>
          </cell>
          <cell r="AK275">
            <v>3</v>
          </cell>
          <cell r="AL275">
            <v>1.26</v>
          </cell>
          <cell r="AM275">
            <v>0</v>
          </cell>
          <cell r="AN275">
            <v>0.192</v>
          </cell>
          <cell r="AO275">
            <v>40.6</v>
          </cell>
          <cell r="AP275">
            <v>0</v>
          </cell>
          <cell r="AQ275">
            <v>5.81</v>
          </cell>
          <cell r="AR275">
            <v>2.62</v>
          </cell>
          <cell r="AS275">
            <v>1.99</v>
          </cell>
          <cell r="AT275">
            <v>4.74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 t="str">
            <v>W130X23.8</v>
          </cell>
          <cell r="AZ275" t="str">
            <v>W130X23.8</v>
          </cell>
          <cell r="BA275">
            <v>23.8</v>
          </cell>
          <cell r="BB275">
            <v>3040</v>
          </cell>
          <cell r="BC275">
            <v>127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23.8</v>
          </cell>
          <cell r="BV275">
            <v>0</v>
          </cell>
          <cell r="BW275">
            <v>0</v>
          </cell>
          <cell r="BX275">
            <v>15.4</v>
          </cell>
          <cell r="BY275">
            <v>0</v>
          </cell>
          <cell r="BZ275">
            <v>8.91</v>
          </cell>
          <cell r="CA275">
            <v>158</v>
          </cell>
          <cell r="CB275">
            <v>140</v>
          </cell>
          <cell r="CC275">
            <v>54.1</v>
          </cell>
          <cell r="CD275">
            <v>3.13</v>
          </cell>
          <cell r="CE275">
            <v>75.099999999999994</v>
          </cell>
          <cell r="CF275">
            <v>49.2</v>
          </cell>
          <cell r="CG275">
            <v>32</v>
          </cell>
          <cell r="CH275">
            <v>0</v>
          </cell>
          <cell r="CI275">
            <v>79.900000000000006</v>
          </cell>
          <cell r="CJ275">
            <v>10.9</v>
          </cell>
          <cell r="CK275">
            <v>0</v>
          </cell>
          <cell r="CL275">
            <v>3750</v>
          </cell>
          <cell r="CM275">
            <v>1.0900000000000001</v>
          </cell>
          <cell r="CN275">
            <v>32.6</v>
          </cell>
          <cell r="CO275">
            <v>77.7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</row>
        <row r="276">
          <cell r="C276" t="str">
            <v>W4X13</v>
          </cell>
          <cell r="D276" t="str">
            <v>F</v>
          </cell>
          <cell r="E276">
            <v>13</v>
          </cell>
          <cell r="F276">
            <v>3.83</v>
          </cell>
          <cell r="G276">
            <v>4.16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0.5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5.88</v>
          </cell>
          <cell r="AA276">
            <v>0</v>
          </cell>
          <cell r="AB276">
            <v>10.6</v>
          </cell>
          <cell r="AC276">
            <v>0</v>
          </cell>
          <cell r="AD276">
            <v>0</v>
          </cell>
          <cell r="AE276">
            <v>11.3</v>
          </cell>
          <cell r="AF276">
            <v>6.28</v>
          </cell>
          <cell r="AG276">
            <v>5.46</v>
          </cell>
          <cell r="AH276">
            <v>1.72</v>
          </cell>
          <cell r="AI276">
            <v>3.86</v>
          </cell>
          <cell r="AJ276">
            <v>2.92</v>
          </cell>
          <cell r="AK276">
            <v>1.9</v>
          </cell>
          <cell r="AL276">
            <v>1</v>
          </cell>
          <cell r="AM276">
            <v>0</v>
          </cell>
          <cell r="AN276">
            <v>0.151</v>
          </cell>
          <cell r="AO276">
            <v>14</v>
          </cell>
          <cell r="AP276">
            <v>0</v>
          </cell>
          <cell r="AQ276">
            <v>3.87</v>
          </cell>
          <cell r="AR276">
            <v>1.36</v>
          </cell>
          <cell r="AS276">
            <v>1.24</v>
          </cell>
          <cell r="AT276">
            <v>3.09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 t="str">
            <v>W100X19.3</v>
          </cell>
          <cell r="AZ276" t="str">
            <v>W100X19.3</v>
          </cell>
          <cell r="BA276">
            <v>19.3</v>
          </cell>
          <cell r="BB276">
            <v>2470</v>
          </cell>
          <cell r="BC276">
            <v>106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19.3</v>
          </cell>
          <cell r="BV276">
            <v>0</v>
          </cell>
          <cell r="BW276">
            <v>0</v>
          </cell>
          <cell r="BX276">
            <v>10.6</v>
          </cell>
          <cell r="BY276">
            <v>0</v>
          </cell>
          <cell r="BZ276">
            <v>4.7</v>
          </cell>
          <cell r="CA276">
            <v>103</v>
          </cell>
          <cell r="CB276">
            <v>89.5</v>
          </cell>
          <cell r="CC276">
            <v>43.7</v>
          </cell>
          <cell r="CD276">
            <v>1.61</v>
          </cell>
          <cell r="CE276">
            <v>47.9</v>
          </cell>
          <cell r="CF276">
            <v>31.1</v>
          </cell>
          <cell r="CG276">
            <v>25.4</v>
          </cell>
          <cell r="CH276">
            <v>0</v>
          </cell>
          <cell r="CI276">
            <v>62.9</v>
          </cell>
          <cell r="CJ276">
            <v>3.76</v>
          </cell>
          <cell r="CK276">
            <v>0</v>
          </cell>
          <cell r="CL276">
            <v>2500</v>
          </cell>
          <cell r="CM276">
            <v>0.56599999999999995</v>
          </cell>
          <cell r="CN276">
            <v>20.3</v>
          </cell>
          <cell r="CO276">
            <v>50.6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 t="str">
            <v>W100X19.3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Information"/>
      <sheetName val="Project Loads"/>
      <sheetName val="Load Analysis"/>
      <sheetName val="Wind Analysis - M&amp;B"/>
      <sheetName val="Seismic Analysis - Moment"/>
      <sheetName val="Seismic Analysis - Braced"/>
      <sheetName val="Moment-Frame (W)"/>
      <sheetName val="Moment-Frame (E)"/>
      <sheetName val="Braced-Frame (W)"/>
      <sheetName val="Braced-Frame (E)"/>
      <sheetName val="Braced-Frame (E) (2)"/>
      <sheetName val="Sheet1"/>
      <sheetName val="Tables"/>
    </sheetNames>
    <sheetDataSet>
      <sheetData sheetId="0">
        <row r="5">
          <cell r="D5" t="str">
            <v>B</v>
          </cell>
        </row>
        <row r="13">
          <cell r="J13">
            <v>2</v>
          </cell>
        </row>
        <row r="15">
          <cell r="D15">
            <v>110</v>
          </cell>
          <cell r="G15">
            <v>74</v>
          </cell>
        </row>
        <row r="17">
          <cell r="D17">
            <v>30</v>
          </cell>
        </row>
      </sheetData>
      <sheetData sheetId="1">
        <row r="46">
          <cell r="D46">
            <v>6.4418549999999986</v>
          </cell>
        </row>
        <row r="71">
          <cell r="D71">
            <v>3.23</v>
          </cell>
          <cell r="G71">
            <v>12.62</v>
          </cell>
        </row>
        <row r="72">
          <cell r="D72">
            <v>9.7843199999999992</v>
          </cell>
          <cell r="G72">
            <v>19.568639999999998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Estimate"/>
      <sheetName val="Project Information"/>
      <sheetName val="Project Loads"/>
      <sheetName val="Load Analysis"/>
      <sheetName val="Seismic Analysis - Braced"/>
      <sheetName val="Seismic Analysis - Moment"/>
      <sheetName val="Interior Column Capacity"/>
      <sheetName val="Beam-Column Analysis"/>
      <sheetName val="Steel Roof Deck"/>
      <sheetName val="283"/>
      <sheetName val="Tables"/>
      <sheetName val="W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D11">
            <v>0.25</v>
          </cell>
        </row>
        <row r="81">
          <cell r="B81" t="str">
            <v>ALLOWED DEFLECTIONS</v>
          </cell>
        </row>
        <row r="82">
          <cell r="B82" t="str">
            <v>hsx</v>
          </cell>
          <cell r="C82">
            <v>1.4999999999999999E-2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3">
          <cell r="C3" t="str">
            <v>W44X335</v>
          </cell>
          <cell r="D3" t="str">
            <v>F</v>
          </cell>
          <cell r="E3">
            <v>335</v>
          </cell>
          <cell r="F3">
            <v>98.5</v>
          </cell>
          <cell r="G3">
            <v>44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1.3125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4.5</v>
          </cell>
          <cell r="AA3">
            <v>0</v>
          </cell>
          <cell r="AB3">
            <v>38</v>
          </cell>
          <cell r="AC3">
            <v>0</v>
          </cell>
          <cell r="AD3">
            <v>0</v>
          </cell>
          <cell r="AE3">
            <v>31100</v>
          </cell>
          <cell r="AF3">
            <v>1620</v>
          </cell>
          <cell r="AG3">
            <v>1410</v>
          </cell>
          <cell r="AH3">
            <v>17.8</v>
          </cell>
          <cell r="AI3">
            <v>1200</v>
          </cell>
          <cell r="AJ3">
            <v>236</v>
          </cell>
          <cell r="AK3">
            <v>150</v>
          </cell>
          <cell r="AL3">
            <v>3.49</v>
          </cell>
          <cell r="AM3">
            <v>0</v>
          </cell>
          <cell r="AN3">
            <v>74.7</v>
          </cell>
          <cell r="AO3">
            <v>535000</v>
          </cell>
          <cell r="AP3">
            <v>0</v>
          </cell>
          <cell r="AQ3">
            <v>168</v>
          </cell>
          <cell r="AR3">
            <v>1180</v>
          </cell>
          <cell r="AS3">
            <v>278</v>
          </cell>
          <cell r="AT3">
            <v>805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 t="str">
            <v>W1100X499</v>
          </cell>
          <cell r="AZ3" t="str">
            <v>W1100X499</v>
          </cell>
          <cell r="BA3">
            <v>499</v>
          </cell>
          <cell r="BB3">
            <v>63500</v>
          </cell>
          <cell r="BC3">
            <v>1120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499</v>
          </cell>
          <cell r="BV3">
            <v>0</v>
          </cell>
          <cell r="BW3">
            <v>0</v>
          </cell>
          <cell r="BX3">
            <v>38</v>
          </cell>
          <cell r="BY3">
            <v>0</v>
          </cell>
          <cell r="BZ3">
            <v>12900</v>
          </cell>
          <cell r="CA3">
            <v>26500</v>
          </cell>
          <cell r="CB3">
            <v>23100</v>
          </cell>
          <cell r="CC3">
            <v>452</v>
          </cell>
          <cell r="CD3">
            <v>499</v>
          </cell>
          <cell r="CE3">
            <v>3870</v>
          </cell>
          <cell r="CF3">
            <v>2460</v>
          </cell>
          <cell r="CG3">
            <v>88.6</v>
          </cell>
          <cell r="CH3">
            <v>0</v>
          </cell>
          <cell r="CI3">
            <v>31100</v>
          </cell>
          <cell r="CJ3">
            <v>144000</v>
          </cell>
          <cell r="CK3">
            <v>0</v>
          </cell>
          <cell r="CL3">
            <v>108000</v>
          </cell>
          <cell r="CM3">
            <v>491</v>
          </cell>
          <cell r="CN3">
            <v>4560</v>
          </cell>
          <cell r="CO3">
            <v>13200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</row>
        <row r="4">
          <cell r="C4" t="str">
            <v>W44X290</v>
          </cell>
          <cell r="D4" t="str">
            <v>F</v>
          </cell>
          <cell r="E4">
            <v>290</v>
          </cell>
          <cell r="F4">
            <v>85.4</v>
          </cell>
          <cell r="G4">
            <v>43.6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2.36</v>
          </cell>
          <cell r="S4">
            <v>2.4375</v>
          </cell>
          <cell r="T4">
            <v>1.25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5.0199999999999996</v>
          </cell>
          <cell r="AA4">
            <v>0</v>
          </cell>
          <cell r="AB4">
            <v>45</v>
          </cell>
          <cell r="AC4">
            <v>0</v>
          </cell>
          <cell r="AD4">
            <v>0</v>
          </cell>
          <cell r="AE4">
            <v>27000</v>
          </cell>
          <cell r="AF4">
            <v>1410</v>
          </cell>
          <cell r="AG4">
            <v>1240</v>
          </cell>
          <cell r="AH4">
            <v>17.8</v>
          </cell>
          <cell r="AI4">
            <v>1040</v>
          </cell>
          <cell r="AJ4">
            <v>205</v>
          </cell>
          <cell r="AK4">
            <v>132</v>
          </cell>
          <cell r="AL4">
            <v>3.49</v>
          </cell>
          <cell r="AM4">
            <v>0</v>
          </cell>
          <cell r="AN4">
            <v>50.9</v>
          </cell>
          <cell r="AO4">
            <v>461000</v>
          </cell>
          <cell r="AP4">
            <v>0</v>
          </cell>
          <cell r="AQ4">
            <v>166</v>
          </cell>
          <cell r="AR4">
            <v>1040</v>
          </cell>
          <cell r="AS4">
            <v>248</v>
          </cell>
          <cell r="AT4">
            <v>701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 t="str">
            <v>W1100X433</v>
          </cell>
          <cell r="AZ4" t="str">
            <v>W1100X433</v>
          </cell>
          <cell r="BA4">
            <v>433</v>
          </cell>
          <cell r="BB4">
            <v>55100</v>
          </cell>
          <cell r="BC4">
            <v>1110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59.9</v>
          </cell>
          <cell r="BO4">
            <v>61.9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433</v>
          </cell>
          <cell r="BV4">
            <v>0</v>
          </cell>
          <cell r="BW4">
            <v>0</v>
          </cell>
          <cell r="BX4">
            <v>45</v>
          </cell>
          <cell r="BY4">
            <v>0</v>
          </cell>
          <cell r="BZ4">
            <v>11200</v>
          </cell>
          <cell r="CA4">
            <v>23100</v>
          </cell>
          <cell r="CB4">
            <v>20300</v>
          </cell>
          <cell r="CC4">
            <v>452</v>
          </cell>
          <cell r="CD4">
            <v>433</v>
          </cell>
          <cell r="CE4">
            <v>3360</v>
          </cell>
          <cell r="CF4">
            <v>2160</v>
          </cell>
          <cell r="CG4">
            <v>88.6</v>
          </cell>
          <cell r="CH4">
            <v>0</v>
          </cell>
          <cell r="CI4">
            <v>21200</v>
          </cell>
          <cell r="CJ4">
            <v>124000</v>
          </cell>
          <cell r="CK4">
            <v>0</v>
          </cell>
          <cell r="CL4">
            <v>107000</v>
          </cell>
          <cell r="CM4">
            <v>433</v>
          </cell>
          <cell r="CN4">
            <v>4060</v>
          </cell>
          <cell r="CO4">
            <v>11500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</row>
        <row r="5">
          <cell r="C5" t="str">
            <v>W44X262</v>
          </cell>
          <cell r="D5" t="str">
            <v>F</v>
          </cell>
          <cell r="E5">
            <v>262</v>
          </cell>
          <cell r="F5">
            <v>76.900000000000006</v>
          </cell>
          <cell r="G5">
            <v>43.3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2.2000000000000002</v>
          </cell>
          <cell r="S5">
            <v>2.25</v>
          </cell>
          <cell r="T5">
            <v>1.1875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5.57</v>
          </cell>
          <cell r="AA5">
            <v>0</v>
          </cell>
          <cell r="AB5">
            <v>49.6</v>
          </cell>
          <cell r="AC5">
            <v>0</v>
          </cell>
          <cell r="AD5">
            <v>0</v>
          </cell>
          <cell r="AE5">
            <v>24100</v>
          </cell>
          <cell r="AF5">
            <v>1270</v>
          </cell>
          <cell r="AG5">
            <v>1110</v>
          </cell>
          <cell r="AH5">
            <v>17.7</v>
          </cell>
          <cell r="AI5">
            <v>923</v>
          </cell>
          <cell r="AJ5">
            <v>182</v>
          </cell>
          <cell r="AK5">
            <v>117</v>
          </cell>
          <cell r="AL5">
            <v>3.47</v>
          </cell>
          <cell r="AM5">
            <v>0</v>
          </cell>
          <cell r="AN5">
            <v>37.299999999999997</v>
          </cell>
          <cell r="AO5">
            <v>405000</v>
          </cell>
          <cell r="AP5">
            <v>0</v>
          </cell>
          <cell r="AQ5">
            <v>165</v>
          </cell>
          <cell r="AR5">
            <v>928</v>
          </cell>
          <cell r="AS5">
            <v>223</v>
          </cell>
          <cell r="AT5">
            <v>630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 t="str">
            <v>W1100X390</v>
          </cell>
          <cell r="AZ5" t="str">
            <v>W1100X390</v>
          </cell>
          <cell r="BA5">
            <v>390</v>
          </cell>
          <cell r="BB5">
            <v>49600</v>
          </cell>
          <cell r="BC5">
            <v>1100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55.9</v>
          </cell>
          <cell r="BO5">
            <v>57.2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390</v>
          </cell>
          <cell r="BV5">
            <v>0</v>
          </cell>
          <cell r="BW5">
            <v>0</v>
          </cell>
          <cell r="BX5">
            <v>49.6</v>
          </cell>
          <cell r="BY5">
            <v>0</v>
          </cell>
          <cell r="BZ5">
            <v>10000</v>
          </cell>
          <cell r="CA5">
            <v>20800</v>
          </cell>
          <cell r="CB5">
            <v>18200</v>
          </cell>
          <cell r="CC5">
            <v>450</v>
          </cell>
          <cell r="CD5">
            <v>384</v>
          </cell>
          <cell r="CE5">
            <v>2980</v>
          </cell>
          <cell r="CF5">
            <v>1920</v>
          </cell>
          <cell r="CG5">
            <v>88.1</v>
          </cell>
          <cell r="CH5">
            <v>0</v>
          </cell>
          <cell r="CI5">
            <v>15500</v>
          </cell>
          <cell r="CJ5">
            <v>109000</v>
          </cell>
          <cell r="CK5">
            <v>0</v>
          </cell>
          <cell r="CL5">
            <v>106000</v>
          </cell>
          <cell r="CM5">
            <v>386</v>
          </cell>
          <cell r="CN5">
            <v>3650</v>
          </cell>
          <cell r="CO5">
            <v>10300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</row>
        <row r="6">
          <cell r="C6" t="str">
            <v>W44X230</v>
          </cell>
          <cell r="D6" t="str">
            <v>F</v>
          </cell>
          <cell r="E6">
            <v>230</v>
          </cell>
          <cell r="F6">
            <v>67.7</v>
          </cell>
          <cell r="G6">
            <v>42.9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1.1875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6.45</v>
          </cell>
          <cell r="AA6">
            <v>0</v>
          </cell>
          <cell r="AB6">
            <v>54.8</v>
          </cell>
          <cell r="AC6">
            <v>0</v>
          </cell>
          <cell r="AD6">
            <v>0</v>
          </cell>
          <cell r="AE6">
            <v>20800</v>
          </cell>
          <cell r="AF6">
            <v>1100</v>
          </cell>
          <cell r="AG6">
            <v>971</v>
          </cell>
          <cell r="AH6">
            <v>17.5</v>
          </cell>
          <cell r="AI6">
            <v>796</v>
          </cell>
          <cell r="AJ6">
            <v>157</v>
          </cell>
          <cell r="AK6">
            <v>101</v>
          </cell>
          <cell r="AL6">
            <v>3.43</v>
          </cell>
          <cell r="AM6">
            <v>0</v>
          </cell>
          <cell r="AN6">
            <v>24.9</v>
          </cell>
          <cell r="AO6">
            <v>346000</v>
          </cell>
          <cell r="AP6">
            <v>0</v>
          </cell>
          <cell r="AQ6">
            <v>165</v>
          </cell>
          <cell r="AR6">
            <v>793</v>
          </cell>
          <cell r="AS6">
            <v>192</v>
          </cell>
          <cell r="AT6">
            <v>547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 t="str">
            <v>W1100X343</v>
          </cell>
          <cell r="AZ6" t="str">
            <v>W1100X343</v>
          </cell>
          <cell r="BA6">
            <v>343</v>
          </cell>
          <cell r="BB6">
            <v>43700</v>
          </cell>
          <cell r="BC6">
            <v>1090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343</v>
          </cell>
          <cell r="BV6">
            <v>0</v>
          </cell>
          <cell r="BW6">
            <v>0</v>
          </cell>
          <cell r="BX6">
            <v>54.8</v>
          </cell>
          <cell r="BY6">
            <v>0</v>
          </cell>
          <cell r="BZ6">
            <v>8660</v>
          </cell>
          <cell r="CA6">
            <v>18000</v>
          </cell>
          <cell r="CB6">
            <v>15900</v>
          </cell>
          <cell r="CC6">
            <v>445</v>
          </cell>
          <cell r="CD6">
            <v>331</v>
          </cell>
          <cell r="CE6">
            <v>2570</v>
          </cell>
          <cell r="CF6">
            <v>1660</v>
          </cell>
          <cell r="CG6">
            <v>87.1</v>
          </cell>
          <cell r="CH6">
            <v>0</v>
          </cell>
          <cell r="CI6">
            <v>10400</v>
          </cell>
          <cell r="CJ6">
            <v>92900</v>
          </cell>
          <cell r="CK6">
            <v>0</v>
          </cell>
          <cell r="CL6">
            <v>106000</v>
          </cell>
          <cell r="CM6">
            <v>330</v>
          </cell>
          <cell r="CN6">
            <v>3150</v>
          </cell>
          <cell r="CO6">
            <v>8960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</row>
        <row r="7">
          <cell r="C7" t="str">
            <v>W40X593</v>
          </cell>
          <cell r="D7" t="str">
            <v>T</v>
          </cell>
          <cell r="E7">
            <v>593</v>
          </cell>
          <cell r="F7">
            <v>174</v>
          </cell>
          <cell r="G7">
            <v>43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2.125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2.58</v>
          </cell>
          <cell r="AA7">
            <v>0</v>
          </cell>
          <cell r="AB7">
            <v>19.100000000000001</v>
          </cell>
          <cell r="AC7">
            <v>0</v>
          </cell>
          <cell r="AD7">
            <v>0</v>
          </cell>
          <cell r="AE7">
            <v>50400</v>
          </cell>
          <cell r="AF7">
            <v>2760</v>
          </cell>
          <cell r="AG7">
            <v>2340</v>
          </cell>
          <cell r="AH7">
            <v>17</v>
          </cell>
          <cell r="AI7">
            <v>2520</v>
          </cell>
          <cell r="AJ7">
            <v>481</v>
          </cell>
          <cell r="AK7">
            <v>302</v>
          </cell>
          <cell r="AL7">
            <v>3.8</v>
          </cell>
          <cell r="AM7">
            <v>0</v>
          </cell>
          <cell r="AN7">
            <v>445</v>
          </cell>
          <cell r="AO7">
            <v>997000</v>
          </cell>
          <cell r="AP7">
            <v>0</v>
          </cell>
          <cell r="AQ7">
            <v>166</v>
          </cell>
          <cell r="AR7">
            <v>2240</v>
          </cell>
          <cell r="AS7">
            <v>479</v>
          </cell>
          <cell r="AT7">
            <v>1370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 t="str">
            <v>W1000X883</v>
          </cell>
          <cell r="AZ7" t="str">
            <v>W1000X883</v>
          </cell>
          <cell r="BA7">
            <v>883</v>
          </cell>
          <cell r="BB7">
            <v>112000</v>
          </cell>
          <cell r="BC7">
            <v>1090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883</v>
          </cell>
          <cell r="BV7">
            <v>0</v>
          </cell>
          <cell r="BW7">
            <v>0</v>
          </cell>
          <cell r="BX7">
            <v>19.100000000000001</v>
          </cell>
          <cell r="BY7">
            <v>0</v>
          </cell>
          <cell r="BZ7">
            <v>21000</v>
          </cell>
          <cell r="CA7">
            <v>45200</v>
          </cell>
          <cell r="CB7">
            <v>38300</v>
          </cell>
          <cell r="CC7">
            <v>432</v>
          </cell>
          <cell r="CD7">
            <v>1050</v>
          </cell>
          <cell r="CE7">
            <v>7880</v>
          </cell>
          <cell r="CF7">
            <v>4950</v>
          </cell>
          <cell r="CG7">
            <v>96.5</v>
          </cell>
          <cell r="CH7">
            <v>0</v>
          </cell>
          <cell r="CI7">
            <v>185000</v>
          </cell>
          <cell r="CJ7">
            <v>268000</v>
          </cell>
          <cell r="CK7">
            <v>0</v>
          </cell>
          <cell r="CL7">
            <v>107000</v>
          </cell>
          <cell r="CM7">
            <v>932</v>
          </cell>
          <cell r="CN7">
            <v>7850</v>
          </cell>
          <cell r="CO7">
            <v>22500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</row>
        <row r="8">
          <cell r="C8" t="str">
            <v>W40X503</v>
          </cell>
          <cell r="D8" t="str">
            <v>T</v>
          </cell>
          <cell r="E8">
            <v>503</v>
          </cell>
          <cell r="F8">
            <v>148</v>
          </cell>
          <cell r="G8">
            <v>42.1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2.98</v>
          </cell>
          <cell r="AA8">
            <v>0</v>
          </cell>
          <cell r="AB8">
            <v>22.3</v>
          </cell>
          <cell r="AC8">
            <v>0</v>
          </cell>
          <cell r="AD8">
            <v>0</v>
          </cell>
          <cell r="AE8">
            <v>41600</v>
          </cell>
          <cell r="AF8">
            <v>2320</v>
          </cell>
          <cell r="AG8">
            <v>1980</v>
          </cell>
          <cell r="AH8">
            <v>16.8</v>
          </cell>
          <cell r="AI8">
            <v>2040</v>
          </cell>
          <cell r="AJ8">
            <v>394</v>
          </cell>
          <cell r="AK8">
            <v>249</v>
          </cell>
          <cell r="AL8">
            <v>3.72</v>
          </cell>
          <cell r="AM8">
            <v>0</v>
          </cell>
          <cell r="AN8">
            <v>277</v>
          </cell>
          <cell r="AO8">
            <v>789000</v>
          </cell>
          <cell r="AP8">
            <v>0</v>
          </cell>
          <cell r="AQ8">
            <v>161</v>
          </cell>
          <cell r="AR8">
            <v>1830</v>
          </cell>
          <cell r="AS8">
            <v>403</v>
          </cell>
          <cell r="AT8">
            <v>1150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 t="str">
            <v>W1000X748</v>
          </cell>
          <cell r="AZ8" t="str">
            <v>W1000X748</v>
          </cell>
          <cell r="BA8">
            <v>748</v>
          </cell>
          <cell r="BB8">
            <v>95500</v>
          </cell>
          <cell r="BC8">
            <v>1070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748</v>
          </cell>
          <cell r="BV8">
            <v>0</v>
          </cell>
          <cell r="BW8">
            <v>0</v>
          </cell>
          <cell r="BX8">
            <v>22.3</v>
          </cell>
          <cell r="BY8">
            <v>0</v>
          </cell>
          <cell r="BZ8">
            <v>17300</v>
          </cell>
          <cell r="CA8">
            <v>38000</v>
          </cell>
          <cell r="CB8">
            <v>32400</v>
          </cell>
          <cell r="CC8">
            <v>427</v>
          </cell>
          <cell r="CD8">
            <v>849</v>
          </cell>
          <cell r="CE8">
            <v>6460</v>
          </cell>
          <cell r="CF8">
            <v>4080</v>
          </cell>
          <cell r="CG8">
            <v>94.5</v>
          </cell>
          <cell r="CH8">
            <v>0</v>
          </cell>
          <cell r="CI8">
            <v>115000</v>
          </cell>
          <cell r="CJ8">
            <v>212000</v>
          </cell>
          <cell r="CK8">
            <v>0</v>
          </cell>
          <cell r="CL8">
            <v>104000</v>
          </cell>
          <cell r="CM8">
            <v>762</v>
          </cell>
          <cell r="CN8">
            <v>6600</v>
          </cell>
          <cell r="CO8">
            <v>18800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</row>
        <row r="9">
          <cell r="C9" t="str">
            <v>W40X431</v>
          </cell>
          <cell r="D9" t="str">
            <v>T</v>
          </cell>
          <cell r="E9">
            <v>431</v>
          </cell>
          <cell r="F9">
            <v>127</v>
          </cell>
          <cell r="G9">
            <v>41.3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1.875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3.44</v>
          </cell>
          <cell r="AA9">
            <v>0</v>
          </cell>
          <cell r="AB9">
            <v>25.5</v>
          </cell>
          <cell r="AC9">
            <v>0</v>
          </cell>
          <cell r="AD9">
            <v>0</v>
          </cell>
          <cell r="AE9">
            <v>34800</v>
          </cell>
          <cell r="AF9">
            <v>1960</v>
          </cell>
          <cell r="AG9">
            <v>1690</v>
          </cell>
          <cell r="AH9">
            <v>16.600000000000001</v>
          </cell>
          <cell r="AI9">
            <v>1690</v>
          </cell>
          <cell r="AJ9">
            <v>328</v>
          </cell>
          <cell r="AK9">
            <v>208</v>
          </cell>
          <cell r="AL9">
            <v>3.65</v>
          </cell>
          <cell r="AM9">
            <v>0</v>
          </cell>
          <cell r="AN9">
            <v>177</v>
          </cell>
          <cell r="AO9">
            <v>638000</v>
          </cell>
          <cell r="AP9">
            <v>0</v>
          </cell>
          <cell r="AQ9">
            <v>158</v>
          </cell>
          <cell r="AR9">
            <v>1510</v>
          </cell>
          <cell r="AS9">
            <v>341</v>
          </cell>
          <cell r="AT9">
            <v>969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 t="str">
            <v>W1000X642</v>
          </cell>
          <cell r="AZ9" t="str">
            <v>W1000X642</v>
          </cell>
          <cell r="BA9">
            <v>642</v>
          </cell>
          <cell r="BB9">
            <v>81900</v>
          </cell>
          <cell r="BC9">
            <v>1050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642</v>
          </cell>
          <cell r="BV9">
            <v>0</v>
          </cell>
          <cell r="BW9">
            <v>0</v>
          </cell>
          <cell r="BX9">
            <v>25.5</v>
          </cell>
          <cell r="BY9">
            <v>0</v>
          </cell>
          <cell r="BZ9">
            <v>14500</v>
          </cell>
          <cell r="CA9">
            <v>32100</v>
          </cell>
          <cell r="CB9">
            <v>27700</v>
          </cell>
          <cell r="CC9">
            <v>422</v>
          </cell>
          <cell r="CD9">
            <v>703</v>
          </cell>
          <cell r="CE9">
            <v>5370</v>
          </cell>
          <cell r="CF9">
            <v>3410</v>
          </cell>
          <cell r="CG9">
            <v>92.7</v>
          </cell>
          <cell r="CH9">
            <v>0</v>
          </cell>
          <cell r="CI9">
            <v>73700</v>
          </cell>
          <cell r="CJ9">
            <v>171000</v>
          </cell>
          <cell r="CK9">
            <v>0</v>
          </cell>
          <cell r="CL9">
            <v>102000</v>
          </cell>
          <cell r="CM9">
            <v>629</v>
          </cell>
          <cell r="CN9">
            <v>5590</v>
          </cell>
          <cell r="CO9">
            <v>15900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</row>
        <row r="10">
          <cell r="C10" t="str">
            <v>W40X397</v>
          </cell>
          <cell r="D10" t="str">
            <v>T</v>
          </cell>
          <cell r="E10">
            <v>397</v>
          </cell>
          <cell r="F10">
            <v>117</v>
          </cell>
          <cell r="G10">
            <v>41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1.8125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3.66</v>
          </cell>
          <cell r="AA10">
            <v>0</v>
          </cell>
          <cell r="AB10">
            <v>28</v>
          </cell>
          <cell r="AC10">
            <v>0</v>
          </cell>
          <cell r="AD10">
            <v>0</v>
          </cell>
          <cell r="AE10">
            <v>32000</v>
          </cell>
          <cell r="AF10">
            <v>1800</v>
          </cell>
          <cell r="AG10">
            <v>1560</v>
          </cell>
          <cell r="AH10">
            <v>16.600000000000001</v>
          </cell>
          <cell r="AI10">
            <v>1540</v>
          </cell>
          <cell r="AJ10">
            <v>300</v>
          </cell>
          <cell r="AK10">
            <v>191</v>
          </cell>
          <cell r="AL10">
            <v>3.64</v>
          </cell>
          <cell r="AM10">
            <v>0</v>
          </cell>
          <cell r="AN10">
            <v>142</v>
          </cell>
          <cell r="AO10">
            <v>579000</v>
          </cell>
          <cell r="AP10">
            <v>0</v>
          </cell>
          <cell r="AQ10">
            <v>156</v>
          </cell>
          <cell r="AR10">
            <v>1380</v>
          </cell>
          <cell r="AS10">
            <v>318</v>
          </cell>
          <cell r="AT10">
            <v>891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 t="str">
            <v>W1000X591</v>
          </cell>
          <cell r="AZ10" t="str">
            <v>W1000X591</v>
          </cell>
          <cell r="BA10">
            <v>591</v>
          </cell>
          <cell r="BB10">
            <v>75500</v>
          </cell>
          <cell r="BC10">
            <v>1040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591</v>
          </cell>
          <cell r="BV10">
            <v>0</v>
          </cell>
          <cell r="BW10">
            <v>0</v>
          </cell>
          <cell r="BX10">
            <v>28</v>
          </cell>
          <cell r="BY10">
            <v>0</v>
          </cell>
          <cell r="BZ10">
            <v>13300</v>
          </cell>
          <cell r="CA10">
            <v>29500</v>
          </cell>
          <cell r="CB10">
            <v>25600</v>
          </cell>
          <cell r="CC10">
            <v>422</v>
          </cell>
          <cell r="CD10">
            <v>641</v>
          </cell>
          <cell r="CE10">
            <v>4920</v>
          </cell>
          <cell r="CF10">
            <v>3130</v>
          </cell>
          <cell r="CG10">
            <v>92.5</v>
          </cell>
          <cell r="CH10">
            <v>0</v>
          </cell>
          <cell r="CI10">
            <v>59100</v>
          </cell>
          <cell r="CJ10">
            <v>155000</v>
          </cell>
          <cell r="CK10">
            <v>0</v>
          </cell>
          <cell r="CL10">
            <v>101000</v>
          </cell>
          <cell r="CM10">
            <v>574</v>
          </cell>
          <cell r="CN10">
            <v>5210</v>
          </cell>
          <cell r="CO10">
            <v>14600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</row>
        <row r="11">
          <cell r="C11" t="str">
            <v>W40X372</v>
          </cell>
          <cell r="D11" t="str">
            <v>T</v>
          </cell>
          <cell r="E11">
            <v>372</v>
          </cell>
          <cell r="F11">
            <v>109</v>
          </cell>
          <cell r="G11">
            <v>40.6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1.8125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3.93</v>
          </cell>
          <cell r="AA11">
            <v>0</v>
          </cell>
          <cell r="AB11">
            <v>29.5</v>
          </cell>
          <cell r="AC11">
            <v>0</v>
          </cell>
          <cell r="AD11">
            <v>0</v>
          </cell>
          <cell r="AE11">
            <v>29600</v>
          </cell>
          <cell r="AF11">
            <v>1680</v>
          </cell>
          <cell r="AG11">
            <v>1460</v>
          </cell>
          <cell r="AH11">
            <v>16.5</v>
          </cell>
          <cell r="AI11">
            <v>1420</v>
          </cell>
          <cell r="AJ11">
            <v>277</v>
          </cell>
          <cell r="AK11">
            <v>177</v>
          </cell>
          <cell r="AL11">
            <v>3.6</v>
          </cell>
          <cell r="AM11">
            <v>0</v>
          </cell>
          <cell r="AN11">
            <v>116</v>
          </cell>
          <cell r="AO11">
            <v>528000</v>
          </cell>
          <cell r="AP11">
            <v>0</v>
          </cell>
          <cell r="AQ11">
            <v>155</v>
          </cell>
          <cell r="AR11">
            <v>1280</v>
          </cell>
          <cell r="AS11">
            <v>295</v>
          </cell>
          <cell r="AT11">
            <v>829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 t="str">
            <v>W1000X554</v>
          </cell>
          <cell r="AZ11" t="str">
            <v>W1000X554</v>
          </cell>
          <cell r="BA11">
            <v>554</v>
          </cell>
          <cell r="BB11">
            <v>70300</v>
          </cell>
          <cell r="BC11">
            <v>1030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554</v>
          </cell>
          <cell r="BV11">
            <v>0</v>
          </cell>
          <cell r="BW11">
            <v>0</v>
          </cell>
          <cell r="BX11">
            <v>29.5</v>
          </cell>
          <cell r="BY11">
            <v>0</v>
          </cell>
          <cell r="BZ11">
            <v>12300</v>
          </cell>
          <cell r="CA11">
            <v>27500</v>
          </cell>
          <cell r="CB11">
            <v>23900</v>
          </cell>
          <cell r="CC11">
            <v>419</v>
          </cell>
          <cell r="CD11">
            <v>591</v>
          </cell>
          <cell r="CE11">
            <v>4540</v>
          </cell>
          <cell r="CF11">
            <v>2900</v>
          </cell>
          <cell r="CG11">
            <v>91.4</v>
          </cell>
          <cell r="CH11">
            <v>0</v>
          </cell>
          <cell r="CI11">
            <v>48300</v>
          </cell>
          <cell r="CJ11">
            <v>142000</v>
          </cell>
          <cell r="CK11">
            <v>0</v>
          </cell>
          <cell r="CL11">
            <v>100000</v>
          </cell>
          <cell r="CM11">
            <v>533</v>
          </cell>
          <cell r="CN11">
            <v>4830</v>
          </cell>
          <cell r="CO11">
            <v>13600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</row>
        <row r="12">
          <cell r="C12" t="str">
            <v>W40X362</v>
          </cell>
          <cell r="D12" t="str">
            <v>T</v>
          </cell>
          <cell r="E12">
            <v>362</v>
          </cell>
          <cell r="F12">
            <v>107</v>
          </cell>
          <cell r="G12">
            <v>40.6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1.75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3.99</v>
          </cell>
          <cell r="AA12">
            <v>0</v>
          </cell>
          <cell r="AB12">
            <v>30.5</v>
          </cell>
          <cell r="AC12">
            <v>0</v>
          </cell>
          <cell r="AD12">
            <v>0</v>
          </cell>
          <cell r="AE12">
            <v>28900</v>
          </cell>
          <cell r="AF12">
            <v>1640</v>
          </cell>
          <cell r="AG12">
            <v>1420</v>
          </cell>
          <cell r="AH12">
            <v>16.5</v>
          </cell>
          <cell r="AI12">
            <v>1380</v>
          </cell>
          <cell r="AJ12">
            <v>270</v>
          </cell>
          <cell r="AK12">
            <v>173</v>
          </cell>
          <cell r="AL12">
            <v>3.6</v>
          </cell>
          <cell r="AM12">
            <v>0</v>
          </cell>
          <cell r="AN12">
            <v>109</v>
          </cell>
          <cell r="AO12">
            <v>513000</v>
          </cell>
          <cell r="AP12">
            <v>0</v>
          </cell>
          <cell r="AQ12">
            <v>154</v>
          </cell>
          <cell r="AR12">
            <v>1240</v>
          </cell>
          <cell r="AS12">
            <v>289</v>
          </cell>
          <cell r="AT12">
            <v>808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 t="str">
            <v>W1000X539</v>
          </cell>
          <cell r="AZ12" t="str">
            <v>W1000X539</v>
          </cell>
          <cell r="BA12">
            <v>539</v>
          </cell>
          <cell r="BB12">
            <v>69000</v>
          </cell>
          <cell r="BC12">
            <v>1030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539</v>
          </cell>
          <cell r="BV12">
            <v>0</v>
          </cell>
          <cell r="BW12">
            <v>0</v>
          </cell>
          <cell r="BX12">
            <v>30.5</v>
          </cell>
          <cell r="BY12">
            <v>0</v>
          </cell>
          <cell r="BZ12">
            <v>12000</v>
          </cell>
          <cell r="CA12">
            <v>26900</v>
          </cell>
          <cell r="CB12">
            <v>23300</v>
          </cell>
          <cell r="CC12">
            <v>419</v>
          </cell>
          <cell r="CD12">
            <v>574</v>
          </cell>
          <cell r="CE12">
            <v>4420</v>
          </cell>
          <cell r="CF12">
            <v>2830</v>
          </cell>
          <cell r="CG12">
            <v>91.4</v>
          </cell>
          <cell r="CH12">
            <v>0</v>
          </cell>
          <cell r="CI12">
            <v>45400</v>
          </cell>
          <cell r="CJ12">
            <v>138000</v>
          </cell>
          <cell r="CK12">
            <v>0</v>
          </cell>
          <cell r="CL12">
            <v>99400</v>
          </cell>
          <cell r="CM12">
            <v>516</v>
          </cell>
          <cell r="CN12">
            <v>4740</v>
          </cell>
          <cell r="CO12">
            <v>13200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</row>
        <row r="13">
          <cell r="C13" t="str">
            <v>W40X324</v>
          </cell>
          <cell r="D13" t="str">
            <v>F</v>
          </cell>
          <cell r="E13">
            <v>324</v>
          </cell>
          <cell r="F13">
            <v>95.3</v>
          </cell>
          <cell r="G13">
            <v>40.200000000000003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1.6875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4.4000000000000004</v>
          </cell>
          <cell r="AA13">
            <v>0</v>
          </cell>
          <cell r="AB13">
            <v>34.200000000000003</v>
          </cell>
          <cell r="AC13">
            <v>0</v>
          </cell>
          <cell r="AD13">
            <v>0</v>
          </cell>
          <cell r="AE13">
            <v>25600</v>
          </cell>
          <cell r="AF13">
            <v>1460</v>
          </cell>
          <cell r="AG13">
            <v>1280</v>
          </cell>
          <cell r="AH13">
            <v>16.399999999999999</v>
          </cell>
          <cell r="AI13">
            <v>1220</v>
          </cell>
          <cell r="AJ13">
            <v>239</v>
          </cell>
          <cell r="AK13">
            <v>153</v>
          </cell>
          <cell r="AL13">
            <v>3.58</v>
          </cell>
          <cell r="AM13">
            <v>0</v>
          </cell>
          <cell r="AN13">
            <v>79.400000000000006</v>
          </cell>
          <cell r="AO13">
            <v>448000</v>
          </cell>
          <cell r="AP13">
            <v>0</v>
          </cell>
          <cell r="AQ13">
            <v>153</v>
          </cell>
          <cell r="AR13">
            <v>1100</v>
          </cell>
          <cell r="AS13">
            <v>259</v>
          </cell>
          <cell r="AT13">
            <v>720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 t="str">
            <v>W1000X483</v>
          </cell>
          <cell r="AZ13" t="str">
            <v>W1000X483</v>
          </cell>
          <cell r="BA13">
            <v>483</v>
          </cell>
          <cell r="BB13">
            <v>61500</v>
          </cell>
          <cell r="BC13">
            <v>1020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483</v>
          </cell>
          <cell r="BV13">
            <v>0</v>
          </cell>
          <cell r="BW13">
            <v>0</v>
          </cell>
          <cell r="BX13">
            <v>34.200000000000003</v>
          </cell>
          <cell r="BY13">
            <v>0</v>
          </cell>
          <cell r="BZ13">
            <v>10700</v>
          </cell>
          <cell r="CA13">
            <v>23900</v>
          </cell>
          <cell r="CB13">
            <v>21000</v>
          </cell>
          <cell r="CC13">
            <v>417</v>
          </cell>
          <cell r="CD13">
            <v>508</v>
          </cell>
          <cell r="CE13">
            <v>3920</v>
          </cell>
          <cell r="CF13">
            <v>2510</v>
          </cell>
          <cell r="CG13">
            <v>90.9</v>
          </cell>
          <cell r="CH13">
            <v>0</v>
          </cell>
          <cell r="CI13">
            <v>33000</v>
          </cell>
          <cell r="CJ13">
            <v>120000</v>
          </cell>
          <cell r="CK13">
            <v>0</v>
          </cell>
          <cell r="CL13">
            <v>98700</v>
          </cell>
          <cell r="CM13">
            <v>458</v>
          </cell>
          <cell r="CN13">
            <v>4240</v>
          </cell>
          <cell r="CO13">
            <v>11800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</row>
        <row r="14">
          <cell r="C14" t="str">
            <v>W40X297</v>
          </cell>
          <cell r="D14" t="str">
            <v>F</v>
          </cell>
          <cell r="E14">
            <v>297</v>
          </cell>
          <cell r="F14">
            <v>87.4</v>
          </cell>
          <cell r="G14">
            <v>39.799999999999997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1.6875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4.8</v>
          </cell>
          <cell r="AA14">
            <v>0</v>
          </cell>
          <cell r="AB14">
            <v>36.799999999999997</v>
          </cell>
          <cell r="AC14">
            <v>0</v>
          </cell>
          <cell r="AD14">
            <v>0</v>
          </cell>
          <cell r="AE14">
            <v>23200</v>
          </cell>
          <cell r="AF14">
            <v>1330</v>
          </cell>
          <cell r="AG14">
            <v>1170</v>
          </cell>
          <cell r="AH14">
            <v>16.3</v>
          </cell>
          <cell r="AI14">
            <v>1090</v>
          </cell>
          <cell r="AJ14">
            <v>215</v>
          </cell>
          <cell r="AK14">
            <v>138</v>
          </cell>
          <cell r="AL14">
            <v>3.54</v>
          </cell>
          <cell r="AM14">
            <v>0</v>
          </cell>
          <cell r="AN14">
            <v>61.2</v>
          </cell>
          <cell r="AO14">
            <v>399000</v>
          </cell>
          <cell r="AP14">
            <v>0</v>
          </cell>
          <cell r="AQ14">
            <v>151</v>
          </cell>
          <cell r="AR14">
            <v>982</v>
          </cell>
          <cell r="AS14">
            <v>234</v>
          </cell>
          <cell r="AT14">
            <v>652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 t="str">
            <v>W1000X443</v>
          </cell>
          <cell r="AZ14" t="str">
            <v>W1000X443</v>
          </cell>
          <cell r="BA14">
            <v>443</v>
          </cell>
          <cell r="BB14">
            <v>56400</v>
          </cell>
          <cell r="BC14">
            <v>1010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443</v>
          </cell>
          <cell r="BV14">
            <v>0</v>
          </cell>
          <cell r="BW14">
            <v>0</v>
          </cell>
          <cell r="BX14">
            <v>36.799999999999997</v>
          </cell>
          <cell r="BY14">
            <v>0</v>
          </cell>
          <cell r="BZ14">
            <v>9660</v>
          </cell>
          <cell r="CA14">
            <v>21800</v>
          </cell>
          <cell r="CB14">
            <v>19200</v>
          </cell>
          <cell r="CC14">
            <v>414</v>
          </cell>
          <cell r="CD14">
            <v>454</v>
          </cell>
          <cell r="CE14">
            <v>3520</v>
          </cell>
          <cell r="CF14">
            <v>2260</v>
          </cell>
          <cell r="CG14">
            <v>89.9</v>
          </cell>
          <cell r="CH14">
            <v>0</v>
          </cell>
          <cell r="CI14">
            <v>25500</v>
          </cell>
          <cell r="CJ14">
            <v>107000</v>
          </cell>
          <cell r="CK14">
            <v>0</v>
          </cell>
          <cell r="CL14">
            <v>97400</v>
          </cell>
          <cell r="CM14">
            <v>409</v>
          </cell>
          <cell r="CN14">
            <v>3830</v>
          </cell>
          <cell r="CO14">
            <v>10700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</row>
        <row r="15">
          <cell r="C15" t="str">
            <v>W40X277</v>
          </cell>
          <cell r="D15" t="str">
            <v>F</v>
          </cell>
          <cell r="E15">
            <v>277</v>
          </cell>
          <cell r="F15">
            <v>81.400000000000006</v>
          </cell>
          <cell r="G15">
            <v>39.700000000000003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1.625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5.03</v>
          </cell>
          <cell r="AA15">
            <v>0</v>
          </cell>
          <cell r="AB15">
            <v>41.2</v>
          </cell>
          <cell r="AC15">
            <v>0</v>
          </cell>
          <cell r="AD15">
            <v>0</v>
          </cell>
          <cell r="AE15">
            <v>21900</v>
          </cell>
          <cell r="AF15">
            <v>1250</v>
          </cell>
          <cell r="AG15">
            <v>1100</v>
          </cell>
          <cell r="AH15">
            <v>16.399999999999999</v>
          </cell>
          <cell r="AI15">
            <v>1040</v>
          </cell>
          <cell r="AJ15">
            <v>204</v>
          </cell>
          <cell r="AK15">
            <v>132</v>
          </cell>
          <cell r="AL15">
            <v>3.58</v>
          </cell>
          <cell r="AM15">
            <v>0</v>
          </cell>
          <cell r="AN15">
            <v>51.5</v>
          </cell>
          <cell r="AO15">
            <v>379000</v>
          </cell>
          <cell r="AP15">
            <v>0</v>
          </cell>
          <cell r="AQ15">
            <v>151</v>
          </cell>
          <cell r="AR15">
            <v>940</v>
          </cell>
          <cell r="AS15">
            <v>225</v>
          </cell>
          <cell r="AT15">
            <v>614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 t="str">
            <v>W1000X412</v>
          </cell>
          <cell r="AZ15" t="str">
            <v>W1000X412</v>
          </cell>
          <cell r="BA15">
            <v>412</v>
          </cell>
          <cell r="BB15">
            <v>52500</v>
          </cell>
          <cell r="BC15">
            <v>1010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412</v>
          </cell>
          <cell r="BV15">
            <v>0</v>
          </cell>
          <cell r="BW15">
            <v>0</v>
          </cell>
          <cell r="BX15">
            <v>41.2</v>
          </cell>
          <cell r="BY15">
            <v>0</v>
          </cell>
          <cell r="BZ15">
            <v>9120</v>
          </cell>
          <cell r="CA15">
            <v>20500</v>
          </cell>
          <cell r="CB15">
            <v>18000</v>
          </cell>
          <cell r="CC15">
            <v>417</v>
          </cell>
          <cell r="CD15">
            <v>433</v>
          </cell>
          <cell r="CE15">
            <v>3340</v>
          </cell>
          <cell r="CF15">
            <v>2160</v>
          </cell>
          <cell r="CG15">
            <v>90.9</v>
          </cell>
          <cell r="CH15">
            <v>0</v>
          </cell>
          <cell r="CI15">
            <v>21400</v>
          </cell>
          <cell r="CJ15">
            <v>102000</v>
          </cell>
          <cell r="CK15">
            <v>0</v>
          </cell>
          <cell r="CL15">
            <v>97400</v>
          </cell>
          <cell r="CM15">
            <v>391</v>
          </cell>
          <cell r="CN15">
            <v>3690</v>
          </cell>
          <cell r="CO15">
            <v>10100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</row>
        <row r="16">
          <cell r="C16" t="str">
            <v>W40X249</v>
          </cell>
          <cell r="D16" t="str">
            <v>F</v>
          </cell>
          <cell r="E16">
            <v>249</v>
          </cell>
          <cell r="F16">
            <v>73.3</v>
          </cell>
          <cell r="G16">
            <v>39.4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1.5625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5.55</v>
          </cell>
          <cell r="AA16">
            <v>0</v>
          </cell>
          <cell r="AB16">
            <v>45.6</v>
          </cell>
          <cell r="AC16">
            <v>0</v>
          </cell>
          <cell r="AD16">
            <v>0</v>
          </cell>
          <cell r="AE16">
            <v>19600</v>
          </cell>
          <cell r="AF16">
            <v>1120</v>
          </cell>
          <cell r="AG16">
            <v>993</v>
          </cell>
          <cell r="AH16">
            <v>16.3</v>
          </cell>
          <cell r="AI16">
            <v>926</v>
          </cell>
          <cell r="AJ16">
            <v>182</v>
          </cell>
          <cell r="AK16">
            <v>118</v>
          </cell>
          <cell r="AL16">
            <v>3.55</v>
          </cell>
          <cell r="AM16">
            <v>0</v>
          </cell>
          <cell r="AN16">
            <v>38.1</v>
          </cell>
          <cell r="AO16">
            <v>334000</v>
          </cell>
          <cell r="AP16">
            <v>0</v>
          </cell>
          <cell r="AQ16">
            <v>150</v>
          </cell>
          <cell r="AR16">
            <v>841</v>
          </cell>
          <cell r="AS16">
            <v>203</v>
          </cell>
          <cell r="AT16">
            <v>551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 t="str">
            <v>W1000X371</v>
          </cell>
          <cell r="AZ16" t="str">
            <v>W1000X371</v>
          </cell>
          <cell r="BA16">
            <v>371</v>
          </cell>
          <cell r="BB16">
            <v>47300</v>
          </cell>
          <cell r="BC16">
            <v>1000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371</v>
          </cell>
          <cell r="BV16">
            <v>0</v>
          </cell>
          <cell r="BW16">
            <v>0</v>
          </cell>
          <cell r="BX16">
            <v>45.6</v>
          </cell>
          <cell r="BY16">
            <v>0</v>
          </cell>
          <cell r="BZ16">
            <v>8160</v>
          </cell>
          <cell r="CA16">
            <v>18400</v>
          </cell>
          <cell r="CB16">
            <v>16300</v>
          </cell>
          <cell r="CC16">
            <v>414</v>
          </cell>
          <cell r="CD16">
            <v>385</v>
          </cell>
          <cell r="CE16">
            <v>2980</v>
          </cell>
          <cell r="CF16">
            <v>1930</v>
          </cell>
          <cell r="CG16">
            <v>90.2</v>
          </cell>
          <cell r="CH16">
            <v>0</v>
          </cell>
          <cell r="CI16">
            <v>15900</v>
          </cell>
          <cell r="CJ16">
            <v>89700</v>
          </cell>
          <cell r="CK16">
            <v>0</v>
          </cell>
          <cell r="CL16">
            <v>96800</v>
          </cell>
          <cell r="CM16">
            <v>350</v>
          </cell>
          <cell r="CN16">
            <v>3330</v>
          </cell>
          <cell r="CO16">
            <v>9030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</row>
        <row r="17">
          <cell r="C17" t="str">
            <v>W40X215</v>
          </cell>
          <cell r="D17" t="str">
            <v>F</v>
          </cell>
          <cell r="E17">
            <v>215</v>
          </cell>
          <cell r="F17">
            <v>63.4</v>
          </cell>
          <cell r="G17">
            <v>39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1.5625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6.45</v>
          </cell>
          <cell r="AA17">
            <v>0</v>
          </cell>
          <cell r="AB17">
            <v>52.6</v>
          </cell>
          <cell r="AC17">
            <v>0</v>
          </cell>
          <cell r="AD17">
            <v>0</v>
          </cell>
          <cell r="AE17">
            <v>16700</v>
          </cell>
          <cell r="AF17">
            <v>964</v>
          </cell>
          <cell r="AG17">
            <v>859</v>
          </cell>
          <cell r="AH17">
            <v>16.2</v>
          </cell>
          <cell r="AI17">
            <v>796</v>
          </cell>
          <cell r="AJ17">
            <v>156</v>
          </cell>
          <cell r="AK17">
            <v>101</v>
          </cell>
          <cell r="AL17">
            <v>3.54</v>
          </cell>
          <cell r="AM17">
            <v>0</v>
          </cell>
          <cell r="AN17">
            <v>24.8</v>
          </cell>
          <cell r="AO17">
            <v>284000</v>
          </cell>
          <cell r="AP17">
            <v>0</v>
          </cell>
          <cell r="AQ17">
            <v>149</v>
          </cell>
          <cell r="AR17">
            <v>719</v>
          </cell>
          <cell r="AS17">
            <v>175</v>
          </cell>
          <cell r="AT17">
            <v>473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 t="str">
            <v>W1000X321</v>
          </cell>
          <cell r="AZ17" t="str">
            <v>W1000X321</v>
          </cell>
          <cell r="BA17">
            <v>321</v>
          </cell>
          <cell r="BB17">
            <v>40900</v>
          </cell>
          <cell r="BC17">
            <v>991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321</v>
          </cell>
          <cell r="BV17">
            <v>0</v>
          </cell>
          <cell r="BW17">
            <v>0</v>
          </cell>
          <cell r="BX17">
            <v>52.6</v>
          </cell>
          <cell r="BY17">
            <v>0</v>
          </cell>
          <cell r="BZ17">
            <v>6950</v>
          </cell>
          <cell r="CA17">
            <v>15800</v>
          </cell>
          <cell r="CB17">
            <v>14100</v>
          </cell>
          <cell r="CC17">
            <v>411</v>
          </cell>
          <cell r="CD17">
            <v>331</v>
          </cell>
          <cell r="CE17">
            <v>2560</v>
          </cell>
          <cell r="CF17">
            <v>1660</v>
          </cell>
          <cell r="CG17">
            <v>89.9</v>
          </cell>
          <cell r="CH17">
            <v>0</v>
          </cell>
          <cell r="CI17">
            <v>10300</v>
          </cell>
          <cell r="CJ17">
            <v>76300</v>
          </cell>
          <cell r="CK17">
            <v>0</v>
          </cell>
          <cell r="CL17">
            <v>96100</v>
          </cell>
          <cell r="CM17">
            <v>299</v>
          </cell>
          <cell r="CN17">
            <v>2870</v>
          </cell>
          <cell r="CO17">
            <v>7750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</row>
        <row r="18">
          <cell r="C18" t="str">
            <v>W40X199</v>
          </cell>
          <cell r="D18" t="str">
            <v>F</v>
          </cell>
          <cell r="E18">
            <v>199</v>
          </cell>
          <cell r="F18">
            <v>58.5</v>
          </cell>
          <cell r="G18">
            <v>38.700000000000003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1.5625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7.39</v>
          </cell>
          <cell r="AA18">
            <v>0</v>
          </cell>
          <cell r="AB18">
            <v>52.6</v>
          </cell>
          <cell r="AC18">
            <v>0</v>
          </cell>
          <cell r="AD18">
            <v>0</v>
          </cell>
          <cell r="AE18">
            <v>14900</v>
          </cell>
          <cell r="AF18">
            <v>869</v>
          </cell>
          <cell r="AG18">
            <v>770</v>
          </cell>
          <cell r="AH18">
            <v>16</v>
          </cell>
          <cell r="AI18">
            <v>695</v>
          </cell>
          <cell r="AJ18">
            <v>137</v>
          </cell>
          <cell r="AK18">
            <v>88.2</v>
          </cell>
          <cell r="AL18">
            <v>3.45</v>
          </cell>
          <cell r="AM18">
            <v>0</v>
          </cell>
          <cell r="AN18">
            <v>18.3</v>
          </cell>
          <cell r="AO18">
            <v>246000</v>
          </cell>
          <cell r="AP18">
            <v>0</v>
          </cell>
          <cell r="AQ18">
            <v>149</v>
          </cell>
          <cell r="AR18">
            <v>628</v>
          </cell>
          <cell r="AS18">
            <v>153</v>
          </cell>
          <cell r="AT18">
            <v>427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 t="str">
            <v>W1000X296</v>
          </cell>
          <cell r="AZ18" t="str">
            <v>W1000X296</v>
          </cell>
          <cell r="BA18">
            <v>296</v>
          </cell>
          <cell r="BB18">
            <v>37700</v>
          </cell>
          <cell r="BC18">
            <v>983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296</v>
          </cell>
          <cell r="BV18">
            <v>0</v>
          </cell>
          <cell r="BW18">
            <v>0</v>
          </cell>
          <cell r="BX18">
            <v>52.6</v>
          </cell>
          <cell r="BY18">
            <v>0</v>
          </cell>
          <cell r="BZ18">
            <v>6200</v>
          </cell>
          <cell r="CA18">
            <v>14200</v>
          </cell>
          <cell r="CB18">
            <v>12600</v>
          </cell>
          <cell r="CC18">
            <v>406</v>
          </cell>
          <cell r="CD18">
            <v>289</v>
          </cell>
          <cell r="CE18">
            <v>2250</v>
          </cell>
          <cell r="CF18">
            <v>1450</v>
          </cell>
          <cell r="CG18">
            <v>87.6</v>
          </cell>
          <cell r="CH18">
            <v>0</v>
          </cell>
          <cell r="CI18">
            <v>7620</v>
          </cell>
          <cell r="CJ18">
            <v>66100</v>
          </cell>
          <cell r="CK18">
            <v>0</v>
          </cell>
          <cell r="CL18">
            <v>96100</v>
          </cell>
          <cell r="CM18">
            <v>261</v>
          </cell>
          <cell r="CN18">
            <v>2510</v>
          </cell>
          <cell r="CO18">
            <v>7000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</row>
        <row r="19">
          <cell r="C19" t="str">
            <v>W40X392</v>
          </cell>
          <cell r="D19" t="str">
            <v>T</v>
          </cell>
          <cell r="E19">
            <v>392</v>
          </cell>
          <cell r="F19">
            <v>115</v>
          </cell>
          <cell r="G19">
            <v>41.6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1.9375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2.4500000000000002</v>
          </cell>
          <cell r="AA19">
            <v>0</v>
          </cell>
          <cell r="AB19">
            <v>24.1</v>
          </cell>
          <cell r="AC19">
            <v>0</v>
          </cell>
          <cell r="AD19">
            <v>0</v>
          </cell>
          <cell r="AE19">
            <v>29900</v>
          </cell>
          <cell r="AF19">
            <v>1710</v>
          </cell>
          <cell r="AG19">
            <v>1440</v>
          </cell>
          <cell r="AH19">
            <v>16.100000000000001</v>
          </cell>
          <cell r="AI19">
            <v>803</v>
          </cell>
          <cell r="AJ19">
            <v>212</v>
          </cell>
          <cell r="AK19">
            <v>130</v>
          </cell>
          <cell r="AL19">
            <v>2.64</v>
          </cell>
          <cell r="AM19">
            <v>0</v>
          </cell>
          <cell r="AN19">
            <v>172</v>
          </cell>
          <cell r="AO19">
            <v>306000</v>
          </cell>
          <cell r="AP19">
            <v>0</v>
          </cell>
          <cell r="AQ19">
            <v>121</v>
          </cell>
          <cell r="AR19">
            <v>946</v>
          </cell>
          <cell r="AS19">
            <v>270</v>
          </cell>
          <cell r="AT19">
            <v>848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 t="str">
            <v>W1000X584</v>
          </cell>
          <cell r="AZ19" t="str">
            <v>W1000X584</v>
          </cell>
          <cell r="BA19">
            <v>584</v>
          </cell>
          <cell r="BB19">
            <v>74200</v>
          </cell>
          <cell r="BC19">
            <v>1060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584</v>
          </cell>
          <cell r="BV19">
            <v>0</v>
          </cell>
          <cell r="BW19">
            <v>0</v>
          </cell>
          <cell r="BX19">
            <v>24.1</v>
          </cell>
          <cell r="BY19">
            <v>0</v>
          </cell>
          <cell r="BZ19">
            <v>12400</v>
          </cell>
          <cell r="CA19">
            <v>28000</v>
          </cell>
          <cell r="CB19">
            <v>23600</v>
          </cell>
          <cell r="CC19">
            <v>409</v>
          </cell>
          <cell r="CD19">
            <v>334</v>
          </cell>
          <cell r="CE19">
            <v>3470</v>
          </cell>
          <cell r="CF19">
            <v>2130</v>
          </cell>
          <cell r="CG19">
            <v>67.099999999999994</v>
          </cell>
          <cell r="CH19">
            <v>0</v>
          </cell>
          <cell r="CI19">
            <v>71600</v>
          </cell>
          <cell r="CJ19">
            <v>82200</v>
          </cell>
          <cell r="CK19">
            <v>0</v>
          </cell>
          <cell r="CL19">
            <v>78100</v>
          </cell>
          <cell r="CM19">
            <v>394</v>
          </cell>
          <cell r="CN19">
            <v>4420</v>
          </cell>
          <cell r="CO19">
            <v>13900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</row>
        <row r="20">
          <cell r="C20" t="str">
            <v>W40X331</v>
          </cell>
          <cell r="D20" t="str">
            <v>T</v>
          </cell>
          <cell r="E20">
            <v>331</v>
          </cell>
          <cell r="F20">
            <v>97.5</v>
          </cell>
          <cell r="G20">
            <v>40.799999999999997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1.8125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2.86</v>
          </cell>
          <cell r="AA20">
            <v>0</v>
          </cell>
          <cell r="AB20">
            <v>28</v>
          </cell>
          <cell r="AC20">
            <v>0</v>
          </cell>
          <cell r="AD20">
            <v>0</v>
          </cell>
          <cell r="AE20">
            <v>24700</v>
          </cell>
          <cell r="AF20">
            <v>1430</v>
          </cell>
          <cell r="AG20">
            <v>1210</v>
          </cell>
          <cell r="AH20">
            <v>15.9</v>
          </cell>
          <cell r="AI20">
            <v>644</v>
          </cell>
          <cell r="AJ20">
            <v>172</v>
          </cell>
          <cell r="AK20">
            <v>106</v>
          </cell>
          <cell r="AL20">
            <v>2.57</v>
          </cell>
          <cell r="AM20">
            <v>0</v>
          </cell>
          <cell r="AN20">
            <v>105</v>
          </cell>
          <cell r="AO20">
            <v>241000</v>
          </cell>
          <cell r="AP20">
            <v>0</v>
          </cell>
          <cell r="AQ20">
            <v>118</v>
          </cell>
          <cell r="AR20">
            <v>766</v>
          </cell>
          <cell r="AS20">
            <v>226</v>
          </cell>
          <cell r="AT20">
            <v>706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 t="str">
            <v>W1000X494</v>
          </cell>
          <cell r="AZ20" t="str">
            <v>W1000X494</v>
          </cell>
          <cell r="BA20">
            <v>494</v>
          </cell>
          <cell r="BB20">
            <v>62900</v>
          </cell>
          <cell r="BC20">
            <v>1040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494</v>
          </cell>
          <cell r="BV20">
            <v>0</v>
          </cell>
          <cell r="BW20">
            <v>0</v>
          </cell>
          <cell r="BX20">
            <v>28</v>
          </cell>
          <cell r="BY20">
            <v>0</v>
          </cell>
          <cell r="BZ20">
            <v>10300</v>
          </cell>
          <cell r="CA20">
            <v>23400</v>
          </cell>
          <cell r="CB20">
            <v>19800</v>
          </cell>
          <cell r="CC20">
            <v>404</v>
          </cell>
          <cell r="CD20">
            <v>268</v>
          </cell>
          <cell r="CE20">
            <v>2820</v>
          </cell>
          <cell r="CF20">
            <v>1740</v>
          </cell>
          <cell r="CG20">
            <v>65.3</v>
          </cell>
          <cell r="CH20">
            <v>0</v>
          </cell>
          <cell r="CI20">
            <v>43700</v>
          </cell>
          <cell r="CJ20">
            <v>64700</v>
          </cell>
          <cell r="CK20">
            <v>0</v>
          </cell>
          <cell r="CL20">
            <v>76100</v>
          </cell>
          <cell r="CM20">
            <v>319</v>
          </cell>
          <cell r="CN20">
            <v>3700</v>
          </cell>
          <cell r="CO20">
            <v>11600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</row>
        <row r="21">
          <cell r="C21" t="str">
            <v>W40X327</v>
          </cell>
          <cell r="D21" t="str">
            <v>T</v>
          </cell>
          <cell r="E21">
            <v>327</v>
          </cell>
          <cell r="F21">
            <v>96</v>
          </cell>
          <cell r="G21">
            <v>40.799999999999997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1.8125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2.85</v>
          </cell>
          <cell r="AA21">
            <v>0</v>
          </cell>
          <cell r="AB21">
            <v>29</v>
          </cell>
          <cell r="AC21">
            <v>0</v>
          </cell>
          <cell r="AD21">
            <v>0</v>
          </cell>
          <cell r="AE21">
            <v>24500</v>
          </cell>
          <cell r="AF21">
            <v>1410</v>
          </cell>
          <cell r="AG21">
            <v>1200</v>
          </cell>
          <cell r="AH21">
            <v>16</v>
          </cell>
          <cell r="AI21">
            <v>640</v>
          </cell>
          <cell r="AJ21">
            <v>170</v>
          </cell>
          <cell r="AK21">
            <v>105</v>
          </cell>
          <cell r="AL21">
            <v>2.58</v>
          </cell>
          <cell r="AM21">
            <v>0</v>
          </cell>
          <cell r="AN21">
            <v>103</v>
          </cell>
          <cell r="AO21">
            <v>239000</v>
          </cell>
          <cell r="AP21">
            <v>0</v>
          </cell>
          <cell r="AQ21">
            <v>117</v>
          </cell>
          <cell r="AR21">
            <v>754</v>
          </cell>
          <cell r="AS21">
            <v>225</v>
          </cell>
          <cell r="AT21">
            <v>695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 t="str">
            <v>W1000X486</v>
          </cell>
          <cell r="AZ21" t="str">
            <v>W1000X486</v>
          </cell>
          <cell r="BA21">
            <v>486</v>
          </cell>
          <cell r="BB21">
            <v>61900</v>
          </cell>
          <cell r="BC21">
            <v>1040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486</v>
          </cell>
          <cell r="BV21">
            <v>0</v>
          </cell>
          <cell r="BW21">
            <v>0</v>
          </cell>
          <cell r="BX21">
            <v>29</v>
          </cell>
          <cell r="BY21">
            <v>0</v>
          </cell>
          <cell r="BZ21">
            <v>10200</v>
          </cell>
          <cell r="CA21">
            <v>23100</v>
          </cell>
          <cell r="CB21">
            <v>19700</v>
          </cell>
          <cell r="CC21">
            <v>406</v>
          </cell>
          <cell r="CD21">
            <v>266</v>
          </cell>
          <cell r="CE21">
            <v>2790</v>
          </cell>
          <cell r="CF21">
            <v>1720</v>
          </cell>
          <cell r="CG21">
            <v>65.5</v>
          </cell>
          <cell r="CH21">
            <v>0</v>
          </cell>
          <cell r="CI21">
            <v>42900</v>
          </cell>
          <cell r="CJ21">
            <v>64200</v>
          </cell>
          <cell r="CK21">
            <v>0</v>
          </cell>
          <cell r="CL21">
            <v>75500</v>
          </cell>
          <cell r="CM21">
            <v>314</v>
          </cell>
          <cell r="CN21">
            <v>3690</v>
          </cell>
          <cell r="CO21">
            <v>11400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</row>
        <row r="22">
          <cell r="C22" t="str">
            <v>W40X294</v>
          </cell>
          <cell r="D22" t="str">
            <v>F</v>
          </cell>
          <cell r="E22">
            <v>294</v>
          </cell>
          <cell r="F22">
            <v>86.3</v>
          </cell>
          <cell r="G22">
            <v>40.4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1.75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3.11</v>
          </cell>
          <cell r="AA22">
            <v>0</v>
          </cell>
          <cell r="AB22">
            <v>32.200000000000003</v>
          </cell>
          <cell r="AC22">
            <v>0</v>
          </cell>
          <cell r="AD22">
            <v>0</v>
          </cell>
          <cell r="AE22">
            <v>21900</v>
          </cell>
          <cell r="AF22">
            <v>1270</v>
          </cell>
          <cell r="AG22">
            <v>1080</v>
          </cell>
          <cell r="AH22">
            <v>15.9</v>
          </cell>
          <cell r="AI22">
            <v>562</v>
          </cell>
          <cell r="AJ22">
            <v>150</v>
          </cell>
          <cell r="AK22">
            <v>93.5</v>
          </cell>
          <cell r="AL22">
            <v>2.5499999999999998</v>
          </cell>
          <cell r="AM22">
            <v>0</v>
          </cell>
          <cell r="AN22">
            <v>76.599999999999994</v>
          </cell>
          <cell r="AO22">
            <v>208000</v>
          </cell>
          <cell r="AP22">
            <v>0</v>
          </cell>
          <cell r="AQ22">
            <v>115</v>
          </cell>
          <cell r="AR22">
            <v>668</v>
          </cell>
          <cell r="AS22">
            <v>203</v>
          </cell>
          <cell r="AT22">
            <v>622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 t="str">
            <v>W1000X438</v>
          </cell>
          <cell r="AZ22" t="str">
            <v>W1000X438</v>
          </cell>
          <cell r="BA22">
            <v>438</v>
          </cell>
          <cell r="BB22">
            <v>55700</v>
          </cell>
          <cell r="BC22">
            <v>1030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438</v>
          </cell>
          <cell r="BV22">
            <v>0</v>
          </cell>
          <cell r="BW22">
            <v>0</v>
          </cell>
          <cell r="BX22">
            <v>32.200000000000003</v>
          </cell>
          <cell r="BY22">
            <v>0</v>
          </cell>
          <cell r="BZ22">
            <v>9120</v>
          </cell>
          <cell r="CA22">
            <v>261</v>
          </cell>
          <cell r="CB22">
            <v>17700</v>
          </cell>
          <cell r="CC22">
            <v>404</v>
          </cell>
          <cell r="CD22">
            <v>234</v>
          </cell>
          <cell r="CE22">
            <v>2460</v>
          </cell>
          <cell r="CF22">
            <v>1530</v>
          </cell>
          <cell r="CG22">
            <v>64.8</v>
          </cell>
          <cell r="CH22">
            <v>0</v>
          </cell>
          <cell r="CI22">
            <v>31900</v>
          </cell>
          <cell r="CJ22">
            <v>55900</v>
          </cell>
          <cell r="CK22">
            <v>0</v>
          </cell>
          <cell r="CL22">
            <v>74200</v>
          </cell>
          <cell r="CM22">
            <v>278</v>
          </cell>
          <cell r="CN22">
            <v>3330</v>
          </cell>
          <cell r="CO22">
            <v>10200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</row>
        <row r="23">
          <cell r="C23" t="str">
            <v>W40X278</v>
          </cell>
          <cell r="D23" t="str">
            <v>F</v>
          </cell>
          <cell r="E23">
            <v>278</v>
          </cell>
          <cell r="F23">
            <v>82</v>
          </cell>
          <cell r="G23">
            <v>40.200000000000003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1.75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3.31</v>
          </cell>
          <cell r="AA23">
            <v>0</v>
          </cell>
          <cell r="AB23">
            <v>33.299999999999997</v>
          </cell>
          <cell r="AC23">
            <v>0</v>
          </cell>
          <cell r="AD23">
            <v>0</v>
          </cell>
          <cell r="AE23">
            <v>20500</v>
          </cell>
          <cell r="AF23">
            <v>1190</v>
          </cell>
          <cell r="AG23">
            <v>1020</v>
          </cell>
          <cell r="AH23">
            <v>15.8</v>
          </cell>
          <cell r="AI23">
            <v>521</v>
          </cell>
          <cell r="AJ23">
            <v>140</v>
          </cell>
          <cell r="AK23">
            <v>87.1</v>
          </cell>
          <cell r="AL23">
            <v>2.52</v>
          </cell>
          <cell r="AM23">
            <v>0</v>
          </cell>
          <cell r="AN23">
            <v>65</v>
          </cell>
          <cell r="AO23">
            <v>192000</v>
          </cell>
          <cell r="AP23">
            <v>0</v>
          </cell>
          <cell r="AQ23">
            <v>115</v>
          </cell>
          <cell r="AR23">
            <v>622</v>
          </cell>
          <cell r="AS23">
            <v>190</v>
          </cell>
          <cell r="AT23">
            <v>587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 t="str">
            <v>W1000X415</v>
          </cell>
          <cell r="AZ23" t="str">
            <v>W1000X415</v>
          </cell>
          <cell r="BA23">
            <v>415</v>
          </cell>
          <cell r="BB23">
            <v>52900</v>
          </cell>
          <cell r="BC23">
            <v>1020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415</v>
          </cell>
          <cell r="BV23">
            <v>0</v>
          </cell>
          <cell r="BW23">
            <v>0</v>
          </cell>
          <cell r="BX23">
            <v>33.299999999999997</v>
          </cell>
          <cell r="BY23">
            <v>0</v>
          </cell>
          <cell r="BZ23">
            <v>8530</v>
          </cell>
          <cell r="CA23">
            <v>19500</v>
          </cell>
          <cell r="CB23">
            <v>16700</v>
          </cell>
          <cell r="CC23">
            <v>401</v>
          </cell>
          <cell r="CD23">
            <v>217</v>
          </cell>
          <cell r="CE23">
            <v>2290</v>
          </cell>
          <cell r="CF23">
            <v>1430</v>
          </cell>
          <cell r="CG23">
            <v>64</v>
          </cell>
          <cell r="CH23">
            <v>0</v>
          </cell>
          <cell r="CI23">
            <v>27100</v>
          </cell>
          <cell r="CJ23">
            <v>51600</v>
          </cell>
          <cell r="CK23">
            <v>0</v>
          </cell>
          <cell r="CL23">
            <v>74200</v>
          </cell>
          <cell r="CM23">
            <v>259</v>
          </cell>
          <cell r="CN23">
            <v>3110</v>
          </cell>
          <cell r="CO23">
            <v>9620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</row>
        <row r="24">
          <cell r="C24" t="str">
            <v>W40X264</v>
          </cell>
          <cell r="D24" t="str">
            <v>F</v>
          </cell>
          <cell r="E24">
            <v>264</v>
          </cell>
          <cell r="F24">
            <v>77.599999999999994</v>
          </cell>
          <cell r="G24">
            <v>40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1.6875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3.45</v>
          </cell>
          <cell r="AA24">
            <v>0</v>
          </cell>
          <cell r="AB24">
            <v>35.6</v>
          </cell>
          <cell r="AC24">
            <v>0</v>
          </cell>
          <cell r="AD24">
            <v>0</v>
          </cell>
          <cell r="AE24">
            <v>19400</v>
          </cell>
          <cell r="AF24">
            <v>1130</v>
          </cell>
          <cell r="AG24">
            <v>971</v>
          </cell>
          <cell r="AH24">
            <v>15.8</v>
          </cell>
          <cell r="AI24">
            <v>493</v>
          </cell>
          <cell r="AJ24">
            <v>132</v>
          </cell>
          <cell r="AK24">
            <v>82.6</v>
          </cell>
          <cell r="AL24">
            <v>2.52</v>
          </cell>
          <cell r="AM24">
            <v>0</v>
          </cell>
          <cell r="AN24">
            <v>56.1</v>
          </cell>
          <cell r="AO24">
            <v>181000</v>
          </cell>
          <cell r="AP24">
            <v>0</v>
          </cell>
          <cell r="AQ24">
            <v>114</v>
          </cell>
          <cell r="AR24">
            <v>589</v>
          </cell>
          <cell r="AS24">
            <v>182</v>
          </cell>
          <cell r="AT24">
            <v>555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 t="str">
            <v>W1000X393</v>
          </cell>
          <cell r="AZ24" t="str">
            <v>W1000X393</v>
          </cell>
          <cell r="BA24">
            <v>393</v>
          </cell>
          <cell r="BB24">
            <v>50100</v>
          </cell>
          <cell r="BC24">
            <v>1020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393</v>
          </cell>
          <cell r="BV24">
            <v>0</v>
          </cell>
          <cell r="BW24">
            <v>0</v>
          </cell>
          <cell r="BX24">
            <v>35.6</v>
          </cell>
          <cell r="BY24">
            <v>0</v>
          </cell>
          <cell r="BZ24">
            <v>8070</v>
          </cell>
          <cell r="CA24">
            <v>18500</v>
          </cell>
          <cell r="CB24">
            <v>15900</v>
          </cell>
          <cell r="CC24">
            <v>401</v>
          </cell>
          <cell r="CD24">
            <v>205</v>
          </cell>
          <cell r="CE24">
            <v>2160</v>
          </cell>
          <cell r="CF24">
            <v>1350</v>
          </cell>
          <cell r="CG24">
            <v>64</v>
          </cell>
          <cell r="CH24">
            <v>0</v>
          </cell>
          <cell r="CI24">
            <v>23400</v>
          </cell>
          <cell r="CJ24">
            <v>48600</v>
          </cell>
          <cell r="CK24">
            <v>0</v>
          </cell>
          <cell r="CL24">
            <v>73500</v>
          </cell>
          <cell r="CM24">
            <v>245</v>
          </cell>
          <cell r="CN24">
            <v>2980</v>
          </cell>
          <cell r="CO24">
            <v>9090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</row>
        <row r="25">
          <cell r="C25" t="str">
            <v>W40X235</v>
          </cell>
          <cell r="D25" t="str">
            <v>F</v>
          </cell>
          <cell r="E25">
            <v>235</v>
          </cell>
          <cell r="F25">
            <v>69</v>
          </cell>
          <cell r="G25">
            <v>39.700000000000003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1.625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3.77</v>
          </cell>
          <cell r="AA25">
            <v>0</v>
          </cell>
          <cell r="AB25">
            <v>41.2</v>
          </cell>
          <cell r="AC25">
            <v>0</v>
          </cell>
          <cell r="AD25">
            <v>0</v>
          </cell>
          <cell r="AE25">
            <v>17400</v>
          </cell>
          <cell r="AF25">
            <v>1010</v>
          </cell>
          <cell r="AG25">
            <v>875</v>
          </cell>
          <cell r="AH25">
            <v>15.9</v>
          </cell>
          <cell r="AI25">
            <v>444</v>
          </cell>
          <cell r="AJ25">
            <v>118</v>
          </cell>
          <cell r="AK25">
            <v>74.599999999999994</v>
          </cell>
          <cell r="AL25">
            <v>2.54</v>
          </cell>
          <cell r="AM25">
            <v>0</v>
          </cell>
          <cell r="AN25">
            <v>41.3</v>
          </cell>
          <cell r="AO25">
            <v>161000</v>
          </cell>
          <cell r="AP25">
            <v>0</v>
          </cell>
          <cell r="AQ25">
            <v>113</v>
          </cell>
          <cell r="AR25">
            <v>530</v>
          </cell>
          <cell r="AS25">
            <v>166</v>
          </cell>
          <cell r="AT25">
            <v>495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 t="str">
            <v>W1000X350</v>
          </cell>
          <cell r="AZ25" t="str">
            <v>W1000X350</v>
          </cell>
          <cell r="BA25">
            <v>350</v>
          </cell>
          <cell r="BB25">
            <v>44500</v>
          </cell>
          <cell r="BC25">
            <v>1010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350</v>
          </cell>
          <cell r="BV25">
            <v>0</v>
          </cell>
          <cell r="BW25">
            <v>0</v>
          </cell>
          <cell r="BX25">
            <v>41.2</v>
          </cell>
          <cell r="BY25">
            <v>0</v>
          </cell>
          <cell r="BZ25">
            <v>7240</v>
          </cell>
          <cell r="CA25">
            <v>16600</v>
          </cell>
          <cell r="CB25">
            <v>14300</v>
          </cell>
          <cell r="CC25">
            <v>404</v>
          </cell>
          <cell r="CD25">
            <v>185</v>
          </cell>
          <cell r="CE25">
            <v>1930</v>
          </cell>
          <cell r="CF25">
            <v>1220</v>
          </cell>
          <cell r="CG25">
            <v>64.5</v>
          </cell>
          <cell r="CH25">
            <v>0</v>
          </cell>
          <cell r="CI25">
            <v>17200</v>
          </cell>
          <cell r="CJ25">
            <v>43200</v>
          </cell>
          <cell r="CK25">
            <v>0</v>
          </cell>
          <cell r="CL25">
            <v>72900</v>
          </cell>
          <cell r="CM25">
            <v>221</v>
          </cell>
          <cell r="CN25">
            <v>2720</v>
          </cell>
          <cell r="CO25">
            <v>8110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</row>
        <row r="26">
          <cell r="C26" t="str">
            <v>W40X211</v>
          </cell>
          <cell r="D26" t="str">
            <v>F</v>
          </cell>
          <cell r="E26">
            <v>211</v>
          </cell>
          <cell r="F26">
            <v>62</v>
          </cell>
          <cell r="G26">
            <v>39.4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1.5625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4.17</v>
          </cell>
          <cell r="AA26">
            <v>0</v>
          </cell>
          <cell r="AB26">
            <v>45.6</v>
          </cell>
          <cell r="AC26">
            <v>0</v>
          </cell>
          <cell r="AD26">
            <v>0</v>
          </cell>
          <cell r="AE26">
            <v>15500</v>
          </cell>
          <cell r="AF26">
            <v>906</v>
          </cell>
          <cell r="AG26">
            <v>786</v>
          </cell>
          <cell r="AH26">
            <v>15.8</v>
          </cell>
          <cell r="AI26">
            <v>390</v>
          </cell>
          <cell r="AJ26">
            <v>105</v>
          </cell>
          <cell r="AK26">
            <v>66.099999999999994</v>
          </cell>
          <cell r="AL26">
            <v>2.5099999999999998</v>
          </cell>
          <cell r="AM26">
            <v>0</v>
          </cell>
          <cell r="AN26">
            <v>30.4</v>
          </cell>
          <cell r="AO26">
            <v>141000</v>
          </cell>
          <cell r="AP26">
            <v>0</v>
          </cell>
          <cell r="AQ26">
            <v>112</v>
          </cell>
          <cell r="AR26">
            <v>468</v>
          </cell>
          <cell r="AS26">
            <v>148</v>
          </cell>
          <cell r="AT26">
            <v>442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 t="str">
            <v>W1000X314</v>
          </cell>
          <cell r="AZ26" t="str">
            <v>W1000X314</v>
          </cell>
          <cell r="BA26">
            <v>314</v>
          </cell>
          <cell r="BB26">
            <v>40000</v>
          </cell>
          <cell r="BC26">
            <v>1000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314</v>
          </cell>
          <cell r="BV26">
            <v>0</v>
          </cell>
          <cell r="BW26">
            <v>0</v>
          </cell>
          <cell r="BX26">
            <v>45.6</v>
          </cell>
          <cell r="BY26">
            <v>0</v>
          </cell>
          <cell r="BZ26">
            <v>6450</v>
          </cell>
          <cell r="CA26">
            <v>14800</v>
          </cell>
          <cell r="CB26">
            <v>12900</v>
          </cell>
          <cell r="CC26">
            <v>401</v>
          </cell>
          <cell r="CD26">
            <v>162</v>
          </cell>
          <cell r="CE26">
            <v>1720</v>
          </cell>
          <cell r="CF26">
            <v>1080</v>
          </cell>
          <cell r="CG26">
            <v>63.8</v>
          </cell>
          <cell r="CH26">
            <v>0</v>
          </cell>
          <cell r="CI26">
            <v>12700</v>
          </cell>
          <cell r="CJ26">
            <v>37900</v>
          </cell>
          <cell r="CK26">
            <v>0</v>
          </cell>
          <cell r="CL26">
            <v>72300</v>
          </cell>
          <cell r="CM26">
            <v>195</v>
          </cell>
          <cell r="CN26">
            <v>2430</v>
          </cell>
          <cell r="CO26">
            <v>7240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</row>
        <row r="27">
          <cell r="C27" t="str">
            <v>W40X183</v>
          </cell>
          <cell r="D27" t="str">
            <v>F</v>
          </cell>
          <cell r="E27">
            <v>183</v>
          </cell>
          <cell r="F27">
            <v>53.3</v>
          </cell>
          <cell r="G27">
            <v>39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2.38</v>
          </cell>
          <cell r="S27">
            <v>2.5</v>
          </cell>
          <cell r="T27">
            <v>1.5625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4.92</v>
          </cell>
          <cell r="AA27">
            <v>0</v>
          </cell>
          <cell r="AB27">
            <v>52.6</v>
          </cell>
          <cell r="AC27">
            <v>0</v>
          </cell>
          <cell r="AD27">
            <v>0</v>
          </cell>
          <cell r="AE27">
            <v>13200</v>
          </cell>
          <cell r="AF27">
            <v>774</v>
          </cell>
          <cell r="AG27">
            <v>675</v>
          </cell>
          <cell r="AH27">
            <v>15.7</v>
          </cell>
          <cell r="AI27">
            <v>331</v>
          </cell>
          <cell r="AJ27">
            <v>88.3</v>
          </cell>
          <cell r="AK27">
            <v>56</v>
          </cell>
          <cell r="AL27">
            <v>2.4900000000000002</v>
          </cell>
          <cell r="AM27">
            <v>0</v>
          </cell>
          <cell r="AN27">
            <v>19.3</v>
          </cell>
          <cell r="AO27">
            <v>118000</v>
          </cell>
          <cell r="AP27">
            <v>0</v>
          </cell>
          <cell r="AQ27">
            <v>112</v>
          </cell>
          <cell r="AR27">
            <v>395</v>
          </cell>
          <cell r="AS27">
            <v>126</v>
          </cell>
          <cell r="AT27">
            <v>376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 t="str">
            <v>W1000X272</v>
          </cell>
          <cell r="AZ27" t="str">
            <v>W1000X272</v>
          </cell>
          <cell r="BA27">
            <v>272</v>
          </cell>
          <cell r="BB27">
            <v>34400</v>
          </cell>
          <cell r="BC27">
            <v>991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60.5</v>
          </cell>
          <cell r="BO27">
            <v>63.5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272</v>
          </cell>
          <cell r="BV27">
            <v>0</v>
          </cell>
          <cell r="BW27">
            <v>0</v>
          </cell>
          <cell r="BX27">
            <v>52.6</v>
          </cell>
          <cell r="BY27">
            <v>0</v>
          </cell>
          <cell r="BZ27">
            <v>5490</v>
          </cell>
          <cell r="CA27">
            <v>12700</v>
          </cell>
          <cell r="CB27">
            <v>11100</v>
          </cell>
          <cell r="CC27">
            <v>399</v>
          </cell>
          <cell r="CD27">
            <v>138</v>
          </cell>
          <cell r="CE27">
            <v>1450</v>
          </cell>
          <cell r="CF27">
            <v>918</v>
          </cell>
          <cell r="CG27">
            <v>63.2</v>
          </cell>
          <cell r="CH27">
            <v>0</v>
          </cell>
          <cell r="CI27">
            <v>8030</v>
          </cell>
          <cell r="CJ27">
            <v>31700</v>
          </cell>
          <cell r="CK27">
            <v>0</v>
          </cell>
          <cell r="CL27">
            <v>72300</v>
          </cell>
          <cell r="CM27">
            <v>164</v>
          </cell>
          <cell r="CN27">
            <v>2060</v>
          </cell>
          <cell r="CO27">
            <v>6160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</row>
        <row r="28">
          <cell r="C28" t="str">
            <v>W40X167</v>
          </cell>
          <cell r="D28" t="str">
            <v>F</v>
          </cell>
          <cell r="E28">
            <v>167</v>
          </cell>
          <cell r="F28">
            <v>49.2</v>
          </cell>
          <cell r="G28">
            <v>38.6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1.5625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5.76</v>
          </cell>
          <cell r="AA28">
            <v>0</v>
          </cell>
          <cell r="AB28">
            <v>52.6</v>
          </cell>
          <cell r="AC28">
            <v>0</v>
          </cell>
          <cell r="AD28">
            <v>0</v>
          </cell>
          <cell r="AE28">
            <v>11600</v>
          </cell>
          <cell r="AF28">
            <v>693</v>
          </cell>
          <cell r="AG28">
            <v>600</v>
          </cell>
          <cell r="AH28">
            <v>15.3</v>
          </cell>
          <cell r="AI28">
            <v>283</v>
          </cell>
          <cell r="AJ28">
            <v>76</v>
          </cell>
          <cell r="AK28">
            <v>47.9</v>
          </cell>
          <cell r="AL28">
            <v>2.4</v>
          </cell>
          <cell r="AM28">
            <v>0</v>
          </cell>
          <cell r="AN28">
            <v>14</v>
          </cell>
          <cell r="AO28">
            <v>99700</v>
          </cell>
          <cell r="AP28">
            <v>0</v>
          </cell>
          <cell r="AQ28">
            <v>111</v>
          </cell>
          <cell r="AR28">
            <v>336</v>
          </cell>
          <cell r="AS28">
            <v>107</v>
          </cell>
          <cell r="AT28">
            <v>336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 t="str">
            <v>W1000X249</v>
          </cell>
          <cell r="AZ28" t="str">
            <v>W1000X249</v>
          </cell>
          <cell r="BA28">
            <v>249</v>
          </cell>
          <cell r="BB28">
            <v>31700</v>
          </cell>
          <cell r="BC28">
            <v>980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249</v>
          </cell>
          <cell r="BV28">
            <v>0</v>
          </cell>
          <cell r="BW28">
            <v>0</v>
          </cell>
          <cell r="BX28">
            <v>52.6</v>
          </cell>
          <cell r="BY28">
            <v>0</v>
          </cell>
          <cell r="BZ28">
            <v>4830</v>
          </cell>
          <cell r="CA28">
            <v>11400</v>
          </cell>
          <cell r="CB28">
            <v>9830</v>
          </cell>
          <cell r="CC28">
            <v>389</v>
          </cell>
          <cell r="CD28">
            <v>118</v>
          </cell>
          <cell r="CE28">
            <v>1250</v>
          </cell>
          <cell r="CF28">
            <v>785</v>
          </cell>
          <cell r="CG28">
            <v>61</v>
          </cell>
          <cell r="CH28">
            <v>0</v>
          </cell>
          <cell r="CI28">
            <v>5830</v>
          </cell>
          <cell r="CJ28">
            <v>26800</v>
          </cell>
          <cell r="CK28">
            <v>0</v>
          </cell>
          <cell r="CL28">
            <v>71600</v>
          </cell>
          <cell r="CM28">
            <v>140</v>
          </cell>
          <cell r="CN28">
            <v>1750</v>
          </cell>
          <cell r="CO28">
            <v>5510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</row>
        <row r="29">
          <cell r="C29" t="str">
            <v>W40X149</v>
          </cell>
          <cell r="D29" t="str">
            <v>F</v>
          </cell>
          <cell r="E29">
            <v>149</v>
          </cell>
          <cell r="F29">
            <v>43.8</v>
          </cell>
          <cell r="G29">
            <v>38.200000000000003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1.5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7.11</v>
          </cell>
          <cell r="AA29">
            <v>0</v>
          </cell>
          <cell r="AB29">
            <v>54.3</v>
          </cell>
          <cell r="AC29">
            <v>0</v>
          </cell>
          <cell r="AD29">
            <v>0</v>
          </cell>
          <cell r="AE29">
            <v>9800</v>
          </cell>
          <cell r="AF29">
            <v>598</v>
          </cell>
          <cell r="AG29">
            <v>513</v>
          </cell>
          <cell r="AH29">
            <v>15</v>
          </cell>
          <cell r="AI29">
            <v>229</v>
          </cell>
          <cell r="AJ29">
            <v>62.2</v>
          </cell>
          <cell r="AK29">
            <v>38.799999999999997</v>
          </cell>
          <cell r="AL29">
            <v>2.29</v>
          </cell>
          <cell r="AM29">
            <v>0</v>
          </cell>
          <cell r="AN29">
            <v>9.36</v>
          </cell>
          <cell r="AO29">
            <v>80000</v>
          </cell>
          <cell r="AP29">
            <v>0</v>
          </cell>
          <cell r="AQ29">
            <v>110</v>
          </cell>
          <cell r="AR29">
            <v>270</v>
          </cell>
          <cell r="AS29">
            <v>86.7</v>
          </cell>
          <cell r="AT29">
            <v>288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 t="str">
            <v>W1000X222</v>
          </cell>
          <cell r="AZ29" t="str">
            <v>W1000X222</v>
          </cell>
          <cell r="BA29">
            <v>222</v>
          </cell>
          <cell r="BB29">
            <v>28300</v>
          </cell>
          <cell r="BC29">
            <v>970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222</v>
          </cell>
          <cell r="BV29">
            <v>0</v>
          </cell>
          <cell r="BW29">
            <v>0</v>
          </cell>
          <cell r="BX29">
            <v>54.3</v>
          </cell>
          <cell r="BY29">
            <v>0</v>
          </cell>
          <cell r="BZ29">
            <v>4080</v>
          </cell>
          <cell r="CA29">
            <v>9800</v>
          </cell>
          <cell r="CB29">
            <v>8410</v>
          </cell>
          <cell r="CC29">
            <v>381</v>
          </cell>
          <cell r="CD29">
            <v>95.3</v>
          </cell>
          <cell r="CE29">
            <v>1020</v>
          </cell>
          <cell r="CF29">
            <v>636</v>
          </cell>
          <cell r="CG29">
            <v>58.2</v>
          </cell>
          <cell r="CH29">
            <v>0</v>
          </cell>
          <cell r="CI29">
            <v>3900</v>
          </cell>
          <cell r="CJ29">
            <v>21500</v>
          </cell>
          <cell r="CK29">
            <v>0</v>
          </cell>
          <cell r="CL29">
            <v>71000</v>
          </cell>
          <cell r="CM29">
            <v>112</v>
          </cell>
          <cell r="CN29">
            <v>1420</v>
          </cell>
          <cell r="CO29">
            <v>4720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</row>
        <row r="30">
          <cell r="C30" t="str">
            <v>W36X800</v>
          </cell>
          <cell r="D30" t="str">
            <v>T</v>
          </cell>
          <cell r="E30">
            <v>800</v>
          </cell>
          <cell r="F30">
            <v>236</v>
          </cell>
          <cell r="G30">
            <v>42.6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2.375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2.1</v>
          </cell>
          <cell r="AA30">
            <v>0</v>
          </cell>
          <cell r="AB30">
            <v>13.5</v>
          </cell>
          <cell r="AC30">
            <v>0</v>
          </cell>
          <cell r="AD30">
            <v>0</v>
          </cell>
          <cell r="AE30">
            <v>64700</v>
          </cell>
          <cell r="AF30">
            <v>3650</v>
          </cell>
          <cell r="AG30">
            <v>3040</v>
          </cell>
          <cell r="AH30">
            <v>16.600000000000001</v>
          </cell>
          <cell r="AI30">
            <v>4200</v>
          </cell>
          <cell r="AJ30">
            <v>743</v>
          </cell>
          <cell r="AK30">
            <v>467</v>
          </cell>
          <cell r="AL30">
            <v>4.22</v>
          </cell>
          <cell r="AM30">
            <v>0</v>
          </cell>
          <cell r="AN30">
            <v>1060</v>
          </cell>
          <cell r="AO30">
            <v>1540000</v>
          </cell>
          <cell r="AP30">
            <v>0</v>
          </cell>
          <cell r="AQ30">
            <v>172</v>
          </cell>
          <cell r="AR30">
            <v>3320</v>
          </cell>
          <cell r="AS30">
            <v>641</v>
          </cell>
          <cell r="AT30">
            <v>1820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 t="str">
            <v>W920X1191</v>
          </cell>
          <cell r="AZ30" t="str">
            <v>W920X1191</v>
          </cell>
          <cell r="BA30">
            <v>1190</v>
          </cell>
          <cell r="BB30">
            <v>152000</v>
          </cell>
          <cell r="BC30">
            <v>1080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1190</v>
          </cell>
          <cell r="BV30">
            <v>0</v>
          </cell>
          <cell r="BW30">
            <v>0</v>
          </cell>
          <cell r="BX30">
            <v>13.5</v>
          </cell>
          <cell r="BY30">
            <v>0</v>
          </cell>
          <cell r="BZ30">
            <v>26900</v>
          </cell>
          <cell r="CA30">
            <v>59800</v>
          </cell>
          <cell r="CB30">
            <v>49800</v>
          </cell>
          <cell r="CC30">
            <v>422</v>
          </cell>
          <cell r="CD30">
            <v>1750</v>
          </cell>
          <cell r="CE30">
            <v>12200</v>
          </cell>
          <cell r="CF30">
            <v>7650</v>
          </cell>
          <cell r="CG30">
            <v>107</v>
          </cell>
          <cell r="CH30">
            <v>0</v>
          </cell>
          <cell r="CI30">
            <v>441000</v>
          </cell>
          <cell r="CJ30">
            <v>414000</v>
          </cell>
          <cell r="CK30">
            <v>0</v>
          </cell>
          <cell r="CL30">
            <v>111000</v>
          </cell>
          <cell r="CM30">
            <v>1380</v>
          </cell>
          <cell r="CN30">
            <v>10500</v>
          </cell>
          <cell r="CO30">
            <v>29800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</row>
        <row r="31">
          <cell r="C31" t="str">
            <v>W36X652</v>
          </cell>
          <cell r="D31" t="str">
            <v>T</v>
          </cell>
          <cell r="E31">
            <v>652</v>
          </cell>
          <cell r="F31">
            <v>192</v>
          </cell>
          <cell r="G31">
            <v>41.1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2.1875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2.48</v>
          </cell>
          <cell r="AA31">
            <v>0</v>
          </cell>
          <cell r="AB31">
            <v>16.3</v>
          </cell>
          <cell r="AC31">
            <v>0</v>
          </cell>
          <cell r="AD31">
            <v>0</v>
          </cell>
          <cell r="AE31">
            <v>50600</v>
          </cell>
          <cell r="AF31">
            <v>2910</v>
          </cell>
          <cell r="AG31">
            <v>2460</v>
          </cell>
          <cell r="AH31">
            <v>16.2</v>
          </cell>
          <cell r="AI31">
            <v>3230</v>
          </cell>
          <cell r="AJ31">
            <v>581</v>
          </cell>
          <cell r="AK31">
            <v>367</v>
          </cell>
          <cell r="AL31">
            <v>4.0999999999999996</v>
          </cell>
          <cell r="AM31">
            <v>0</v>
          </cell>
          <cell r="AN31">
            <v>593</v>
          </cell>
          <cell r="AO31">
            <v>1130000</v>
          </cell>
          <cell r="AP31">
            <v>0</v>
          </cell>
          <cell r="AQ31">
            <v>165</v>
          </cell>
          <cell r="AR31">
            <v>2560</v>
          </cell>
          <cell r="AS31">
            <v>518</v>
          </cell>
          <cell r="AT31">
            <v>1450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 t="str">
            <v>W920X970</v>
          </cell>
          <cell r="AZ31" t="str">
            <v>W920X970</v>
          </cell>
          <cell r="BA31">
            <v>970</v>
          </cell>
          <cell r="BB31">
            <v>124000</v>
          </cell>
          <cell r="BC31">
            <v>1040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970</v>
          </cell>
          <cell r="BV31">
            <v>0</v>
          </cell>
          <cell r="BW31">
            <v>0</v>
          </cell>
          <cell r="BX31">
            <v>16.3</v>
          </cell>
          <cell r="BY31">
            <v>0</v>
          </cell>
          <cell r="BZ31">
            <v>21100</v>
          </cell>
          <cell r="CA31">
            <v>47700</v>
          </cell>
          <cell r="CB31">
            <v>40300</v>
          </cell>
          <cell r="CC31">
            <v>411</v>
          </cell>
          <cell r="CD31">
            <v>1340</v>
          </cell>
          <cell r="CE31">
            <v>9520</v>
          </cell>
          <cell r="CF31">
            <v>6010</v>
          </cell>
          <cell r="CG31">
            <v>104</v>
          </cell>
          <cell r="CH31">
            <v>0</v>
          </cell>
          <cell r="CI31">
            <v>247000</v>
          </cell>
          <cell r="CJ31">
            <v>303000</v>
          </cell>
          <cell r="CK31">
            <v>0</v>
          </cell>
          <cell r="CL31">
            <v>106000</v>
          </cell>
          <cell r="CM31">
            <v>1070</v>
          </cell>
          <cell r="CN31">
            <v>8490</v>
          </cell>
          <cell r="CO31">
            <v>23800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</row>
        <row r="32">
          <cell r="C32" t="str">
            <v>W36X529</v>
          </cell>
          <cell r="D32" t="str">
            <v>T</v>
          </cell>
          <cell r="E32">
            <v>529</v>
          </cell>
          <cell r="F32">
            <v>156</v>
          </cell>
          <cell r="G32">
            <v>39.799999999999997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2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2.96</v>
          </cell>
          <cell r="AA32">
            <v>0</v>
          </cell>
          <cell r="AB32">
            <v>19.899999999999999</v>
          </cell>
          <cell r="AC32">
            <v>0</v>
          </cell>
          <cell r="AD32">
            <v>0</v>
          </cell>
          <cell r="AE32">
            <v>39600</v>
          </cell>
          <cell r="AF32">
            <v>2330</v>
          </cell>
          <cell r="AG32">
            <v>1990</v>
          </cell>
          <cell r="AH32">
            <v>16</v>
          </cell>
          <cell r="AI32">
            <v>2490</v>
          </cell>
          <cell r="AJ32">
            <v>454</v>
          </cell>
          <cell r="AK32">
            <v>289</v>
          </cell>
          <cell r="AL32">
            <v>4</v>
          </cell>
          <cell r="AM32">
            <v>0</v>
          </cell>
          <cell r="AN32">
            <v>327</v>
          </cell>
          <cell r="AO32">
            <v>846000</v>
          </cell>
          <cell r="AP32">
            <v>0</v>
          </cell>
          <cell r="AQ32">
            <v>159</v>
          </cell>
          <cell r="AR32">
            <v>1990</v>
          </cell>
          <cell r="AS32">
            <v>419</v>
          </cell>
          <cell r="AT32">
            <v>1160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 t="str">
            <v>W920X787</v>
          </cell>
          <cell r="AZ32" t="str">
            <v>W920X787</v>
          </cell>
          <cell r="BA32">
            <v>787</v>
          </cell>
          <cell r="BB32">
            <v>101000</v>
          </cell>
          <cell r="BC32">
            <v>1010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787</v>
          </cell>
          <cell r="BV32">
            <v>0</v>
          </cell>
          <cell r="BW32">
            <v>0</v>
          </cell>
          <cell r="BX32">
            <v>19.899999999999999</v>
          </cell>
          <cell r="BY32">
            <v>0</v>
          </cell>
          <cell r="BZ32">
            <v>16500</v>
          </cell>
          <cell r="CA32">
            <v>38200</v>
          </cell>
          <cell r="CB32">
            <v>32600</v>
          </cell>
          <cell r="CC32">
            <v>406</v>
          </cell>
          <cell r="CD32">
            <v>1040</v>
          </cell>
          <cell r="CE32">
            <v>7440</v>
          </cell>
          <cell r="CF32">
            <v>4740</v>
          </cell>
          <cell r="CG32">
            <v>102</v>
          </cell>
          <cell r="CH32">
            <v>0</v>
          </cell>
          <cell r="CI32">
            <v>136000</v>
          </cell>
          <cell r="CJ32">
            <v>227000</v>
          </cell>
          <cell r="CK32">
            <v>0</v>
          </cell>
          <cell r="CL32">
            <v>103000</v>
          </cell>
          <cell r="CM32">
            <v>828</v>
          </cell>
          <cell r="CN32">
            <v>6870</v>
          </cell>
          <cell r="CO32">
            <v>19000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</row>
        <row r="33">
          <cell r="C33" t="str">
            <v>W36X487</v>
          </cell>
          <cell r="D33" t="str">
            <v>T</v>
          </cell>
          <cell r="E33">
            <v>487</v>
          </cell>
          <cell r="F33">
            <v>143</v>
          </cell>
          <cell r="G33">
            <v>39.299999999999997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1.875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3.19</v>
          </cell>
          <cell r="AA33">
            <v>0</v>
          </cell>
          <cell r="AB33">
            <v>21.4</v>
          </cell>
          <cell r="AC33">
            <v>0</v>
          </cell>
          <cell r="AD33">
            <v>0</v>
          </cell>
          <cell r="AE33">
            <v>36000</v>
          </cell>
          <cell r="AF33">
            <v>2130</v>
          </cell>
          <cell r="AG33">
            <v>1830</v>
          </cell>
          <cell r="AH33">
            <v>15.8</v>
          </cell>
          <cell r="AI33">
            <v>2250</v>
          </cell>
          <cell r="AJ33">
            <v>412</v>
          </cell>
          <cell r="AK33">
            <v>263</v>
          </cell>
          <cell r="AL33">
            <v>3.96</v>
          </cell>
          <cell r="AM33">
            <v>0</v>
          </cell>
          <cell r="AN33">
            <v>258</v>
          </cell>
          <cell r="AO33">
            <v>754000</v>
          </cell>
          <cell r="AP33">
            <v>0</v>
          </cell>
          <cell r="AQ33">
            <v>157</v>
          </cell>
          <cell r="AR33">
            <v>1800</v>
          </cell>
          <cell r="AS33">
            <v>383</v>
          </cell>
          <cell r="AT33">
            <v>1060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 t="str">
            <v>W920X725</v>
          </cell>
          <cell r="AZ33" t="str">
            <v>W920X725</v>
          </cell>
          <cell r="BA33">
            <v>725</v>
          </cell>
          <cell r="BB33">
            <v>92300</v>
          </cell>
          <cell r="BC33">
            <v>998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725</v>
          </cell>
          <cell r="BV33">
            <v>0</v>
          </cell>
          <cell r="BW33">
            <v>0</v>
          </cell>
          <cell r="BX33">
            <v>21.4</v>
          </cell>
          <cell r="BY33">
            <v>0</v>
          </cell>
          <cell r="BZ33">
            <v>15000</v>
          </cell>
          <cell r="CA33">
            <v>34900</v>
          </cell>
          <cell r="CB33">
            <v>30000</v>
          </cell>
          <cell r="CC33">
            <v>401</v>
          </cell>
          <cell r="CD33">
            <v>937</v>
          </cell>
          <cell r="CE33">
            <v>6750</v>
          </cell>
          <cell r="CF33">
            <v>4310</v>
          </cell>
          <cell r="CG33">
            <v>101</v>
          </cell>
          <cell r="CH33">
            <v>0</v>
          </cell>
          <cell r="CI33">
            <v>107000</v>
          </cell>
          <cell r="CJ33">
            <v>202000</v>
          </cell>
          <cell r="CK33">
            <v>0</v>
          </cell>
          <cell r="CL33">
            <v>101000</v>
          </cell>
          <cell r="CM33">
            <v>749</v>
          </cell>
          <cell r="CN33">
            <v>6280</v>
          </cell>
          <cell r="CO33">
            <v>17400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</row>
        <row r="34">
          <cell r="C34" t="str">
            <v>W36X441</v>
          </cell>
          <cell r="D34" t="str">
            <v>T</v>
          </cell>
          <cell r="E34">
            <v>442</v>
          </cell>
          <cell r="F34">
            <v>130</v>
          </cell>
          <cell r="G34">
            <v>38.9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3.75</v>
          </cell>
          <cell r="T34">
            <v>1.875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3.48</v>
          </cell>
          <cell r="AA34">
            <v>0</v>
          </cell>
          <cell r="AB34">
            <v>23.6</v>
          </cell>
          <cell r="AC34">
            <v>0</v>
          </cell>
          <cell r="AD34">
            <v>0</v>
          </cell>
          <cell r="AE34">
            <v>32100</v>
          </cell>
          <cell r="AF34">
            <v>1910</v>
          </cell>
          <cell r="AG34">
            <v>1650</v>
          </cell>
          <cell r="AH34">
            <v>15.7</v>
          </cell>
          <cell r="AI34">
            <v>1990</v>
          </cell>
          <cell r="AJ34">
            <v>368</v>
          </cell>
          <cell r="AK34">
            <v>235</v>
          </cell>
          <cell r="AL34">
            <v>3.92</v>
          </cell>
          <cell r="AM34">
            <v>0</v>
          </cell>
          <cell r="AN34">
            <v>194</v>
          </cell>
          <cell r="AO34">
            <v>661000</v>
          </cell>
          <cell r="AP34">
            <v>0</v>
          </cell>
          <cell r="AQ34">
            <v>154</v>
          </cell>
          <cell r="AR34">
            <v>1600</v>
          </cell>
          <cell r="AS34">
            <v>347</v>
          </cell>
          <cell r="AT34">
            <v>950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 t="str">
            <v>W920X656</v>
          </cell>
          <cell r="AZ34" t="str">
            <v>W920X656</v>
          </cell>
          <cell r="BA34">
            <v>656</v>
          </cell>
          <cell r="BB34">
            <v>83900</v>
          </cell>
          <cell r="BC34">
            <v>988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95.3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656</v>
          </cell>
          <cell r="BV34">
            <v>0</v>
          </cell>
          <cell r="BW34">
            <v>0</v>
          </cell>
          <cell r="BX34">
            <v>23.6</v>
          </cell>
          <cell r="BY34">
            <v>0</v>
          </cell>
          <cell r="BZ34">
            <v>13400</v>
          </cell>
          <cell r="CA34">
            <v>31300</v>
          </cell>
          <cell r="CB34">
            <v>27000</v>
          </cell>
          <cell r="CC34">
            <v>399</v>
          </cell>
          <cell r="CD34">
            <v>828</v>
          </cell>
          <cell r="CE34">
            <v>6030</v>
          </cell>
          <cell r="CF34">
            <v>3850</v>
          </cell>
          <cell r="CG34">
            <v>100</v>
          </cell>
          <cell r="CH34">
            <v>0</v>
          </cell>
          <cell r="CI34">
            <v>80700</v>
          </cell>
          <cell r="CJ34">
            <v>178000</v>
          </cell>
          <cell r="CK34">
            <v>0</v>
          </cell>
          <cell r="CL34">
            <v>99400</v>
          </cell>
          <cell r="CM34">
            <v>666</v>
          </cell>
          <cell r="CN34">
            <v>5690</v>
          </cell>
          <cell r="CO34">
            <v>15600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  <row r="35">
          <cell r="C35" t="str">
            <v>W36X395</v>
          </cell>
          <cell r="D35" t="str">
            <v>T</v>
          </cell>
          <cell r="E35">
            <v>395</v>
          </cell>
          <cell r="F35">
            <v>116</v>
          </cell>
          <cell r="G35">
            <v>38.4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1.8125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3.83</v>
          </cell>
          <cell r="AA35">
            <v>0</v>
          </cell>
          <cell r="AB35">
            <v>26.3</v>
          </cell>
          <cell r="AC35">
            <v>0</v>
          </cell>
          <cell r="AD35">
            <v>0</v>
          </cell>
          <cell r="AE35">
            <v>28500</v>
          </cell>
          <cell r="AF35">
            <v>1710</v>
          </cell>
          <cell r="AG35">
            <v>1490</v>
          </cell>
          <cell r="AH35">
            <v>15.7</v>
          </cell>
          <cell r="AI35">
            <v>1750</v>
          </cell>
          <cell r="AJ35">
            <v>325</v>
          </cell>
          <cell r="AK35">
            <v>208</v>
          </cell>
          <cell r="AL35">
            <v>3.88</v>
          </cell>
          <cell r="AM35">
            <v>0</v>
          </cell>
          <cell r="AN35">
            <v>142</v>
          </cell>
          <cell r="AO35">
            <v>575000</v>
          </cell>
          <cell r="AP35">
            <v>0</v>
          </cell>
          <cell r="AQ35">
            <v>152</v>
          </cell>
          <cell r="AR35">
            <v>1410</v>
          </cell>
          <cell r="AS35">
            <v>311</v>
          </cell>
          <cell r="AT35">
            <v>847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 t="str">
            <v>W920X588</v>
          </cell>
          <cell r="AZ35" t="str">
            <v>W920X588</v>
          </cell>
          <cell r="BA35">
            <v>588</v>
          </cell>
          <cell r="BB35">
            <v>74800</v>
          </cell>
          <cell r="BC35">
            <v>975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588</v>
          </cell>
          <cell r="BV35">
            <v>0</v>
          </cell>
          <cell r="BW35">
            <v>0</v>
          </cell>
          <cell r="BX35">
            <v>26.3</v>
          </cell>
          <cell r="BY35">
            <v>0</v>
          </cell>
          <cell r="BZ35">
            <v>11900</v>
          </cell>
          <cell r="CA35">
            <v>28000</v>
          </cell>
          <cell r="CB35">
            <v>24400</v>
          </cell>
          <cell r="CC35">
            <v>399</v>
          </cell>
          <cell r="CD35">
            <v>728</v>
          </cell>
          <cell r="CE35">
            <v>5330</v>
          </cell>
          <cell r="CF35">
            <v>3410</v>
          </cell>
          <cell r="CG35">
            <v>98.6</v>
          </cell>
          <cell r="CH35">
            <v>0</v>
          </cell>
          <cell r="CI35">
            <v>59100</v>
          </cell>
          <cell r="CJ35">
            <v>154000</v>
          </cell>
          <cell r="CK35">
            <v>0</v>
          </cell>
          <cell r="CL35">
            <v>98100</v>
          </cell>
          <cell r="CM35">
            <v>587</v>
          </cell>
          <cell r="CN35">
            <v>5100</v>
          </cell>
          <cell r="CO35">
            <v>13900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</row>
        <row r="36">
          <cell r="C36" t="str">
            <v>W36X361</v>
          </cell>
          <cell r="D36" t="str">
            <v>T</v>
          </cell>
          <cell r="E36">
            <v>361</v>
          </cell>
          <cell r="F36">
            <v>106</v>
          </cell>
          <cell r="G36">
            <v>38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3.3125</v>
          </cell>
          <cell r="T36">
            <v>1.75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4.16</v>
          </cell>
          <cell r="AA36">
            <v>0</v>
          </cell>
          <cell r="AB36">
            <v>28.6</v>
          </cell>
          <cell r="AC36">
            <v>0</v>
          </cell>
          <cell r="AD36">
            <v>0</v>
          </cell>
          <cell r="AE36">
            <v>25700</v>
          </cell>
          <cell r="AF36">
            <v>1550</v>
          </cell>
          <cell r="AG36">
            <v>1350</v>
          </cell>
          <cell r="AH36">
            <v>15.6</v>
          </cell>
          <cell r="AI36">
            <v>1570</v>
          </cell>
          <cell r="AJ36">
            <v>293</v>
          </cell>
          <cell r="AK36">
            <v>188</v>
          </cell>
          <cell r="AL36">
            <v>3.85</v>
          </cell>
          <cell r="AM36">
            <v>0</v>
          </cell>
          <cell r="AN36">
            <v>109</v>
          </cell>
          <cell r="AO36">
            <v>509000</v>
          </cell>
          <cell r="AP36">
            <v>0</v>
          </cell>
          <cell r="AQ36">
            <v>150</v>
          </cell>
          <cell r="AR36">
            <v>1270</v>
          </cell>
          <cell r="AS36">
            <v>282</v>
          </cell>
          <cell r="AT36">
            <v>767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 t="str">
            <v>W920X537</v>
          </cell>
          <cell r="AZ36" t="str">
            <v>W920X537</v>
          </cell>
          <cell r="BA36">
            <v>537</v>
          </cell>
          <cell r="BB36">
            <v>68400</v>
          </cell>
          <cell r="BC36">
            <v>965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84.1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537</v>
          </cell>
          <cell r="BV36">
            <v>0</v>
          </cell>
          <cell r="BW36">
            <v>0</v>
          </cell>
          <cell r="BX36">
            <v>28.6</v>
          </cell>
          <cell r="BY36">
            <v>0</v>
          </cell>
          <cell r="BZ36">
            <v>10700</v>
          </cell>
          <cell r="CA36">
            <v>25400</v>
          </cell>
          <cell r="CB36">
            <v>22100</v>
          </cell>
          <cell r="CC36">
            <v>396</v>
          </cell>
          <cell r="CD36">
            <v>653</v>
          </cell>
          <cell r="CE36">
            <v>4800</v>
          </cell>
          <cell r="CF36">
            <v>3080</v>
          </cell>
          <cell r="CG36">
            <v>97.8</v>
          </cell>
          <cell r="CH36">
            <v>0</v>
          </cell>
          <cell r="CI36">
            <v>45400</v>
          </cell>
          <cell r="CJ36">
            <v>137000</v>
          </cell>
          <cell r="CK36">
            <v>0</v>
          </cell>
          <cell r="CL36">
            <v>96800</v>
          </cell>
          <cell r="CM36">
            <v>529</v>
          </cell>
          <cell r="CN36">
            <v>4620</v>
          </cell>
          <cell r="CO36">
            <v>12600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</row>
        <row r="37">
          <cell r="C37" t="str">
            <v>W36X330</v>
          </cell>
          <cell r="D37" t="str">
            <v>F</v>
          </cell>
          <cell r="E37">
            <v>330</v>
          </cell>
          <cell r="F37">
            <v>97</v>
          </cell>
          <cell r="G37">
            <v>37.700000000000003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1.75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4.49</v>
          </cell>
          <cell r="AA37">
            <v>0</v>
          </cell>
          <cell r="AB37">
            <v>31.4</v>
          </cell>
          <cell r="AC37">
            <v>0</v>
          </cell>
          <cell r="AD37">
            <v>0</v>
          </cell>
          <cell r="AE37">
            <v>23300</v>
          </cell>
          <cell r="AF37">
            <v>1410</v>
          </cell>
          <cell r="AG37">
            <v>1240</v>
          </cell>
          <cell r="AH37">
            <v>15.5</v>
          </cell>
          <cell r="AI37">
            <v>1420</v>
          </cell>
          <cell r="AJ37">
            <v>265</v>
          </cell>
          <cell r="AK37">
            <v>171</v>
          </cell>
          <cell r="AL37">
            <v>3.83</v>
          </cell>
          <cell r="AM37">
            <v>0</v>
          </cell>
          <cell r="AN37">
            <v>84.3</v>
          </cell>
          <cell r="AO37">
            <v>456000</v>
          </cell>
          <cell r="AP37">
            <v>0</v>
          </cell>
          <cell r="AQ37">
            <v>149</v>
          </cell>
          <cell r="AR37">
            <v>1150</v>
          </cell>
          <cell r="AS37">
            <v>259</v>
          </cell>
          <cell r="AT37">
            <v>698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 t="str">
            <v>W920X491</v>
          </cell>
          <cell r="AZ37" t="str">
            <v>W920X491</v>
          </cell>
          <cell r="BA37">
            <v>491</v>
          </cell>
          <cell r="BB37">
            <v>62600</v>
          </cell>
          <cell r="BC37">
            <v>958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491</v>
          </cell>
          <cell r="BV37">
            <v>0</v>
          </cell>
          <cell r="BW37">
            <v>0</v>
          </cell>
          <cell r="BX37">
            <v>31.4</v>
          </cell>
          <cell r="BY37">
            <v>0</v>
          </cell>
          <cell r="BZ37">
            <v>9700</v>
          </cell>
          <cell r="CA37">
            <v>23100</v>
          </cell>
          <cell r="CB37">
            <v>20300</v>
          </cell>
          <cell r="CC37">
            <v>394</v>
          </cell>
          <cell r="CD37">
            <v>591</v>
          </cell>
          <cell r="CE37">
            <v>4340</v>
          </cell>
          <cell r="CF37">
            <v>2800</v>
          </cell>
          <cell r="CG37">
            <v>97.3</v>
          </cell>
          <cell r="CH37">
            <v>0</v>
          </cell>
          <cell r="CI37">
            <v>35100</v>
          </cell>
          <cell r="CJ37">
            <v>122000</v>
          </cell>
          <cell r="CK37">
            <v>0</v>
          </cell>
          <cell r="CL37">
            <v>96100</v>
          </cell>
          <cell r="CM37">
            <v>479</v>
          </cell>
          <cell r="CN37">
            <v>4240</v>
          </cell>
          <cell r="CO37">
            <v>11400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</row>
        <row r="38">
          <cell r="C38" t="str">
            <v>W36X302</v>
          </cell>
          <cell r="D38" t="str">
            <v>F</v>
          </cell>
          <cell r="E38">
            <v>302</v>
          </cell>
          <cell r="F38">
            <v>88.8</v>
          </cell>
          <cell r="G38">
            <v>37.299999999999997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3</v>
          </cell>
          <cell r="T38">
            <v>1.6875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4.96</v>
          </cell>
          <cell r="AA38">
            <v>0</v>
          </cell>
          <cell r="AB38">
            <v>33.9</v>
          </cell>
          <cell r="AC38">
            <v>0</v>
          </cell>
          <cell r="AD38">
            <v>0</v>
          </cell>
          <cell r="AE38">
            <v>21100</v>
          </cell>
          <cell r="AF38">
            <v>1280</v>
          </cell>
          <cell r="AG38">
            <v>1130</v>
          </cell>
          <cell r="AH38">
            <v>15.4</v>
          </cell>
          <cell r="AI38">
            <v>1300</v>
          </cell>
          <cell r="AJ38">
            <v>241</v>
          </cell>
          <cell r="AK38">
            <v>156</v>
          </cell>
          <cell r="AL38">
            <v>3.82</v>
          </cell>
          <cell r="AM38">
            <v>0</v>
          </cell>
          <cell r="AN38">
            <v>64.3</v>
          </cell>
          <cell r="AO38">
            <v>412000</v>
          </cell>
          <cell r="AP38">
            <v>0</v>
          </cell>
          <cell r="AQ38">
            <v>148</v>
          </cell>
          <cell r="AR38">
            <v>1040</v>
          </cell>
          <cell r="AS38">
            <v>235</v>
          </cell>
          <cell r="AT38">
            <v>635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 t="str">
            <v>W920X449</v>
          </cell>
          <cell r="AZ38" t="str">
            <v>W920X449</v>
          </cell>
          <cell r="BA38">
            <v>449</v>
          </cell>
          <cell r="BB38">
            <v>57300</v>
          </cell>
          <cell r="BC38">
            <v>947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76.2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449</v>
          </cell>
          <cell r="BV38">
            <v>0</v>
          </cell>
          <cell r="BW38">
            <v>0</v>
          </cell>
          <cell r="BX38">
            <v>33.9</v>
          </cell>
          <cell r="BY38">
            <v>0</v>
          </cell>
          <cell r="BZ38">
            <v>8780</v>
          </cell>
          <cell r="CA38">
            <v>21000</v>
          </cell>
          <cell r="CB38">
            <v>18500</v>
          </cell>
          <cell r="CC38">
            <v>391</v>
          </cell>
          <cell r="CD38">
            <v>541</v>
          </cell>
          <cell r="CE38">
            <v>3950</v>
          </cell>
          <cell r="CF38">
            <v>2560</v>
          </cell>
          <cell r="CG38">
            <v>97</v>
          </cell>
          <cell r="CH38">
            <v>0</v>
          </cell>
          <cell r="CI38">
            <v>26800</v>
          </cell>
          <cell r="CJ38">
            <v>111000</v>
          </cell>
          <cell r="CK38">
            <v>0</v>
          </cell>
          <cell r="CL38">
            <v>95500</v>
          </cell>
          <cell r="CM38">
            <v>433</v>
          </cell>
          <cell r="CN38">
            <v>3850</v>
          </cell>
          <cell r="CO38">
            <v>10400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</row>
        <row r="39">
          <cell r="C39" t="str">
            <v>W36X282</v>
          </cell>
          <cell r="D39" t="str">
            <v>F</v>
          </cell>
          <cell r="E39">
            <v>282</v>
          </cell>
          <cell r="F39">
            <v>82.9</v>
          </cell>
          <cell r="G39">
            <v>37.1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2.875</v>
          </cell>
          <cell r="T39">
            <v>1.625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5.29</v>
          </cell>
          <cell r="AA39">
            <v>0</v>
          </cell>
          <cell r="AB39">
            <v>36.200000000000003</v>
          </cell>
          <cell r="AC39">
            <v>0</v>
          </cell>
          <cell r="AD39">
            <v>0</v>
          </cell>
          <cell r="AE39">
            <v>19600</v>
          </cell>
          <cell r="AF39">
            <v>1190</v>
          </cell>
          <cell r="AG39">
            <v>1050</v>
          </cell>
          <cell r="AH39">
            <v>15.4</v>
          </cell>
          <cell r="AI39">
            <v>1200</v>
          </cell>
          <cell r="AJ39">
            <v>223</v>
          </cell>
          <cell r="AK39">
            <v>144</v>
          </cell>
          <cell r="AL39">
            <v>3.8</v>
          </cell>
          <cell r="AM39">
            <v>0</v>
          </cell>
          <cell r="AN39">
            <v>52.7</v>
          </cell>
          <cell r="AO39">
            <v>378000</v>
          </cell>
          <cell r="AP39">
            <v>0</v>
          </cell>
          <cell r="AQ39">
            <v>147</v>
          </cell>
          <cell r="AR39">
            <v>960</v>
          </cell>
          <cell r="AS39">
            <v>219</v>
          </cell>
          <cell r="AT39">
            <v>591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 t="str">
            <v>W920X420</v>
          </cell>
          <cell r="AZ39" t="str">
            <v>W920X420</v>
          </cell>
          <cell r="BA39">
            <v>420</v>
          </cell>
          <cell r="BB39">
            <v>53500</v>
          </cell>
          <cell r="BC39">
            <v>942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73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420</v>
          </cell>
          <cell r="BV39">
            <v>0</v>
          </cell>
          <cell r="BW39">
            <v>0</v>
          </cell>
          <cell r="BX39">
            <v>36.200000000000003</v>
          </cell>
          <cell r="BY39">
            <v>0</v>
          </cell>
          <cell r="BZ39">
            <v>8160</v>
          </cell>
          <cell r="CA39">
            <v>19500</v>
          </cell>
          <cell r="CB39">
            <v>17200</v>
          </cell>
          <cell r="CC39">
            <v>391</v>
          </cell>
          <cell r="CD39">
            <v>499</v>
          </cell>
          <cell r="CE39">
            <v>3650</v>
          </cell>
          <cell r="CF39">
            <v>2360</v>
          </cell>
          <cell r="CG39">
            <v>96.5</v>
          </cell>
          <cell r="CH39">
            <v>0</v>
          </cell>
          <cell r="CI39">
            <v>21900</v>
          </cell>
          <cell r="CJ39">
            <v>102000</v>
          </cell>
          <cell r="CK39">
            <v>0</v>
          </cell>
          <cell r="CL39">
            <v>94800</v>
          </cell>
          <cell r="CM39">
            <v>400</v>
          </cell>
          <cell r="CN39">
            <v>3590</v>
          </cell>
          <cell r="CO39">
            <v>9680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</row>
        <row r="40">
          <cell r="C40" t="str">
            <v>W36X262</v>
          </cell>
          <cell r="D40" t="str">
            <v>F</v>
          </cell>
          <cell r="E40">
            <v>262</v>
          </cell>
          <cell r="F40">
            <v>77</v>
          </cell>
          <cell r="G40">
            <v>36.9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2.75</v>
          </cell>
          <cell r="T40">
            <v>1.625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5.75</v>
          </cell>
          <cell r="AA40">
            <v>0</v>
          </cell>
          <cell r="AB40">
            <v>38.200000000000003</v>
          </cell>
          <cell r="AC40">
            <v>0</v>
          </cell>
          <cell r="AD40">
            <v>0</v>
          </cell>
          <cell r="AE40">
            <v>17900</v>
          </cell>
          <cell r="AF40">
            <v>1100</v>
          </cell>
          <cell r="AG40">
            <v>972</v>
          </cell>
          <cell r="AH40">
            <v>15.3</v>
          </cell>
          <cell r="AI40">
            <v>1090</v>
          </cell>
          <cell r="AJ40">
            <v>204</v>
          </cell>
          <cell r="AK40">
            <v>132</v>
          </cell>
          <cell r="AL40">
            <v>3.76</v>
          </cell>
          <cell r="AM40">
            <v>0</v>
          </cell>
          <cell r="AN40">
            <v>41.6</v>
          </cell>
          <cell r="AO40">
            <v>342000</v>
          </cell>
          <cell r="AP40">
            <v>0</v>
          </cell>
          <cell r="AQ40">
            <v>147</v>
          </cell>
          <cell r="AR40">
            <v>873</v>
          </cell>
          <cell r="AS40">
            <v>200</v>
          </cell>
          <cell r="AT40">
            <v>543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 t="str">
            <v>W920X390</v>
          </cell>
          <cell r="AZ40" t="str">
            <v>W920X390</v>
          </cell>
          <cell r="BA40">
            <v>390</v>
          </cell>
          <cell r="BB40">
            <v>49700</v>
          </cell>
          <cell r="BC40">
            <v>937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69.900000000000006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390</v>
          </cell>
          <cell r="BV40">
            <v>0</v>
          </cell>
          <cell r="BW40">
            <v>0</v>
          </cell>
          <cell r="BX40">
            <v>38.200000000000003</v>
          </cell>
          <cell r="BY40">
            <v>0</v>
          </cell>
          <cell r="BZ40">
            <v>7450</v>
          </cell>
          <cell r="CA40">
            <v>18000</v>
          </cell>
          <cell r="CB40">
            <v>15900</v>
          </cell>
          <cell r="CC40">
            <v>389</v>
          </cell>
          <cell r="CD40">
            <v>454</v>
          </cell>
          <cell r="CE40">
            <v>3340</v>
          </cell>
          <cell r="CF40">
            <v>2160</v>
          </cell>
          <cell r="CG40">
            <v>95.5</v>
          </cell>
          <cell r="CH40">
            <v>0</v>
          </cell>
          <cell r="CI40">
            <v>17300</v>
          </cell>
          <cell r="CJ40">
            <v>91800</v>
          </cell>
          <cell r="CK40">
            <v>0</v>
          </cell>
          <cell r="CL40">
            <v>94800</v>
          </cell>
          <cell r="CM40">
            <v>363</v>
          </cell>
          <cell r="CN40">
            <v>3280</v>
          </cell>
          <cell r="CO40">
            <v>8900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</row>
        <row r="41">
          <cell r="C41" t="str">
            <v>W36X247</v>
          </cell>
          <cell r="D41" t="str">
            <v>F</v>
          </cell>
          <cell r="E41">
            <v>247</v>
          </cell>
          <cell r="F41">
            <v>72.5</v>
          </cell>
          <cell r="G41">
            <v>36.700000000000003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1.625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6.11</v>
          </cell>
          <cell r="AA41">
            <v>0</v>
          </cell>
          <cell r="AB41">
            <v>40.1</v>
          </cell>
          <cell r="AC41">
            <v>0</v>
          </cell>
          <cell r="AD41">
            <v>0</v>
          </cell>
          <cell r="AE41">
            <v>16700</v>
          </cell>
          <cell r="AF41">
            <v>1030</v>
          </cell>
          <cell r="AG41">
            <v>913</v>
          </cell>
          <cell r="AH41">
            <v>15.2</v>
          </cell>
          <cell r="AI41">
            <v>1010</v>
          </cell>
          <cell r="AJ41">
            <v>190</v>
          </cell>
          <cell r="AK41">
            <v>123</v>
          </cell>
          <cell r="AL41">
            <v>3.74</v>
          </cell>
          <cell r="AM41">
            <v>0</v>
          </cell>
          <cell r="AN41">
            <v>34.700000000000003</v>
          </cell>
          <cell r="AO41">
            <v>316000</v>
          </cell>
          <cell r="AP41">
            <v>0</v>
          </cell>
          <cell r="AQ41">
            <v>146</v>
          </cell>
          <cell r="AR41">
            <v>812</v>
          </cell>
          <cell r="AS41">
            <v>187</v>
          </cell>
          <cell r="AT41">
            <v>509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 t="str">
            <v>W920X368</v>
          </cell>
          <cell r="AZ41" t="str">
            <v>W920X368</v>
          </cell>
          <cell r="BA41">
            <v>368</v>
          </cell>
          <cell r="BB41">
            <v>46800</v>
          </cell>
          <cell r="BC41">
            <v>932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368</v>
          </cell>
          <cell r="BV41">
            <v>0</v>
          </cell>
          <cell r="BW41">
            <v>0</v>
          </cell>
          <cell r="BX41">
            <v>40.1</v>
          </cell>
          <cell r="BY41">
            <v>0</v>
          </cell>
          <cell r="BZ41">
            <v>6950</v>
          </cell>
          <cell r="CA41">
            <v>16900</v>
          </cell>
          <cell r="CB41">
            <v>15000</v>
          </cell>
          <cell r="CC41">
            <v>386</v>
          </cell>
          <cell r="CD41">
            <v>420</v>
          </cell>
          <cell r="CE41">
            <v>3110</v>
          </cell>
          <cell r="CF41">
            <v>2020</v>
          </cell>
          <cell r="CG41">
            <v>95</v>
          </cell>
          <cell r="CH41">
            <v>0</v>
          </cell>
          <cell r="CI41">
            <v>14400</v>
          </cell>
          <cell r="CJ41">
            <v>84900</v>
          </cell>
          <cell r="CK41">
            <v>0</v>
          </cell>
          <cell r="CL41">
            <v>94200</v>
          </cell>
          <cell r="CM41">
            <v>338</v>
          </cell>
          <cell r="CN41">
            <v>3060</v>
          </cell>
          <cell r="CO41">
            <v>8340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</row>
        <row r="42">
          <cell r="C42" t="str">
            <v>W36X231</v>
          </cell>
          <cell r="D42" t="str">
            <v>F</v>
          </cell>
          <cell r="E42">
            <v>230</v>
          </cell>
          <cell r="F42">
            <v>68.099999999999994</v>
          </cell>
          <cell r="G42">
            <v>36.5</v>
          </cell>
          <cell r="H42">
            <v>0</v>
          </cell>
          <cell r="I42">
            <v>0</v>
          </cell>
          <cell r="J42">
            <v>16.5</v>
          </cell>
          <cell r="K42">
            <v>0</v>
          </cell>
          <cell r="L42">
            <v>0</v>
          </cell>
          <cell r="M42">
            <v>0.76</v>
          </cell>
          <cell r="N42">
            <v>1.26</v>
          </cell>
          <cell r="O42">
            <v>0</v>
          </cell>
          <cell r="P42">
            <v>0</v>
          </cell>
          <cell r="Q42">
            <v>0</v>
          </cell>
          <cell r="R42">
            <v>2.21</v>
          </cell>
          <cell r="S42">
            <v>2.5625</v>
          </cell>
          <cell r="T42">
            <v>1.5625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6.54</v>
          </cell>
          <cell r="AA42">
            <v>0</v>
          </cell>
          <cell r="AB42">
            <v>42.2</v>
          </cell>
          <cell r="AC42">
            <v>0</v>
          </cell>
          <cell r="AD42">
            <v>0</v>
          </cell>
          <cell r="AE42">
            <v>15600</v>
          </cell>
          <cell r="AF42">
            <v>963</v>
          </cell>
          <cell r="AG42">
            <v>854</v>
          </cell>
          <cell r="AH42">
            <v>15.1</v>
          </cell>
          <cell r="AI42">
            <v>940</v>
          </cell>
          <cell r="AJ42">
            <v>176</v>
          </cell>
          <cell r="AK42">
            <v>114</v>
          </cell>
          <cell r="AL42">
            <v>3.71</v>
          </cell>
          <cell r="AM42">
            <v>0</v>
          </cell>
          <cell r="AN42">
            <v>28.7</v>
          </cell>
          <cell r="AO42">
            <v>292000</v>
          </cell>
          <cell r="AP42">
            <v>0</v>
          </cell>
          <cell r="AQ42">
            <v>145</v>
          </cell>
          <cell r="AR42">
            <v>756</v>
          </cell>
          <cell r="AS42">
            <v>175</v>
          </cell>
          <cell r="AT42">
            <v>476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 t="str">
            <v>W920X345</v>
          </cell>
          <cell r="AZ42" t="str">
            <v>W920X345</v>
          </cell>
          <cell r="BA42">
            <v>345</v>
          </cell>
          <cell r="BB42">
            <v>43900</v>
          </cell>
          <cell r="BC42">
            <v>927</v>
          </cell>
          <cell r="BD42">
            <v>0</v>
          </cell>
          <cell r="BE42">
            <v>0</v>
          </cell>
          <cell r="BF42">
            <v>419</v>
          </cell>
          <cell r="BG42">
            <v>0</v>
          </cell>
          <cell r="BH42">
            <v>0</v>
          </cell>
          <cell r="BI42">
            <v>19.3</v>
          </cell>
          <cell r="BJ42">
            <v>32</v>
          </cell>
          <cell r="BK42">
            <v>0</v>
          </cell>
          <cell r="BL42">
            <v>0</v>
          </cell>
          <cell r="BM42">
            <v>0</v>
          </cell>
          <cell r="BN42">
            <v>56.1</v>
          </cell>
          <cell r="BO42">
            <v>65.099999999999994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345</v>
          </cell>
          <cell r="BV42">
            <v>0</v>
          </cell>
          <cell r="BW42">
            <v>0</v>
          </cell>
          <cell r="BX42">
            <v>42.2</v>
          </cell>
          <cell r="BY42">
            <v>0</v>
          </cell>
          <cell r="BZ42">
            <v>6490</v>
          </cell>
          <cell r="CA42">
            <v>15800</v>
          </cell>
          <cell r="CB42">
            <v>14000</v>
          </cell>
          <cell r="CC42">
            <v>384</v>
          </cell>
          <cell r="CD42">
            <v>391</v>
          </cell>
          <cell r="CE42">
            <v>2880</v>
          </cell>
          <cell r="CF42">
            <v>1870</v>
          </cell>
          <cell r="CG42">
            <v>94.2</v>
          </cell>
          <cell r="CH42">
            <v>0</v>
          </cell>
          <cell r="CI42">
            <v>11900</v>
          </cell>
          <cell r="CJ42">
            <v>78400</v>
          </cell>
          <cell r="CK42">
            <v>0</v>
          </cell>
          <cell r="CL42">
            <v>93500</v>
          </cell>
          <cell r="CM42">
            <v>315</v>
          </cell>
          <cell r="CN42">
            <v>2870</v>
          </cell>
          <cell r="CO42">
            <v>7800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</row>
        <row r="43">
          <cell r="C43" t="str">
            <v>W36X256</v>
          </cell>
          <cell r="D43" t="str">
            <v>F</v>
          </cell>
          <cell r="E43">
            <v>256</v>
          </cell>
          <cell r="F43">
            <v>75.400000000000006</v>
          </cell>
          <cell r="G43">
            <v>37.4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1.3125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3.53</v>
          </cell>
          <cell r="AA43">
            <v>0</v>
          </cell>
          <cell r="AB43">
            <v>33.799999999999997</v>
          </cell>
          <cell r="AC43">
            <v>0</v>
          </cell>
          <cell r="AD43">
            <v>0</v>
          </cell>
          <cell r="AE43">
            <v>16800</v>
          </cell>
          <cell r="AF43">
            <v>1040</v>
          </cell>
          <cell r="AG43">
            <v>895</v>
          </cell>
          <cell r="AH43">
            <v>14.9</v>
          </cell>
          <cell r="AI43">
            <v>528</v>
          </cell>
          <cell r="AJ43">
            <v>137</v>
          </cell>
          <cell r="AK43">
            <v>86.5</v>
          </cell>
          <cell r="AL43">
            <v>2.65</v>
          </cell>
          <cell r="AM43">
            <v>0</v>
          </cell>
          <cell r="AN43">
            <v>52.9</v>
          </cell>
          <cell r="AO43">
            <v>168000</v>
          </cell>
          <cell r="AP43">
            <v>0</v>
          </cell>
          <cell r="AQ43">
            <v>109</v>
          </cell>
          <cell r="AR43">
            <v>576</v>
          </cell>
          <cell r="AS43">
            <v>174</v>
          </cell>
          <cell r="AT43">
            <v>516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 t="str">
            <v>W920X381</v>
          </cell>
          <cell r="AZ43" t="str">
            <v>W920X381</v>
          </cell>
          <cell r="BA43">
            <v>381</v>
          </cell>
          <cell r="BB43">
            <v>48600</v>
          </cell>
          <cell r="BC43">
            <v>950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381</v>
          </cell>
          <cell r="BV43">
            <v>0</v>
          </cell>
          <cell r="BW43">
            <v>0</v>
          </cell>
          <cell r="BX43">
            <v>33.799999999999997</v>
          </cell>
          <cell r="BY43">
            <v>0</v>
          </cell>
          <cell r="BZ43">
            <v>6990</v>
          </cell>
          <cell r="CA43">
            <v>17000</v>
          </cell>
          <cell r="CB43">
            <v>14700</v>
          </cell>
          <cell r="CC43">
            <v>378</v>
          </cell>
          <cell r="CD43">
            <v>220</v>
          </cell>
          <cell r="CE43">
            <v>2250</v>
          </cell>
          <cell r="CF43">
            <v>1420</v>
          </cell>
          <cell r="CG43">
            <v>67.3</v>
          </cell>
          <cell r="CH43">
            <v>0</v>
          </cell>
          <cell r="CI43">
            <v>22000</v>
          </cell>
          <cell r="CJ43">
            <v>45100</v>
          </cell>
          <cell r="CK43">
            <v>0</v>
          </cell>
          <cell r="CL43">
            <v>70300</v>
          </cell>
          <cell r="CM43">
            <v>240</v>
          </cell>
          <cell r="CN43">
            <v>2850</v>
          </cell>
          <cell r="CO43">
            <v>8460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</row>
        <row r="44">
          <cell r="C44" t="str">
            <v>W36X232</v>
          </cell>
          <cell r="D44" t="str">
            <v>F</v>
          </cell>
          <cell r="E44">
            <v>232</v>
          </cell>
          <cell r="F44">
            <v>68.099999999999994</v>
          </cell>
          <cell r="G44">
            <v>37.1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1.25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3.86</v>
          </cell>
          <cell r="AA44">
            <v>0</v>
          </cell>
          <cell r="AB44">
            <v>37.299999999999997</v>
          </cell>
          <cell r="AC44">
            <v>0</v>
          </cell>
          <cell r="AD44">
            <v>0</v>
          </cell>
          <cell r="AE44">
            <v>15000</v>
          </cell>
          <cell r="AF44">
            <v>936</v>
          </cell>
          <cell r="AG44">
            <v>809</v>
          </cell>
          <cell r="AH44">
            <v>14.8</v>
          </cell>
          <cell r="AI44">
            <v>468</v>
          </cell>
          <cell r="AJ44">
            <v>122</v>
          </cell>
          <cell r="AK44">
            <v>77.2</v>
          </cell>
          <cell r="AL44">
            <v>2.62</v>
          </cell>
          <cell r="AM44">
            <v>0</v>
          </cell>
          <cell r="AN44">
            <v>39.6</v>
          </cell>
          <cell r="AO44">
            <v>148000</v>
          </cell>
          <cell r="AP44">
            <v>0</v>
          </cell>
          <cell r="AQ44">
            <v>108</v>
          </cell>
          <cell r="AR44">
            <v>512</v>
          </cell>
          <cell r="AS44">
            <v>157</v>
          </cell>
          <cell r="AT44">
            <v>464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 t="str">
            <v>W920X345</v>
          </cell>
          <cell r="AZ44" t="str">
            <v>W920X345</v>
          </cell>
          <cell r="BA44">
            <v>345</v>
          </cell>
          <cell r="BB44">
            <v>43900</v>
          </cell>
          <cell r="BC44">
            <v>942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345</v>
          </cell>
          <cell r="BV44">
            <v>0</v>
          </cell>
          <cell r="BW44">
            <v>0</v>
          </cell>
          <cell r="BX44">
            <v>37.299999999999997</v>
          </cell>
          <cell r="BY44">
            <v>0</v>
          </cell>
          <cell r="BZ44">
            <v>6240</v>
          </cell>
          <cell r="CA44">
            <v>15300</v>
          </cell>
          <cell r="CB44">
            <v>13300</v>
          </cell>
          <cell r="CC44">
            <v>376</v>
          </cell>
          <cell r="CD44">
            <v>195</v>
          </cell>
          <cell r="CE44">
            <v>2000</v>
          </cell>
          <cell r="CF44">
            <v>1270</v>
          </cell>
          <cell r="CG44">
            <v>66.5</v>
          </cell>
          <cell r="CH44">
            <v>0</v>
          </cell>
          <cell r="CI44">
            <v>16500</v>
          </cell>
          <cell r="CJ44">
            <v>39700</v>
          </cell>
          <cell r="CK44">
            <v>0</v>
          </cell>
          <cell r="CL44">
            <v>69700</v>
          </cell>
          <cell r="CM44">
            <v>213</v>
          </cell>
          <cell r="CN44">
            <v>2570</v>
          </cell>
          <cell r="CO44">
            <v>7600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</row>
        <row r="45">
          <cell r="C45" t="str">
            <v>W36X210</v>
          </cell>
          <cell r="D45" t="str">
            <v>F</v>
          </cell>
          <cell r="E45">
            <v>210</v>
          </cell>
          <cell r="F45">
            <v>61.8</v>
          </cell>
          <cell r="G45">
            <v>36.700000000000003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1.25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4.4800000000000004</v>
          </cell>
          <cell r="AA45">
            <v>0</v>
          </cell>
          <cell r="AB45">
            <v>39.1</v>
          </cell>
          <cell r="AC45">
            <v>0</v>
          </cell>
          <cell r="AD45">
            <v>0</v>
          </cell>
          <cell r="AE45">
            <v>13200</v>
          </cell>
          <cell r="AF45">
            <v>833</v>
          </cell>
          <cell r="AG45">
            <v>719</v>
          </cell>
          <cell r="AH45">
            <v>14.6</v>
          </cell>
          <cell r="AI45">
            <v>411</v>
          </cell>
          <cell r="AJ45">
            <v>107</v>
          </cell>
          <cell r="AK45">
            <v>67.5</v>
          </cell>
          <cell r="AL45">
            <v>2.58</v>
          </cell>
          <cell r="AM45">
            <v>0</v>
          </cell>
          <cell r="AN45">
            <v>28</v>
          </cell>
          <cell r="AO45">
            <v>128000</v>
          </cell>
          <cell r="AP45">
            <v>0</v>
          </cell>
          <cell r="AQ45">
            <v>108</v>
          </cell>
          <cell r="AR45">
            <v>446</v>
          </cell>
          <cell r="AS45">
            <v>136</v>
          </cell>
          <cell r="AT45">
            <v>412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 t="str">
            <v>W920X313</v>
          </cell>
          <cell r="AZ45" t="str">
            <v>W920X313</v>
          </cell>
          <cell r="BA45">
            <v>313</v>
          </cell>
          <cell r="BB45">
            <v>39900</v>
          </cell>
          <cell r="BC45">
            <v>932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313</v>
          </cell>
          <cell r="BV45">
            <v>0</v>
          </cell>
          <cell r="BW45">
            <v>0</v>
          </cell>
          <cell r="BX45">
            <v>39.1</v>
          </cell>
          <cell r="BY45">
            <v>0</v>
          </cell>
          <cell r="BZ45">
            <v>5490</v>
          </cell>
          <cell r="CA45">
            <v>13700</v>
          </cell>
          <cell r="CB45">
            <v>11800</v>
          </cell>
          <cell r="CC45">
            <v>371</v>
          </cell>
          <cell r="CD45">
            <v>171</v>
          </cell>
          <cell r="CE45">
            <v>1750</v>
          </cell>
          <cell r="CF45">
            <v>1110</v>
          </cell>
          <cell r="CG45">
            <v>65.5</v>
          </cell>
          <cell r="CH45">
            <v>0</v>
          </cell>
          <cell r="CI45">
            <v>11700</v>
          </cell>
          <cell r="CJ45">
            <v>34400</v>
          </cell>
          <cell r="CK45">
            <v>0</v>
          </cell>
          <cell r="CL45">
            <v>69700</v>
          </cell>
          <cell r="CM45">
            <v>186</v>
          </cell>
          <cell r="CN45">
            <v>2230</v>
          </cell>
          <cell r="CO45">
            <v>6750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</row>
        <row r="46">
          <cell r="C46" t="str">
            <v>W36X194</v>
          </cell>
          <cell r="D46" t="str">
            <v>F</v>
          </cell>
          <cell r="E46">
            <v>194</v>
          </cell>
          <cell r="F46">
            <v>57</v>
          </cell>
          <cell r="G46">
            <v>36.5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1.1875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4.8099999999999996</v>
          </cell>
          <cell r="AA46">
            <v>0</v>
          </cell>
          <cell r="AB46">
            <v>42.4</v>
          </cell>
          <cell r="AC46">
            <v>0</v>
          </cell>
          <cell r="AD46">
            <v>0</v>
          </cell>
          <cell r="AE46">
            <v>12100</v>
          </cell>
          <cell r="AF46">
            <v>767</v>
          </cell>
          <cell r="AG46">
            <v>664</v>
          </cell>
          <cell r="AH46">
            <v>14.6</v>
          </cell>
          <cell r="AI46">
            <v>375</v>
          </cell>
          <cell r="AJ46">
            <v>97.7</v>
          </cell>
          <cell r="AK46">
            <v>61.9</v>
          </cell>
          <cell r="AL46">
            <v>2.56</v>
          </cell>
          <cell r="AM46">
            <v>0</v>
          </cell>
          <cell r="AN46">
            <v>22.2</v>
          </cell>
          <cell r="AO46">
            <v>116000</v>
          </cell>
          <cell r="AP46">
            <v>0</v>
          </cell>
          <cell r="AQ46">
            <v>107</v>
          </cell>
          <cell r="AR46">
            <v>407</v>
          </cell>
          <cell r="AS46">
            <v>126</v>
          </cell>
          <cell r="AT46">
            <v>379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 t="str">
            <v>W920X289</v>
          </cell>
          <cell r="AZ46" t="str">
            <v>W920X289</v>
          </cell>
          <cell r="BA46">
            <v>289</v>
          </cell>
          <cell r="BB46">
            <v>36800</v>
          </cell>
          <cell r="BC46">
            <v>927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289</v>
          </cell>
          <cell r="BV46">
            <v>0</v>
          </cell>
          <cell r="BW46">
            <v>0</v>
          </cell>
          <cell r="BX46">
            <v>42.4</v>
          </cell>
          <cell r="BY46">
            <v>0</v>
          </cell>
          <cell r="BZ46">
            <v>5040</v>
          </cell>
          <cell r="CA46">
            <v>12600</v>
          </cell>
          <cell r="CB46">
            <v>10900</v>
          </cell>
          <cell r="CC46">
            <v>371</v>
          </cell>
          <cell r="CD46">
            <v>156</v>
          </cell>
          <cell r="CE46">
            <v>1600</v>
          </cell>
          <cell r="CF46">
            <v>1010</v>
          </cell>
          <cell r="CG46">
            <v>65</v>
          </cell>
          <cell r="CH46">
            <v>0</v>
          </cell>
          <cell r="CI46">
            <v>9240</v>
          </cell>
          <cell r="CJ46">
            <v>31200</v>
          </cell>
          <cell r="CK46">
            <v>0</v>
          </cell>
          <cell r="CL46">
            <v>69000</v>
          </cell>
          <cell r="CM46">
            <v>169</v>
          </cell>
          <cell r="CN46">
            <v>2060</v>
          </cell>
          <cell r="CO46">
            <v>6210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</row>
        <row r="47">
          <cell r="C47" t="str">
            <v>W36X182</v>
          </cell>
          <cell r="D47" t="str">
            <v>F</v>
          </cell>
          <cell r="E47">
            <v>182</v>
          </cell>
          <cell r="F47">
            <v>53.6</v>
          </cell>
          <cell r="G47">
            <v>36.299999999999997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1.1875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5.12</v>
          </cell>
          <cell r="AA47">
            <v>0</v>
          </cell>
          <cell r="AB47">
            <v>44.8</v>
          </cell>
          <cell r="AC47">
            <v>0</v>
          </cell>
          <cell r="AD47">
            <v>0</v>
          </cell>
          <cell r="AE47">
            <v>11300</v>
          </cell>
          <cell r="AF47">
            <v>718</v>
          </cell>
          <cell r="AG47">
            <v>623</v>
          </cell>
          <cell r="AH47">
            <v>14.5</v>
          </cell>
          <cell r="AI47">
            <v>347</v>
          </cell>
          <cell r="AJ47">
            <v>90.7</v>
          </cell>
          <cell r="AK47">
            <v>57.6</v>
          </cell>
          <cell r="AL47">
            <v>2.5499999999999998</v>
          </cell>
          <cell r="AM47">
            <v>0</v>
          </cell>
          <cell r="AN47">
            <v>18.5</v>
          </cell>
          <cell r="AO47">
            <v>107000</v>
          </cell>
          <cell r="AP47">
            <v>0</v>
          </cell>
          <cell r="AQ47">
            <v>106</v>
          </cell>
          <cell r="AR47">
            <v>378</v>
          </cell>
          <cell r="AS47">
            <v>118</v>
          </cell>
          <cell r="AT47">
            <v>355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 t="str">
            <v>W920X271</v>
          </cell>
          <cell r="AZ47" t="str">
            <v>W920X271</v>
          </cell>
          <cell r="BA47">
            <v>271</v>
          </cell>
          <cell r="BB47">
            <v>34600</v>
          </cell>
          <cell r="BC47">
            <v>922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271</v>
          </cell>
          <cell r="BV47">
            <v>0</v>
          </cell>
          <cell r="BW47">
            <v>0</v>
          </cell>
          <cell r="BX47">
            <v>44.8</v>
          </cell>
          <cell r="BY47">
            <v>0</v>
          </cell>
          <cell r="BZ47">
            <v>4700</v>
          </cell>
          <cell r="CA47">
            <v>11800</v>
          </cell>
          <cell r="CB47">
            <v>10200</v>
          </cell>
          <cell r="CC47">
            <v>368</v>
          </cell>
          <cell r="CD47">
            <v>144</v>
          </cell>
          <cell r="CE47">
            <v>1490</v>
          </cell>
          <cell r="CF47">
            <v>944</v>
          </cell>
          <cell r="CG47">
            <v>64.8</v>
          </cell>
          <cell r="CH47">
            <v>0</v>
          </cell>
          <cell r="CI47">
            <v>7700</v>
          </cell>
          <cell r="CJ47">
            <v>28700</v>
          </cell>
          <cell r="CK47">
            <v>0</v>
          </cell>
          <cell r="CL47">
            <v>68400</v>
          </cell>
          <cell r="CM47">
            <v>157</v>
          </cell>
          <cell r="CN47">
            <v>1930</v>
          </cell>
          <cell r="CO47">
            <v>5820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</row>
        <row r="48">
          <cell r="C48" t="str">
            <v>W36X170</v>
          </cell>
          <cell r="D48" t="str">
            <v>F</v>
          </cell>
          <cell r="E48">
            <v>170</v>
          </cell>
          <cell r="F48">
            <v>50.1</v>
          </cell>
          <cell r="G48">
            <v>36.200000000000003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1.1875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5.47</v>
          </cell>
          <cell r="AA48">
            <v>0</v>
          </cell>
          <cell r="AB48">
            <v>47.7</v>
          </cell>
          <cell r="AC48">
            <v>0</v>
          </cell>
          <cell r="AD48">
            <v>0</v>
          </cell>
          <cell r="AE48">
            <v>10500</v>
          </cell>
          <cell r="AF48">
            <v>668</v>
          </cell>
          <cell r="AG48">
            <v>581</v>
          </cell>
          <cell r="AH48">
            <v>14.5</v>
          </cell>
          <cell r="AI48">
            <v>320</v>
          </cell>
          <cell r="AJ48">
            <v>83.8</v>
          </cell>
          <cell r="AK48">
            <v>53.2</v>
          </cell>
          <cell r="AL48">
            <v>2.5299999999999998</v>
          </cell>
          <cell r="AM48">
            <v>0</v>
          </cell>
          <cell r="AN48">
            <v>15.1</v>
          </cell>
          <cell r="AO48">
            <v>98500</v>
          </cell>
          <cell r="AP48">
            <v>0</v>
          </cell>
          <cell r="AQ48">
            <v>105</v>
          </cell>
          <cell r="AR48">
            <v>349</v>
          </cell>
          <cell r="AS48">
            <v>109</v>
          </cell>
          <cell r="AT48">
            <v>330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 t="str">
            <v>W920X253</v>
          </cell>
          <cell r="AZ48" t="str">
            <v>W920X253</v>
          </cell>
          <cell r="BA48">
            <v>253</v>
          </cell>
          <cell r="BB48">
            <v>32300</v>
          </cell>
          <cell r="BC48">
            <v>919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253</v>
          </cell>
          <cell r="BV48">
            <v>0</v>
          </cell>
          <cell r="BW48">
            <v>0</v>
          </cell>
          <cell r="BX48">
            <v>47.7</v>
          </cell>
          <cell r="BY48">
            <v>0</v>
          </cell>
          <cell r="BZ48">
            <v>4370</v>
          </cell>
          <cell r="CA48">
            <v>10900</v>
          </cell>
          <cell r="CB48">
            <v>9520</v>
          </cell>
          <cell r="CC48">
            <v>368</v>
          </cell>
          <cell r="CD48">
            <v>133</v>
          </cell>
          <cell r="CE48">
            <v>1370</v>
          </cell>
          <cell r="CF48">
            <v>872</v>
          </cell>
          <cell r="CG48">
            <v>64.3</v>
          </cell>
          <cell r="CH48">
            <v>0</v>
          </cell>
          <cell r="CI48">
            <v>6290</v>
          </cell>
          <cell r="CJ48">
            <v>26500</v>
          </cell>
          <cell r="CK48">
            <v>0</v>
          </cell>
          <cell r="CL48">
            <v>67700</v>
          </cell>
          <cell r="CM48">
            <v>145</v>
          </cell>
          <cell r="CN48">
            <v>1790</v>
          </cell>
          <cell r="CO48">
            <v>5410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</row>
        <row r="49">
          <cell r="C49" t="str">
            <v>W36X160</v>
          </cell>
          <cell r="D49" t="str">
            <v>F</v>
          </cell>
          <cell r="E49">
            <v>160</v>
          </cell>
          <cell r="F49">
            <v>47</v>
          </cell>
          <cell r="G49">
            <v>36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1.125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5.88</v>
          </cell>
          <cell r="AA49">
            <v>0</v>
          </cell>
          <cell r="AB49">
            <v>49.9</v>
          </cell>
          <cell r="AC49">
            <v>0</v>
          </cell>
          <cell r="AD49">
            <v>0</v>
          </cell>
          <cell r="AE49">
            <v>9760</v>
          </cell>
          <cell r="AF49">
            <v>624</v>
          </cell>
          <cell r="AG49">
            <v>542</v>
          </cell>
          <cell r="AH49">
            <v>14.4</v>
          </cell>
          <cell r="AI49">
            <v>295</v>
          </cell>
          <cell r="AJ49">
            <v>77.3</v>
          </cell>
          <cell r="AK49">
            <v>49.1</v>
          </cell>
          <cell r="AL49">
            <v>2.5</v>
          </cell>
          <cell r="AM49">
            <v>0</v>
          </cell>
          <cell r="AN49">
            <v>12.4</v>
          </cell>
          <cell r="AO49">
            <v>90200</v>
          </cell>
          <cell r="AP49">
            <v>0</v>
          </cell>
          <cell r="AQ49">
            <v>105</v>
          </cell>
          <cell r="AR49">
            <v>321</v>
          </cell>
          <cell r="AS49">
            <v>101</v>
          </cell>
          <cell r="AT49">
            <v>308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 t="str">
            <v>W920X238</v>
          </cell>
          <cell r="AZ49" t="str">
            <v>W920X238</v>
          </cell>
          <cell r="BA49">
            <v>238</v>
          </cell>
          <cell r="BB49">
            <v>30300</v>
          </cell>
          <cell r="BC49">
            <v>914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238</v>
          </cell>
          <cell r="BV49">
            <v>0</v>
          </cell>
          <cell r="BW49">
            <v>0</v>
          </cell>
          <cell r="BX49">
            <v>49.9</v>
          </cell>
          <cell r="BY49">
            <v>0</v>
          </cell>
          <cell r="BZ49">
            <v>4060</v>
          </cell>
          <cell r="CA49">
            <v>10200</v>
          </cell>
          <cell r="CB49">
            <v>8880</v>
          </cell>
          <cell r="CC49">
            <v>366</v>
          </cell>
          <cell r="CD49">
            <v>123</v>
          </cell>
          <cell r="CE49">
            <v>1270</v>
          </cell>
          <cell r="CF49">
            <v>805</v>
          </cell>
          <cell r="CG49">
            <v>63.5</v>
          </cell>
          <cell r="CH49">
            <v>0</v>
          </cell>
          <cell r="CI49">
            <v>5160</v>
          </cell>
          <cell r="CJ49">
            <v>24200</v>
          </cell>
          <cell r="CK49">
            <v>0</v>
          </cell>
          <cell r="CL49">
            <v>67700</v>
          </cell>
          <cell r="CM49">
            <v>134</v>
          </cell>
          <cell r="CN49">
            <v>1660</v>
          </cell>
          <cell r="CO49">
            <v>5050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</row>
        <row r="50">
          <cell r="C50" t="str">
            <v>W36X150</v>
          </cell>
          <cell r="D50" t="str">
            <v>F</v>
          </cell>
          <cell r="E50">
            <v>150</v>
          </cell>
          <cell r="F50">
            <v>44.2</v>
          </cell>
          <cell r="G50">
            <v>35.9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1.125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6.37</v>
          </cell>
          <cell r="AA50">
            <v>0</v>
          </cell>
          <cell r="AB50">
            <v>51.9</v>
          </cell>
          <cell r="AC50">
            <v>0</v>
          </cell>
          <cell r="AD50">
            <v>0</v>
          </cell>
          <cell r="AE50">
            <v>9040</v>
          </cell>
          <cell r="AF50">
            <v>581</v>
          </cell>
          <cell r="AG50">
            <v>504</v>
          </cell>
          <cell r="AH50">
            <v>14.3</v>
          </cell>
          <cell r="AI50">
            <v>270</v>
          </cell>
          <cell r="AJ50">
            <v>70.900000000000006</v>
          </cell>
          <cell r="AK50">
            <v>45.1</v>
          </cell>
          <cell r="AL50">
            <v>2.4700000000000002</v>
          </cell>
          <cell r="AM50">
            <v>0</v>
          </cell>
          <cell r="AN50">
            <v>10.1</v>
          </cell>
          <cell r="AO50">
            <v>82200</v>
          </cell>
          <cell r="AP50">
            <v>0</v>
          </cell>
          <cell r="AQ50">
            <v>105</v>
          </cell>
          <cell r="AR50">
            <v>294</v>
          </cell>
          <cell r="AS50">
            <v>93.1</v>
          </cell>
          <cell r="AT50">
            <v>287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 t="str">
            <v>W920X223</v>
          </cell>
          <cell r="AZ50" t="str">
            <v>W920X223</v>
          </cell>
          <cell r="BA50">
            <v>223</v>
          </cell>
          <cell r="BB50">
            <v>28500</v>
          </cell>
          <cell r="BC50">
            <v>912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223</v>
          </cell>
          <cell r="BV50">
            <v>0</v>
          </cell>
          <cell r="BW50">
            <v>0</v>
          </cell>
          <cell r="BX50">
            <v>51.9</v>
          </cell>
          <cell r="BY50">
            <v>0</v>
          </cell>
          <cell r="BZ50">
            <v>3760</v>
          </cell>
          <cell r="CA50">
            <v>9520</v>
          </cell>
          <cell r="CB50">
            <v>8260</v>
          </cell>
          <cell r="CC50">
            <v>363</v>
          </cell>
          <cell r="CD50">
            <v>112</v>
          </cell>
          <cell r="CE50">
            <v>1160</v>
          </cell>
          <cell r="CF50">
            <v>739</v>
          </cell>
          <cell r="CG50">
            <v>62.7</v>
          </cell>
          <cell r="CH50">
            <v>0</v>
          </cell>
          <cell r="CI50">
            <v>4200</v>
          </cell>
          <cell r="CJ50">
            <v>22100</v>
          </cell>
          <cell r="CK50">
            <v>0</v>
          </cell>
          <cell r="CL50">
            <v>67700</v>
          </cell>
          <cell r="CM50">
            <v>122</v>
          </cell>
          <cell r="CN50">
            <v>1530</v>
          </cell>
          <cell r="CO50">
            <v>4700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</row>
        <row r="51">
          <cell r="C51" t="str">
            <v>W36X135</v>
          </cell>
          <cell r="D51" t="str">
            <v>F</v>
          </cell>
          <cell r="E51">
            <v>135</v>
          </cell>
          <cell r="F51">
            <v>39.700000000000003</v>
          </cell>
          <cell r="G51">
            <v>35.6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1.125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7.56</v>
          </cell>
          <cell r="AA51">
            <v>0</v>
          </cell>
          <cell r="AB51">
            <v>54.1</v>
          </cell>
          <cell r="AC51">
            <v>0</v>
          </cell>
          <cell r="AD51">
            <v>0</v>
          </cell>
          <cell r="AE51">
            <v>7800</v>
          </cell>
          <cell r="AF51">
            <v>509</v>
          </cell>
          <cell r="AG51">
            <v>439</v>
          </cell>
          <cell r="AH51">
            <v>14</v>
          </cell>
          <cell r="AI51">
            <v>225</v>
          </cell>
          <cell r="AJ51">
            <v>59.7</v>
          </cell>
          <cell r="AK51">
            <v>37.700000000000003</v>
          </cell>
          <cell r="AL51">
            <v>2.38</v>
          </cell>
          <cell r="AM51">
            <v>0</v>
          </cell>
          <cell r="AN51">
            <v>7</v>
          </cell>
          <cell r="AO51">
            <v>68100</v>
          </cell>
          <cell r="AP51">
            <v>0</v>
          </cell>
          <cell r="AQ51">
            <v>104</v>
          </cell>
          <cell r="AR51">
            <v>245</v>
          </cell>
          <cell r="AS51">
            <v>77.900000000000006</v>
          </cell>
          <cell r="AT51">
            <v>251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 t="str">
            <v>W920X201</v>
          </cell>
          <cell r="AZ51" t="str">
            <v>W920X201</v>
          </cell>
          <cell r="BA51">
            <v>201</v>
          </cell>
          <cell r="BB51">
            <v>25600</v>
          </cell>
          <cell r="BC51">
            <v>904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201</v>
          </cell>
          <cell r="BV51">
            <v>0</v>
          </cell>
          <cell r="BW51">
            <v>0</v>
          </cell>
          <cell r="BX51">
            <v>54.1</v>
          </cell>
          <cell r="BY51">
            <v>0</v>
          </cell>
          <cell r="BZ51">
            <v>3250</v>
          </cell>
          <cell r="CA51">
            <v>8340</v>
          </cell>
          <cell r="CB51">
            <v>7190</v>
          </cell>
          <cell r="CC51">
            <v>356</v>
          </cell>
          <cell r="CD51">
            <v>93.7</v>
          </cell>
          <cell r="CE51">
            <v>978</v>
          </cell>
          <cell r="CF51">
            <v>618</v>
          </cell>
          <cell r="CG51">
            <v>60.5</v>
          </cell>
          <cell r="CH51">
            <v>0</v>
          </cell>
          <cell r="CI51">
            <v>2910</v>
          </cell>
          <cell r="CJ51">
            <v>18300</v>
          </cell>
          <cell r="CK51">
            <v>0</v>
          </cell>
          <cell r="CL51">
            <v>67100</v>
          </cell>
          <cell r="CM51">
            <v>102</v>
          </cell>
          <cell r="CN51">
            <v>1280</v>
          </cell>
          <cell r="CO51">
            <v>4110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</row>
        <row r="52">
          <cell r="C52" t="str">
            <v>W33X387</v>
          </cell>
          <cell r="D52" t="str">
            <v>T</v>
          </cell>
          <cell r="E52">
            <v>387</v>
          </cell>
          <cell r="F52">
            <v>114</v>
          </cell>
          <cell r="G52">
            <v>36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1.4375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3.55</v>
          </cell>
          <cell r="AA52">
            <v>0</v>
          </cell>
          <cell r="AB52">
            <v>23.7</v>
          </cell>
          <cell r="AC52">
            <v>0</v>
          </cell>
          <cell r="AD52">
            <v>0</v>
          </cell>
          <cell r="AE52">
            <v>24300</v>
          </cell>
          <cell r="AF52">
            <v>1560</v>
          </cell>
          <cell r="AG52">
            <v>1350</v>
          </cell>
          <cell r="AH52">
            <v>14.6</v>
          </cell>
          <cell r="AI52">
            <v>1620</v>
          </cell>
          <cell r="AJ52">
            <v>312</v>
          </cell>
          <cell r="AK52">
            <v>200</v>
          </cell>
          <cell r="AL52">
            <v>3.77</v>
          </cell>
          <cell r="AM52">
            <v>0</v>
          </cell>
          <cell r="AN52">
            <v>148</v>
          </cell>
          <cell r="AO52">
            <v>459000</v>
          </cell>
          <cell r="AP52">
            <v>0</v>
          </cell>
          <cell r="AQ52">
            <v>137</v>
          </cell>
          <cell r="AR52">
            <v>1260</v>
          </cell>
          <cell r="AS52">
            <v>287</v>
          </cell>
          <cell r="AT52">
            <v>778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 t="str">
            <v>W840X576</v>
          </cell>
          <cell r="AZ52" t="str">
            <v>W840X576</v>
          </cell>
          <cell r="BA52">
            <v>576</v>
          </cell>
          <cell r="BB52">
            <v>73500</v>
          </cell>
          <cell r="BC52">
            <v>914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576</v>
          </cell>
          <cell r="BV52">
            <v>0</v>
          </cell>
          <cell r="BW52">
            <v>0</v>
          </cell>
          <cell r="BX52">
            <v>23.7</v>
          </cell>
          <cell r="BY52">
            <v>0</v>
          </cell>
          <cell r="BZ52">
            <v>10100</v>
          </cell>
          <cell r="CA52">
            <v>25600</v>
          </cell>
          <cell r="CB52">
            <v>22100</v>
          </cell>
          <cell r="CC52">
            <v>371</v>
          </cell>
          <cell r="CD52">
            <v>674</v>
          </cell>
          <cell r="CE52">
            <v>5110</v>
          </cell>
          <cell r="CF52">
            <v>3280</v>
          </cell>
          <cell r="CG52">
            <v>95.8</v>
          </cell>
          <cell r="CH52">
            <v>0</v>
          </cell>
          <cell r="CI52">
            <v>61600</v>
          </cell>
          <cell r="CJ52">
            <v>123000</v>
          </cell>
          <cell r="CK52">
            <v>0</v>
          </cell>
          <cell r="CL52">
            <v>88400</v>
          </cell>
          <cell r="CM52">
            <v>524</v>
          </cell>
          <cell r="CN52">
            <v>4700</v>
          </cell>
          <cell r="CO52">
            <v>12700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</row>
        <row r="53">
          <cell r="C53" t="str">
            <v>W33X354</v>
          </cell>
          <cell r="D53" t="str">
            <v>T</v>
          </cell>
          <cell r="E53">
            <v>354</v>
          </cell>
          <cell r="F53">
            <v>104</v>
          </cell>
          <cell r="G53">
            <v>35.6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1.375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3.85</v>
          </cell>
          <cell r="AA53">
            <v>0</v>
          </cell>
          <cell r="AB53">
            <v>25.7</v>
          </cell>
          <cell r="AC53">
            <v>0</v>
          </cell>
          <cell r="AD53">
            <v>0</v>
          </cell>
          <cell r="AE53">
            <v>22000</v>
          </cell>
          <cell r="AF53">
            <v>1420</v>
          </cell>
          <cell r="AG53">
            <v>1240</v>
          </cell>
          <cell r="AH53">
            <v>14.5</v>
          </cell>
          <cell r="AI53">
            <v>1460</v>
          </cell>
          <cell r="AJ53">
            <v>282</v>
          </cell>
          <cell r="AK53">
            <v>181</v>
          </cell>
          <cell r="AL53">
            <v>3.74</v>
          </cell>
          <cell r="AM53">
            <v>0</v>
          </cell>
          <cell r="AN53">
            <v>115</v>
          </cell>
          <cell r="AO53">
            <v>408000</v>
          </cell>
          <cell r="AP53">
            <v>0</v>
          </cell>
          <cell r="AQ53">
            <v>135</v>
          </cell>
          <cell r="AR53">
            <v>1130</v>
          </cell>
          <cell r="AS53">
            <v>262</v>
          </cell>
          <cell r="AT53">
            <v>707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 t="str">
            <v>W840X527</v>
          </cell>
          <cell r="AZ53" t="str">
            <v>W840X527</v>
          </cell>
          <cell r="BA53">
            <v>527</v>
          </cell>
          <cell r="BB53">
            <v>67100</v>
          </cell>
          <cell r="BC53">
            <v>904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527</v>
          </cell>
          <cell r="BV53">
            <v>0</v>
          </cell>
          <cell r="BW53">
            <v>0</v>
          </cell>
          <cell r="BX53">
            <v>25.7</v>
          </cell>
          <cell r="BY53">
            <v>0</v>
          </cell>
          <cell r="BZ53">
            <v>9160</v>
          </cell>
          <cell r="CA53">
            <v>23300</v>
          </cell>
          <cell r="CB53">
            <v>20300</v>
          </cell>
          <cell r="CC53">
            <v>368</v>
          </cell>
          <cell r="CD53">
            <v>608</v>
          </cell>
          <cell r="CE53">
            <v>4620</v>
          </cell>
          <cell r="CF53">
            <v>2970</v>
          </cell>
          <cell r="CG53">
            <v>95</v>
          </cell>
          <cell r="CH53">
            <v>0</v>
          </cell>
          <cell r="CI53">
            <v>47900</v>
          </cell>
          <cell r="CJ53">
            <v>110000</v>
          </cell>
          <cell r="CK53">
            <v>0</v>
          </cell>
          <cell r="CL53">
            <v>87100</v>
          </cell>
          <cell r="CM53">
            <v>470</v>
          </cell>
          <cell r="CN53">
            <v>4290</v>
          </cell>
          <cell r="CO53">
            <v>11600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</row>
        <row r="54">
          <cell r="C54" t="str">
            <v>W33X318</v>
          </cell>
          <cell r="D54" t="str">
            <v>T</v>
          </cell>
          <cell r="E54">
            <v>318</v>
          </cell>
          <cell r="F54">
            <v>93.6</v>
          </cell>
          <cell r="G54">
            <v>35.200000000000003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1.3125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4.2300000000000004</v>
          </cell>
          <cell r="AA54">
            <v>0</v>
          </cell>
          <cell r="AB54">
            <v>28.7</v>
          </cell>
          <cell r="AC54">
            <v>0</v>
          </cell>
          <cell r="AD54">
            <v>0</v>
          </cell>
          <cell r="AE54">
            <v>19500</v>
          </cell>
          <cell r="AF54">
            <v>1270</v>
          </cell>
          <cell r="AG54">
            <v>1110</v>
          </cell>
          <cell r="AH54">
            <v>14.5</v>
          </cell>
          <cell r="AI54">
            <v>1290</v>
          </cell>
          <cell r="AJ54">
            <v>250</v>
          </cell>
          <cell r="AK54">
            <v>161</v>
          </cell>
          <cell r="AL54">
            <v>3.71</v>
          </cell>
          <cell r="AM54">
            <v>0</v>
          </cell>
          <cell r="AN54">
            <v>84.4</v>
          </cell>
          <cell r="AO54">
            <v>357000</v>
          </cell>
          <cell r="AP54">
            <v>0</v>
          </cell>
          <cell r="AQ54">
            <v>133</v>
          </cell>
          <cell r="AR54">
            <v>1010</v>
          </cell>
          <cell r="AS54">
            <v>235</v>
          </cell>
          <cell r="AT54">
            <v>632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 t="str">
            <v>W840X473</v>
          </cell>
          <cell r="AZ54" t="str">
            <v>W840X473</v>
          </cell>
          <cell r="BA54">
            <v>473</v>
          </cell>
          <cell r="BB54">
            <v>60400</v>
          </cell>
          <cell r="BC54">
            <v>894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473</v>
          </cell>
          <cell r="BV54">
            <v>0</v>
          </cell>
          <cell r="BW54">
            <v>0</v>
          </cell>
          <cell r="BX54">
            <v>28.7</v>
          </cell>
          <cell r="BY54">
            <v>0</v>
          </cell>
          <cell r="BZ54">
            <v>8120</v>
          </cell>
          <cell r="CA54">
            <v>20800</v>
          </cell>
          <cell r="CB54">
            <v>18200</v>
          </cell>
          <cell r="CC54">
            <v>368</v>
          </cell>
          <cell r="CD54">
            <v>537</v>
          </cell>
          <cell r="CE54">
            <v>4100</v>
          </cell>
          <cell r="CF54">
            <v>2640</v>
          </cell>
          <cell r="CG54">
            <v>94.2</v>
          </cell>
          <cell r="CH54">
            <v>0</v>
          </cell>
          <cell r="CI54">
            <v>35100</v>
          </cell>
          <cell r="CJ54">
            <v>95900</v>
          </cell>
          <cell r="CK54">
            <v>0</v>
          </cell>
          <cell r="CL54">
            <v>85800</v>
          </cell>
          <cell r="CM54">
            <v>420</v>
          </cell>
          <cell r="CN54">
            <v>3850</v>
          </cell>
          <cell r="CO54">
            <v>10400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</row>
        <row r="55">
          <cell r="C55" t="str">
            <v>W33X291</v>
          </cell>
          <cell r="D55" t="str">
            <v>F</v>
          </cell>
          <cell r="E55">
            <v>291</v>
          </cell>
          <cell r="F55">
            <v>85.7</v>
          </cell>
          <cell r="G55">
            <v>34.799999999999997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1.3125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4.5999999999999996</v>
          </cell>
          <cell r="AA55">
            <v>0</v>
          </cell>
          <cell r="AB55">
            <v>31</v>
          </cell>
          <cell r="AC55">
            <v>0</v>
          </cell>
          <cell r="AD55">
            <v>0</v>
          </cell>
          <cell r="AE55">
            <v>17700</v>
          </cell>
          <cell r="AF55">
            <v>1160</v>
          </cell>
          <cell r="AG55">
            <v>1020</v>
          </cell>
          <cell r="AH55">
            <v>14.4</v>
          </cell>
          <cell r="AI55">
            <v>1160</v>
          </cell>
          <cell r="AJ55">
            <v>226</v>
          </cell>
          <cell r="AK55">
            <v>146</v>
          </cell>
          <cell r="AL55">
            <v>3.68</v>
          </cell>
          <cell r="AM55">
            <v>0</v>
          </cell>
          <cell r="AN55">
            <v>65.099999999999994</v>
          </cell>
          <cell r="AO55">
            <v>319000</v>
          </cell>
          <cell r="AP55">
            <v>0</v>
          </cell>
          <cell r="AQ55">
            <v>131</v>
          </cell>
          <cell r="AR55">
            <v>904</v>
          </cell>
          <cell r="AS55">
            <v>214</v>
          </cell>
          <cell r="AT55">
            <v>573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 t="str">
            <v>W840X433</v>
          </cell>
          <cell r="AZ55" t="str">
            <v>W840X433</v>
          </cell>
          <cell r="BA55">
            <v>433</v>
          </cell>
          <cell r="BB55">
            <v>55300</v>
          </cell>
          <cell r="BC55">
            <v>884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433</v>
          </cell>
          <cell r="BV55">
            <v>0</v>
          </cell>
          <cell r="BW55">
            <v>0</v>
          </cell>
          <cell r="BX55">
            <v>31</v>
          </cell>
          <cell r="BY55">
            <v>0</v>
          </cell>
          <cell r="BZ55">
            <v>7370</v>
          </cell>
          <cell r="CA55">
            <v>19000</v>
          </cell>
          <cell r="CB55">
            <v>16700</v>
          </cell>
          <cell r="CC55">
            <v>366</v>
          </cell>
          <cell r="CD55">
            <v>483</v>
          </cell>
          <cell r="CE55">
            <v>3700</v>
          </cell>
          <cell r="CF55">
            <v>2390</v>
          </cell>
          <cell r="CG55">
            <v>93.5</v>
          </cell>
          <cell r="CH55">
            <v>0</v>
          </cell>
          <cell r="CI55">
            <v>27100</v>
          </cell>
          <cell r="CJ55">
            <v>85700</v>
          </cell>
          <cell r="CK55">
            <v>0</v>
          </cell>
          <cell r="CL55">
            <v>84500</v>
          </cell>
          <cell r="CM55">
            <v>376</v>
          </cell>
          <cell r="CN55">
            <v>3510</v>
          </cell>
          <cell r="CO55">
            <v>9390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</row>
        <row r="56">
          <cell r="C56" t="str">
            <v>W33X263</v>
          </cell>
          <cell r="D56" t="str">
            <v>F</v>
          </cell>
          <cell r="E56">
            <v>263</v>
          </cell>
          <cell r="F56">
            <v>77.5</v>
          </cell>
          <cell r="G56">
            <v>34.5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1.25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5.03</v>
          </cell>
          <cell r="AA56">
            <v>0</v>
          </cell>
          <cell r="AB56">
            <v>34.299999999999997</v>
          </cell>
          <cell r="AC56">
            <v>0</v>
          </cell>
          <cell r="AD56">
            <v>0</v>
          </cell>
          <cell r="AE56">
            <v>15900</v>
          </cell>
          <cell r="AF56">
            <v>1040</v>
          </cell>
          <cell r="AG56">
            <v>919</v>
          </cell>
          <cell r="AH56">
            <v>14.3</v>
          </cell>
          <cell r="AI56">
            <v>1040</v>
          </cell>
          <cell r="AJ56">
            <v>202</v>
          </cell>
          <cell r="AK56">
            <v>131</v>
          </cell>
          <cell r="AL56">
            <v>3.66</v>
          </cell>
          <cell r="AM56">
            <v>0</v>
          </cell>
          <cell r="AN56">
            <v>48.7</v>
          </cell>
          <cell r="AO56">
            <v>281000</v>
          </cell>
          <cell r="AP56">
            <v>0</v>
          </cell>
          <cell r="AQ56">
            <v>130</v>
          </cell>
          <cell r="AR56">
            <v>807</v>
          </cell>
          <cell r="AS56">
            <v>193</v>
          </cell>
          <cell r="AT56">
            <v>515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 t="str">
            <v>W840X392</v>
          </cell>
          <cell r="AZ56" t="str">
            <v>W840X392</v>
          </cell>
          <cell r="BA56">
            <v>392</v>
          </cell>
          <cell r="BB56">
            <v>50000</v>
          </cell>
          <cell r="BC56">
            <v>876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392</v>
          </cell>
          <cell r="BV56">
            <v>0</v>
          </cell>
          <cell r="BW56">
            <v>0</v>
          </cell>
          <cell r="BX56">
            <v>34.299999999999997</v>
          </cell>
          <cell r="BY56">
            <v>0</v>
          </cell>
          <cell r="BZ56">
            <v>6620</v>
          </cell>
          <cell r="CA56">
            <v>17000</v>
          </cell>
          <cell r="CB56">
            <v>15100</v>
          </cell>
          <cell r="CC56">
            <v>363</v>
          </cell>
          <cell r="CD56">
            <v>433</v>
          </cell>
          <cell r="CE56">
            <v>3310</v>
          </cell>
          <cell r="CF56">
            <v>2150</v>
          </cell>
          <cell r="CG56">
            <v>93</v>
          </cell>
          <cell r="CH56">
            <v>0</v>
          </cell>
          <cell r="CI56">
            <v>20300</v>
          </cell>
          <cell r="CJ56">
            <v>75500</v>
          </cell>
          <cell r="CK56">
            <v>0</v>
          </cell>
          <cell r="CL56">
            <v>83900</v>
          </cell>
          <cell r="CM56">
            <v>336</v>
          </cell>
          <cell r="CN56">
            <v>3160</v>
          </cell>
          <cell r="CO56">
            <v>8440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</row>
        <row r="57">
          <cell r="C57" t="str">
            <v>W33X241</v>
          </cell>
          <cell r="D57" t="str">
            <v>F</v>
          </cell>
          <cell r="E57">
            <v>241</v>
          </cell>
          <cell r="F57">
            <v>71</v>
          </cell>
          <cell r="G57">
            <v>34.200000000000003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1.25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5.66</v>
          </cell>
          <cell r="AA57">
            <v>0</v>
          </cell>
          <cell r="AB57">
            <v>35.9</v>
          </cell>
          <cell r="AC57">
            <v>0</v>
          </cell>
          <cell r="AD57">
            <v>0</v>
          </cell>
          <cell r="AE57">
            <v>14200</v>
          </cell>
          <cell r="AF57">
            <v>940</v>
          </cell>
          <cell r="AG57">
            <v>831</v>
          </cell>
          <cell r="AH57">
            <v>14.1</v>
          </cell>
          <cell r="AI57">
            <v>933</v>
          </cell>
          <cell r="AJ57">
            <v>182</v>
          </cell>
          <cell r="AK57">
            <v>118</v>
          </cell>
          <cell r="AL57">
            <v>3.62</v>
          </cell>
          <cell r="AM57">
            <v>0</v>
          </cell>
          <cell r="AN57">
            <v>36.200000000000003</v>
          </cell>
          <cell r="AO57">
            <v>251000</v>
          </cell>
          <cell r="AP57">
            <v>0</v>
          </cell>
          <cell r="AQ57">
            <v>130</v>
          </cell>
          <cell r="AR57">
            <v>726</v>
          </cell>
          <cell r="AS57">
            <v>173</v>
          </cell>
          <cell r="AT57">
            <v>467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 t="str">
            <v>W840X359</v>
          </cell>
          <cell r="AZ57" t="str">
            <v>W840X359</v>
          </cell>
          <cell r="BA57">
            <v>359</v>
          </cell>
          <cell r="BB57">
            <v>45800</v>
          </cell>
          <cell r="BC57">
            <v>869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359</v>
          </cell>
          <cell r="BV57">
            <v>0</v>
          </cell>
          <cell r="BW57">
            <v>0</v>
          </cell>
          <cell r="BX57">
            <v>35.9</v>
          </cell>
          <cell r="BY57">
            <v>0</v>
          </cell>
          <cell r="BZ57">
            <v>5910</v>
          </cell>
          <cell r="CA57">
            <v>15400</v>
          </cell>
          <cell r="CB57">
            <v>13600</v>
          </cell>
          <cell r="CC57">
            <v>358</v>
          </cell>
          <cell r="CD57">
            <v>388</v>
          </cell>
          <cell r="CE57">
            <v>2980</v>
          </cell>
          <cell r="CF57">
            <v>1930</v>
          </cell>
          <cell r="CG57">
            <v>91.9</v>
          </cell>
          <cell r="CH57">
            <v>0</v>
          </cell>
          <cell r="CI57">
            <v>15100</v>
          </cell>
          <cell r="CJ57">
            <v>67400</v>
          </cell>
          <cell r="CK57">
            <v>0</v>
          </cell>
          <cell r="CL57">
            <v>83900</v>
          </cell>
          <cell r="CM57">
            <v>302</v>
          </cell>
          <cell r="CN57">
            <v>2830</v>
          </cell>
          <cell r="CO57">
            <v>7650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</row>
        <row r="58">
          <cell r="C58" t="str">
            <v>W33X221</v>
          </cell>
          <cell r="D58" t="str">
            <v>F</v>
          </cell>
          <cell r="E58">
            <v>221</v>
          </cell>
          <cell r="F58">
            <v>65.2</v>
          </cell>
          <cell r="G58">
            <v>33.9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1.1875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6.2</v>
          </cell>
          <cell r="AA58">
            <v>0</v>
          </cell>
          <cell r="AB58">
            <v>38.5</v>
          </cell>
          <cell r="AC58">
            <v>0</v>
          </cell>
          <cell r="AD58">
            <v>0</v>
          </cell>
          <cell r="AE58">
            <v>12900</v>
          </cell>
          <cell r="AF58">
            <v>857</v>
          </cell>
          <cell r="AG58">
            <v>759</v>
          </cell>
          <cell r="AH58">
            <v>14.1</v>
          </cell>
          <cell r="AI58">
            <v>840</v>
          </cell>
          <cell r="AJ58">
            <v>164</v>
          </cell>
          <cell r="AK58">
            <v>106</v>
          </cell>
          <cell r="AL58">
            <v>3.59</v>
          </cell>
          <cell r="AM58">
            <v>0</v>
          </cell>
          <cell r="AN58">
            <v>27.8</v>
          </cell>
          <cell r="AO58">
            <v>224000</v>
          </cell>
          <cell r="AP58">
            <v>0</v>
          </cell>
          <cell r="AQ58">
            <v>129</v>
          </cell>
          <cell r="AR58">
            <v>647</v>
          </cell>
          <cell r="AS58">
            <v>156</v>
          </cell>
          <cell r="AT58">
            <v>423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 t="str">
            <v>W840X329</v>
          </cell>
          <cell r="AZ58" t="str">
            <v>W840X329</v>
          </cell>
          <cell r="BA58">
            <v>329</v>
          </cell>
          <cell r="BB58">
            <v>42100</v>
          </cell>
          <cell r="BC58">
            <v>861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329</v>
          </cell>
          <cell r="BV58">
            <v>0</v>
          </cell>
          <cell r="BW58">
            <v>0</v>
          </cell>
          <cell r="BX58">
            <v>38.5</v>
          </cell>
          <cell r="BY58">
            <v>0</v>
          </cell>
          <cell r="BZ58">
            <v>5370</v>
          </cell>
          <cell r="CA58">
            <v>14000</v>
          </cell>
          <cell r="CB58">
            <v>12400</v>
          </cell>
          <cell r="CC58">
            <v>358</v>
          </cell>
          <cell r="CD58">
            <v>350</v>
          </cell>
          <cell r="CE58">
            <v>2690</v>
          </cell>
          <cell r="CF58">
            <v>1740</v>
          </cell>
          <cell r="CG58">
            <v>91.2</v>
          </cell>
          <cell r="CH58">
            <v>0</v>
          </cell>
          <cell r="CI58">
            <v>11600</v>
          </cell>
          <cell r="CJ58">
            <v>60200</v>
          </cell>
          <cell r="CK58">
            <v>0</v>
          </cell>
          <cell r="CL58">
            <v>83200</v>
          </cell>
          <cell r="CM58">
            <v>269</v>
          </cell>
          <cell r="CN58">
            <v>2560</v>
          </cell>
          <cell r="CO58">
            <v>6930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</row>
        <row r="59">
          <cell r="C59" t="str">
            <v>W33X201</v>
          </cell>
          <cell r="D59" t="str">
            <v>F</v>
          </cell>
          <cell r="E59">
            <v>201</v>
          </cell>
          <cell r="F59">
            <v>59.2</v>
          </cell>
          <cell r="G59">
            <v>33.700000000000003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1.1875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6.85</v>
          </cell>
          <cell r="AA59">
            <v>0</v>
          </cell>
          <cell r="AB59">
            <v>41.7</v>
          </cell>
          <cell r="AC59">
            <v>0</v>
          </cell>
          <cell r="AD59">
            <v>0</v>
          </cell>
          <cell r="AE59">
            <v>11600</v>
          </cell>
          <cell r="AF59">
            <v>773</v>
          </cell>
          <cell r="AG59">
            <v>686</v>
          </cell>
          <cell r="AH59">
            <v>14</v>
          </cell>
          <cell r="AI59">
            <v>749</v>
          </cell>
          <cell r="AJ59">
            <v>147</v>
          </cell>
          <cell r="AK59">
            <v>95.2</v>
          </cell>
          <cell r="AL59">
            <v>3.56</v>
          </cell>
          <cell r="AM59">
            <v>0</v>
          </cell>
          <cell r="AN59">
            <v>20.8</v>
          </cell>
          <cell r="AO59">
            <v>198000</v>
          </cell>
          <cell r="AP59">
            <v>0</v>
          </cell>
          <cell r="AQ59">
            <v>128</v>
          </cell>
          <cell r="AR59">
            <v>577</v>
          </cell>
          <cell r="AS59">
            <v>140</v>
          </cell>
          <cell r="AT59">
            <v>382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 t="str">
            <v>W840X299</v>
          </cell>
          <cell r="AZ59" t="str">
            <v>W840X299</v>
          </cell>
          <cell r="BA59">
            <v>299</v>
          </cell>
          <cell r="BB59">
            <v>38200</v>
          </cell>
          <cell r="BC59">
            <v>856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299</v>
          </cell>
          <cell r="BV59">
            <v>0</v>
          </cell>
          <cell r="BW59">
            <v>0</v>
          </cell>
          <cell r="BX59">
            <v>41.7</v>
          </cell>
          <cell r="BY59">
            <v>0</v>
          </cell>
          <cell r="BZ59">
            <v>4830</v>
          </cell>
          <cell r="CA59">
            <v>12700</v>
          </cell>
          <cell r="CB59">
            <v>11200</v>
          </cell>
          <cell r="CC59">
            <v>356</v>
          </cell>
          <cell r="CD59">
            <v>312</v>
          </cell>
          <cell r="CE59">
            <v>2410</v>
          </cell>
          <cell r="CF59">
            <v>1560</v>
          </cell>
          <cell r="CG59">
            <v>90.4</v>
          </cell>
          <cell r="CH59">
            <v>0</v>
          </cell>
          <cell r="CI59">
            <v>8660</v>
          </cell>
          <cell r="CJ59">
            <v>53200</v>
          </cell>
          <cell r="CK59">
            <v>0</v>
          </cell>
          <cell r="CL59">
            <v>82600</v>
          </cell>
          <cell r="CM59">
            <v>240</v>
          </cell>
          <cell r="CN59">
            <v>2290</v>
          </cell>
          <cell r="CO59">
            <v>6260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</row>
        <row r="60">
          <cell r="C60" t="str">
            <v>W33X169</v>
          </cell>
          <cell r="D60" t="str">
            <v>F</v>
          </cell>
          <cell r="E60">
            <v>169</v>
          </cell>
          <cell r="F60">
            <v>49.5</v>
          </cell>
          <cell r="G60">
            <v>33.799999999999997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1.1875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4.71</v>
          </cell>
          <cell r="AA60">
            <v>0</v>
          </cell>
          <cell r="AB60">
            <v>44.7</v>
          </cell>
          <cell r="AC60">
            <v>0</v>
          </cell>
          <cell r="AD60">
            <v>0</v>
          </cell>
          <cell r="AE60">
            <v>9290</v>
          </cell>
          <cell r="AF60">
            <v>629</v>
          </cell>
          <cell r="AG60">
            <v>549</v>
          </cell>
          <cell r="AH60">
            <v>13.7</v>
          </cell>
          <cell r="AI60">
            <v>310</v>
          </cell>
          <cell r="AJ60">
            <v>84.4</v>
          </cell>
          <cell r="AK60">
            <v>53.9</v>
          </cell>
          <cell r="AL60">
            <v>2.5</v>
          </cell>
          <cell r="AM60">
            <v>0</v>
          </cell>
          <cell r="AN60">
            <v>17.7</v>
          </cell>
          <cell r="AO60">
            <v>82400</v>
          </cell>
          <cell r="AP60">
            <v>0</v>
          </cell>
          <cell r="AQ60">
            <v>93.7</v>
          </cell>
          <cell r="AR60">
            <v>329</v>
          </cell>
          <cell r="AS60">
            <v>108</v>
          </cell>
          <cell r="AT60">
            <v>311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 t="str">
            <v>W840X251</v>
          </cell>
          <cell r="AZ60" t="str">
            <v>W840X251</v>
          </cell>
          <cell r="BA60">
            <v>251</v>
          </cell>
          <cell r="BB60">
            <v>31900</v>
          </cell>
          <cell r="BC60">
            <v>859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251</v>
          </cell>
          <cell r="BV60">
            <v>0</v>
          </cell>
          <cell r="BW60">
            <v>0</v>
          </cell>
          <cell r="BX60">
            <v>44.7</v>
          </cell>
          <cell r="BY60">
            <v>0</v>
          </cell>
          <cell r="BZ60">
            <v>3870</v>
          </cell>
          <cell r="CA60">
            <v>10300</v>
          </cell>
          <cell r="CB60">
            <v>9000</v>
          </cell>
          <cell r="CC60">
            <v>348</v>
          </cell>
          <cell r="CD60">
            <v>129</v>
          </cell>
          <cell r="CE60">
            <v>1380</v>
          </cell>
          <cell r="CF60">
            <v>883</v>
          </cell>
          <cell r="CG60">
            <v>63.5</v>
          </cell>
          <cell r="CH60">
            <v>0</v>
          </cell>
          <cell r="CI60">
            <v>7370</v>
          </cell>
          <cell r="CJ60">
            <v>22100</v>
          </cell>
          <cell r="CK60">
            <v>0</v>
          </cell>
          <cell r="CL60">
            <v>60500</v>
          </cell>
          <cell r="CM60">
            <v>137</v>
          </cell>
          <cell r="CN60">
            <v>1770</v>
          </cell>
          <cell r="CO60">
            <v>5100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</row>
        <row r="61">
          <cell r="C61" t="str">
            <v>W33X152</v>
          </cell>
          <cell r="D61" t="str">
            <v>F</v>
          </cell>
          <cell r="E61">
            <v>152</v>
          </cell>
          <cell r="F61">
            <v>44.8</v>
          </cell>
          <cell r="G61">
            <v>33.5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1.125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5.48</v>
          </cell>
          <cell r="AA61">
            <v>0</v>
          </cell>
          <cell r="AB61">
            <v>47.2</v>
          </cell>
          <cell r="AC61">
            <v>0</v>
          </cell>
          <cell r="AD61">
            <v>0</v>
          </cell>
          <cell r="AE61">
            <v>8160</v>
          </cell>
          <cell r="AF61">
            <v>559</v>
          </cell>
          <cell r="AG61">
            <v>487</v>
          </cell>
          <cell r="AH61">
            <v>13.5</v>
          </cell>
          <cell r="AI61">
            <v>273</v>
          </cell>
          <cell r="AJ61">
            <v>73.900000000000006</v>
          </cell>
          <cell r="AK61">
            <v>47.2</v>
          </cell>
          <cell r="AL61">
            <v>2.4700000000000002</v>
          </cell>
          <cell r="AM61">
            <v>0</v>
          </cell>
          <cell r="AN61">
            <v>12.4</v>
          </cell>
          <cell r="AO61">
            <v>71700</v>
          </cell>
          <cell r="AP61">
            <v>0</v>
          </cell>
          <cell r="AQ61">
            <v>94.1</v>
          </cell>
          <cell r="AR61">
            <v>289</v>
          </cell>
          <cell r="AS61">
            <v>94.3</v>
          </cell>
          <cell r="AT61">
            <v>278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 t="str">
            <v>W840X226</v>
          </cell>
          <cell r="AZ61" t="str">
            <v>W840X226</v>
          </cell>
          <cell r="BA61">
            <v>226</v>
          </cell>
          <cell r="BB61">
            <v>28900</v>
          </cell>
          <cell r="BC61">
            <v>851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226</v>
          </cell>
          <cell r="BV61">
            <v>0</v>
          </cell>
          <cell r="BW61">
            <v>0</v>
          </cell>
          <cell r="BX61">
            <v>47.2</v>
          </cell>
          <cell r="BY61">
            <v>0</v>
          </cell>
          <cell r="BZ61">
            <v>3400</v>
          </cell>
          <cell r="CA61">
            <v>9160</v>
          </cell>
          <cell r="CB61">
            <v>7980</v>
          </cell>
          <cell r="CC61">
            <v>343</v>
          </cell>
          <cell r="CD61">
            <v>114</v>
          </cell>
          <cell r="CE61">
            <v>1210</v>
          </cell>
          <cell r="CF61">
            <v>773</v>
          </cell>
          <cell r="CG61">
            <v>62.7</v>
          </cell>
          <cell r="CH61">
            <v>0</v>
          </cell>
          <cell r="CI61">
            <v>5160</v>
          </cell>
          <cell r="CJ61">
            <v>19300</v>
          </cell>
          <cell r="CK61">
            <v>0</v>
          </cell>
          <cell r="CL61">
            <v>60700</v>
          </cell>
          <cell r="CM61">
            <v>120</v>
          </cell>
          <cell r="CN61">
            <v>1550</v>
          </cell>
          <cell r="CO61">
            <v>4560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</row>
        <row r="62">
          <cell r="C62" t="str">
            <v>W33X141</v>
          </cell>
          <cell r="D62" t="str">
            <v>F</v>
          </cell>
          <cell r="E62">
            <v>141</v>
          </cell>
          <cell r="F62">
            <v>41.6</v>
          </cell>
          <cell r="G62">
            <v>33.299999999999997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1.125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6.01</v>
          </cell>
          <cell r="AA62">
            <v>0</v>
          </cell>
          <cell r="AB62">
            <v>49.6</v>
          </cell>
          <cell r="AC62">
            <v>0</v>
          </cell>
          <cell r="AD62">
            <v>0</v>
          </cell>
          <cell r="AE62">
            <v>7450</v>
          </cell>
          <cell r="AF62">
            <v>514</v>
          </cell>
          <cell r="AG62">
            <v>448</v>
          </cell>
          <cell r="AH62">
            <v>13.4</v>
          </cell>
          <cell r="AI62">
            <v>246</v>
          </cell>
          <cell r="AJ62">
            <v>66.900000000000006</v>
          </cell>
          <cell r="AK62">
            <v>42.7</v>
          </cell>
          <cell r="AL62">
            <v>2.4300000000000002</v>
          </cell>
          <cell r="AM62">
            <v>0</v>
          </cell>
          <cell r="AN62">
            <v>9.6999999999999993</v>
          </cell>
          <cell r="AO62">
            <v>64400</v>
          </cell>
          <cell r="AP62">
            <v>0</v>
          </cell>
          <cell r="AQ62">
            <v>93</v>
          </cell>
          <cell r="AR62">
            <v>257</v>
          </cell>
          <cell r="AS62">
            <v>84.6</v>
          </cell>
          <cell r="AT62">
            <v>253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 t="str">
            <v>W840X210</v>
          </cell>
          <cell r="AZ62" t="str">
            <v>W840X210</v>
          </cell>
          <cell r="BA62">
            <v>210</v>
          </cell>
          <cell r="BB62">
            <v>26800</v>
          </cell>
          <cell r="BC62">
            <v>846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210</v>
          </cell>
          <cell r="BV62">
            <v>0</v>
          </cell>
          <cell r="BW62">
            <v>0</v>
          </cell>
          <cell r="BX62">
            <v>49.6</v>
          </cell>
          <cell r="BY62">
            <v>0</v>
          </cell>
          <cell r="BZ62">
            <v>3100</v>
          </cell>
          <cell r="CA62">
            <v>8420</v>
          </cell>
          <cell r="CB62">
            <v>7340</v>
          </cell>
          <cell r="CC62">
            <v>340</v>
          </cell>
          <cell r="CD62">
            <v>102</v>
          </cell>
          <cell r="CE62">
            <v>1100</v>
          </cell>
          <cell r="CF62">
            <v>700</v>
          </cell>
          <cell r="CG62">
            <v>61.7</v>
          </cell>
          <cell r="CH62">
            <v>0</v>
          </cell>
          <cell r="CI62">
            <v>4040</v>
          </cell>
          <cell r="CJ62">
            <v>17300</v>
          </cell>
          <cell r="CK62">
            <v>0</v>
          </cell>
          <cell r="CL62">
            <v>60000</v>
          </cell>
          <cell r="CM62">
            <v>107</v>
          </cell>
          <cell r="CN62">
            <v>1390</v>
          </cell>
          <cell r="CO62">
            <v>4150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</row>
        <row r="63">
          <cell r="C63" t="str">
            <v>W33X130</v>
          </cell>
          <cell r="D63" t="str">
            <v>F</v>
          </cell>
          <cell r="E63">
            <v>130</v>
          </cell>
          <cell r="F63">
            <v>38.299999999999997</v>
          </cell>
          <cell r="G63">
            <v>33.1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1.125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6.73</v>
          </cell>
          <cell r="AA63">
            <v>0</v>
          </cell>
          <cell r="AB63">
            <v>51.7</v>
          </cell>
          <cell r="AC63">
            <v>0</v>
          </cell>
          <cell r="AD63">
            <v>0</v>
          </cell>
          <cell r="AE63">
            <v>6710</v>
          </cell>
          <cell r="AF63">
            <v>467</v>
          </cell>
          <cell r="AG63">
            <v>406</v>
          </cell>
          <cell r="AH63">
            <v>13.2</v>
          </cell>
          <cell r="AI63">
            <v>218</v>
          </cell>
          <cell r="AJ63">
            <v>59.5</v>
          </cell>
          <cell r="AK63">
            <v>37.9</v>
          </cell>
          <cell r="AL63">
            <v>2.39</v>
          </cell>
          <cell r="AM63">
            <v>0</v>
          </cell>
          <cell r="AN63">
            <v>7.37</v>
          </cell>
          <cell r="AO63">
            <v>56600</v>
          </cell>
          <cell r="AP63">
            <v>0</v>
          </cell>
          <cell r="AQ63">
            <v>92.7</v>
          </cell>
          <cell r="AR63">
            <v>228</v>
          </cell>
          <cell r="AS63">
            <v>75.3</v>
          </cell>
          <cell r="AT63">
            <v>230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 t="str">
            <v>W840X193</v>
          </cell>
          <cell r="AZ63" t="str">
            <v>W840X193</v>
          </cell>
          <cell r="BA63">
            <v>193</v>
          </cell>
          <cell r="BB63">
            <v>24700</v>
          </cell>
          <cell r="BC63">
            <v>841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193</v>
          </cell>
          <cell r="BV63">
            <v>0</v>
          </cell>
          <cell r="BW63">
            <v>0</v>
          </cell>
          <cell r="BX63">
            <v>51.7</v>
          </cell>
          <cell r="BY63">
            <v>0</v>
          </cell>
          <cell r="BZ63">
            <v>2790</v>
          </cell>
          <cell r="CA63">
            <v>7650</v>
          </cell>
          <cell r="CB63">
            <v>6650</v>
          </cell>
          <cell r="CC63">
            <v>335</v>
          </cell>
          <cell r="CD63">
            <v>90.7</v>
          </cell>
          <cell r="CE63">
            <v>975</v>
          </cell>
          <cell r="CF63">
            <v>621</v>
          </cell>
          <cell r="CG63">
            <v>60.7</v>
          </cell>
          <cell r="CH63">
            <v>0</v>
          </cell>
          <cell r="CI63">
            <v>3070</v>
          </cell>
          <cell r="CJ63">
            <v>15200</v>
          </cell>
          <cell r="CK63">
            <v>0</v>
          </cell>
          <cell r="CL63">
            <v>59800</v>
          </cell>
          <cell r="CM63">
            <v>94.9</v>
          </cell>
          <cell r="CN63">
            <v>1230</v>
          </cell>
          <cell r="CO63">
            <v>3770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</row>
        <row r="64">
          <cell r="C64" t="str">
            <v>W33X118</v>
          </cell>
          <cell r="D64" t="str">
            <v>F</v>
          </cell>
          <cell r="E64">
            <v>118</v>
          </cell>
          <cell r="F64">
            <v>34.700000000000003</v>
          </cell>
          <cell r="G64">
            <v>32.9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1.125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7.76</v>
          </cell>
          <cell r="AA64">
            <v>0</v>
          </cell>
          <cell r="AB64">
            <v>54.5</v>
          </cell>
          <cell r="AC64">
            <v>0</v>
          </cell>
          <cell r="AD64">
            <v>0</v>
          </cell>
          <cell r="AE64">
            <v>5900</v>
          </cell>
          <cell r="AF64">
            <v>415</v>
          </cell>
          <cell r="AG64">
            <v>359</v>
          </cell>
          <cell r="AH64">
            <v>13</v>
          </cell>
          <cell r="AI64">
            <v>187</v>
          </cell>
          <cell r="AJ64">
            <v>51.3</v>
          </cell>
          <cell r="AK64">
            <v>32.6</v>
          </cell>
          <cell r="AL64">
            <v>2.3199999999999998</v>
          </cell>
          <cell r="AM64">
            <v>0</v>
          </cell>
          <cell r="AN64">
            <v>5.3</v>
          </cell>
          <cell r="AO64">
            <v>48300</v>
          </cell>
          <cell r="AP64">
            <v>0</v>
          </cell>
          <cell r="AQ64">
            <v>92.5</v>
          </cell>
          <cell r="AR64">
            <v>197</v>
          </cell>
          <cell r="AS64">
            <v>65.099999999999994</v>
          </cell>
          <cell r="AT64">
            <v>205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 t="str">
            <v>W840X176</v>
          </cell>
          <cell r="AZ64" t="str">
            <v>W840X176</v>
          </cell>
          <cell r="BA64">
            <v>176</v>
          </cell>
          <cell r="BB64">
            <v>22400</v>
          </cell>
          <cell r="BC64">
            <v>836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176</v>
          </cell>
          <cell r="BV64">
            <v>0</v>
          </cell>
          <cell r="BW64">
            <v>0</v>
          </cell>
          <cell r="BX64">
            <v>54.5</v>
          </cell>
          <cell r="BY64">
            <v>0</v>
          </cell>
          <cell r="BZ64">
            <v>2460</v>
          </cell>
          <cell r="CA64">
            <v>6800</v>
          </cell>
          <cell r="CB64">
            <v>5880</v>
          </cell>
          <cell r="CC64">
            <v>330</v>
          </cell>
          <cell r="CD64">
            <v>77.8</v>
          </cell>
          <cell r="CE64">
            <v>841</v>
          </cell>
          <cell r="CF64">
            <v>534</v>
          </cell>
          <cell r="CG64">
            <v>58.9</v>
          </cell>
          <cell r="CH64">
            <v>0</v>
          </cell>
          <cell r="CI64">
            <v>2210</v>
          </cell>
          <cell r="CJ64">
            <v>13000</v>
          </cell>
          <cell r="CK64">
            <v>0</v>
          </cell>
          <cell r="CL64">
            <v>59700</v>
          </cell>
          <cell r="CM64">
            <v>82</v>
          </cell>
          <cell r="CN64">
            <v>1070</v>
          </cell>
          <cell r="CO64">
            <v>3360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</row>
        <row r="65">
          <cell r="C65" t="str">
            <v>W30X391</v>
          </cell>
          <cell r="D65" t="str">
            <v>T</v>
          </cell>
          <cell r="E65">
            <v>391</v>
          </cell>
          <cell r="F65">
            <v>115</v>
          </cell>
          <cell r="G65">
            <v>33.200000000000003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1.5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3.19</v>
          </cell>
          <cell r="AA65">
            <v>0</v>
          </cell>
          <cell r="AB65">
            <v>19.7</v>
          </cell>
          <cell r="AC65">
            <v>0</v>
          </cell>
          <cell r="AD65">
            <v>0</v>
          </cell>
          <cell r="AE65">
            <v>20700</v>
          </cell>
          <cell r="AF65">
            <v>1450</v>
          </cell>
          <cell r="AG65">
            <v>1250</v>
          </cell>
          <cell r="AH65">
            <v>13.4</v>
          </cell>
          <cell r="AI65">
            <v>1550</v>
          </cell>
          <cell r="AJ65">
            <v>310</v>
          </cell>
          <cell r="AK65">
            <v>198</v>
          </cell>
          <cell r="AL65">
            <v>3.67</v>
          </cell>
          <cell r="AM65">
            <v>0</v>
          </cell>
          <cell r="AN65">
            <v>173</v>
          </cell>
          <cell r="AO65">
            <v>366000</v>
          </cell>
          <cell r="AP65">
            <v>0</v>
          </cell>
          <cell r="AQ65">
            <v>120</v>
          </cell>
          <cell r="AR65">
            <v>1140</v>
          </cell>
          <cell r="AS65">
            <v>267</v>
          </cell>
          <cell r="AT65">
            <v>722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 t="str">
            <v>W760X582</v>
          </cell>
          <cell r="AZ65" t="str">
            <v>W760X582</v>
          </cell>
          <cell r="BA65">
            <v>582</v>
          </cell>
          <cell r="BB65">
            <v>74200</v>
          </cell>
          <cell r="BC65">
            <v>843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582</v>
          </cell>
          <cell r="BV65">
            <v>0</v>
          </cell>
          <cell r="BW65">
            <v>0</v>
          </cell>
          <cell r="BX65">
            <v>19.7</v>
          </cell>
          <cell r="BY65">
            <v>0</v>
          </cell>
          <cell r="BZ65">
            <v>8620</v>
          </cell>
          <cell r="CA65">
            <v>23800</v>
          </cell>
          <cell r="CB65">
            <v>20500</v>
          </cell>
          <cell r="CC65">
            <v>340</v>
          </cell>
          <cell r="CD65">
            <v>645</v>
          </cell>
          <cell r="CE65">
            <v>5080</v>
          </cell>
          <cell r="CF65">
            <v>3240</v>
          </cell>
          <cell r="CG65">
            <v>93.2</v>
          </cell>
          <cell r="CH65">
            <v>0</v>
          </cell>
          <cell r="CI65">
            <v>72000</v>
          </cell>
          <cell r="CJ65">
            <v>98300</v>
          </cell>
          <cell r="CK65">
            <v>0</v>
          </cell>
          <cell r="CL65">
            <v>77400</v>
          </cell>
          <cell r="CM65">
            <v>475</v>
          </cell>
          <cell r="CN65">
            <v>4380</v>
          </cell>
          <cell r="CO65">
            <v>11800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</row>
        <row r="66">
          <cell r="C66" t="str">
            <v>W30X357</v>
          </cell>
          <cell r="D66" t="str">
            <v>T</v>
          </cell>
          <cell r="E66">
            <v>357</v>
          </cell>
          <cell r="F66">
            <v>105</v>
          </cell>
          <cell r="G66">
            <v>32.799999999999997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1.4375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3.45</v>
          </cell>
          <cell r="AA66">
            <v>0</v>
          </cell>
          <cell r="AB66">
            <v>21.6</v>
          </cell>
          <cell r="AC66">
            <v>0</v>
          </cell>
          <cell r="AD66">
            <v>0</v>
          </cell>
          <cell r="AE66">
            <v>18700</v>
          </cell>
          <cell r="AF66">
            <v>1320</v>
          </cell>
          <cell r="AG66">
            <v>1140</v>
          </cell>
          <cell r="AH66">
            <v>13.3</v>
          </cell>
          <cell r="AI66">
            <v>1390</v>
          </cell>
          <cell r="AJ66">
            <v>279</v>
          </cell>
          <cell r="AK66">
            <v>179</v>
          </cell>
          <cell r="AL66">
            <v>3.64</v>
          </cell>
          <cell r="AM66">
            <v>0</v>
          </cell>
          <cell r="AN66">
            <v>134</v>
          </cell>
          <cell r="AO66">
            <v>324000</v>
          </cell>
          <cell r="AP66">
            <v>0</v>
          </cell>
          <cell r="AQ66">
            <v>118</v>
          </cell>
          <cell r="AR66">
            <v>1030</v>
          </cell>
          <cell r="AS66">
            <v>244</v>
          </cell>
          <cell r="AT66">
            <v>655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 t="str">
            <v>W760X531</v>
          </cell>
          <cell r="AZ66" t="str">
            <v>W760X531</v>
          </cell>
          <cell r="BA66">
            <v>531</v>
          </cell>
          <cell r="BB66">
            <v>67700</v>
          </cell>
          <cell r="BC66">
            <v>833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531</v>
          </cell>
          <cell r="BV66">
            <v>0</v>
          </cell>
          <cell r="BW66">
            <v>0</v>
          </cell>
          <cell r="BX66">
            <v>21.6</v>
          </cell>
          <cell r="BY66">
            <v>0</v>
          </cell>
          <cell r="BZ66">
            <v>7780</v>
          </cell>
          <cell r="CA66">
            <v>21600</v>
          </cell>
          <cell r="CB66">
            <v>18700</v>
          </cell>
          <cell r="CC66">
            <v>338</v>
          </cell>
          <cell r="CD66">
            <v>579</v>
          </cell>
          <cell r="CE66">
            <v>4570</v>
          </cell>
          <cell r="CF66">
            <v>2930</v>
          </cell>
          <cell r="CG66">
            <v>92.5</v>
          </cell>
          <cell r="CH66">
            <v>0</v>
          </cell>
          <cell r="CI66">
            <v>55800</v>
          </cell>
          <cell r="CJ66">
            <v>87000</v>
          </cell>
          <cell r="CK66">
            <v>0</v>
          </cell>
          <cell r="CL66">
            <v>76100</v>
          </cell>
          <cell r="CM66">
            <v>429</v>
          </cell>
          <cell r="CN66">
            <v>4000</v>
          </cell>
          <cell r="CO66">
            <v>10700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</row>
        <row r="67">
          <cell r="C67" t="str">
            <v>W30X326</v>
          </cell>
          <cell r="D67" t="str">
            <v>T</v>
          </cell>
          <cell r="E67">
            <v>326</v>
          </cell>
          <cell r="F67">
            <v>95.8</v>
          </cell>
          <cell r="G67">
            <v>32.4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1.375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3.75</v>
          </cell>
          <cell r="AA67">
            <v>0</v>
          </cell>
          <cell r="AB67">
            <v>23.4</v>
          </cell>
          <cell r="AC67">
            <v>0</v>
          </cell>
          <cell r="AD67">
            <v>0</v>
          </cell>
          <cell r="AE67">
            <v>16800</v>
          </cell>
          <cell r="AF67">
            <v>1190</v>
          </cell>
          <cell r="AG67">
            <v>1040</v>
          </cell>
          <cell r="AH67">
            <v>13.2</v>
          </cell>
          <cell r="AI67">
            <v>1240</v>
          </cell>
          <cell r="AJ67">
            <v>252</v>
          </cell>
          <cell r="AK67">
            <v>162</v>
          </cell>
          <cell r="AL67">
            <v>3.6</v>
          </cell>
          <cell r="AM67">
            <v>0</v>
          </cell>
          <cell r="AN67">
            <v>103</v>
          </cell>
          <cell r="AO67">
            <v>287000</v>
          </cell>
          <cell r="AP67">
            <v>0</v>
          </cell>
          <cell r="AQ67">
            <v>117</v>
          </cell>
          <cell r="AR67">
            <v>922</v>
          </cell>
          <cell r="AS67">
            <v>222</v>
          </cell>
          <cell r="AT67">
            <v>593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 t="str">
            <v>W760X484</v>
          </cell>
          <cell r="AZ67" t="str">
            <v>W760X484</v>
          </cell>
          <cell r="BA67">
            <v>484</v>
          </cell>
          <cell r="BB67">
            <v>61800</v>
          </cell>
          <cell r="BC67">
            <v>823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484</v>
          </cell>
          <cell r="BV67">
            <v>0</v>
          </cell>
          <cell r="BW67">
            <v>0</v>
          </cell>
          <cell r="BX67">
            <v>23.4</v>
          </cell>
          <cell r="BY67">
            <v>0</v>
          </cell>
          <cell r="BZ67">
            <v>6990</v>
          </cell>
          <cell r="CA67">
            <v>19500</v>
          </cell>
          <cell r="CB67">
            <v>17000</v>
          </cell>
          <cell r="CC67">
            <v>335</v>
          </cell>
          <cell r="CD67">
            <v>516</v>
          </cell>
          <cell r="CE67">
            <v>4130</v>
          </cell>
          <cell r="CF67">
            <v>2650</v>
          </cell>
          <cell r="CG67">
            <v>91.4</v>
          </cell>
          <cell r="CH67">
            <v>0</v>
          </cell>
          <cell r="CI67">
            <v>42900</v>
          </cell>
          <cell r="CJ67">
            <v>77100</v>
          </cell>
          <cell r="CK67">
            <v>0</v>
          </cell>
          <cell r="CL67">
            <v>75500</v>
          </cell>
          <cell r="CM67">
            <v>384</v>
          </cell>
          <cell r="CN67">
            <v>3640</v>
          </cell>
          <cell r="CO67">
            <v>9720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</row>
        <row r="68">
          <cell r="C68" t="str">
            <v>W30X292</v>
          </cell>
          <cell r="D68" t="str">
            <v>T</v>
          </cell>
          <cell r="E68">
            <v>292</v>
          </cell>
          <cell r="F68">
            <v>85.9</v>
          </cell>
          <cell r="G68">
            <v>32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1.3125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4.12</v>
          </cell>
          <cell r="AA68">
            <v>0</v>
          </cell>
          <cell r="AB68">
            <v>26.2</v>
          </cell>
          <cell r="AC68">
            <v>0</v>
          </cell>
          <cell r="AD68">
            <v>0</v>
          </cell>
          <cell r="AE68">
            <v>14900</v>
          </cell>
          <cell r="AF68">
            <v>1060</v>
          </cell>
          <cell r="AG68">
            <v>930</v>
          </cell>
          <cell r="AH68">
            <v>13.2</v>
          </cell>
          <cell r="AI68">
            <v>1100</v>
          </cell>
          <cell r="AJ68">
            <v>223</v>
          </cell>
          <cell r="AK68">
            <v>144</v>
          </cell>
          <cell r="AL68">
            <v>3.58</v>
          </cell>
          <cell r="AM68">
            <v>0</v>
          </cell>
          <cell r="AN68">
            <v>75.2</v>
          </cell>
          <cell r="AO68">
            <v>250000</v>
          </cell>
          <cell r="AP68">
            <v>0</v>
          </cell>
          <cell r="AQ68">
            <v>115</v>
          </cell>
          <cell r="AR68">
            <v>816</v>
          </cell>
          <cell r="AS68">
            <v>199</v>
          </cell>
          <cell r="AT68">
            <v>529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 t="str">
            <v>W760X434</v>
          </cell>
          <cell r="AZ68" t="str">
            <v>W760X434</v>
          </cell>
          <cell r="BA68">
            <v>434</v>
          </cell>
          <cell r="BB68">
            <v>55400</v>
          </cell>
          <cell r="BC68">
            <v>813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434</v>
          </cell>
          <cell r="BV68">
            <v>0</v>
          </cell>
          <cell r="BW68">
            <v>0</v>
          </cell>
          <cell r="BX68">
            <v>26.2</v>
          </cell>
          <cell r="BY68">
            <v>0</v>
          </cell>
          <cell r="BZ68">
            <v>6200</v>
          </cell>
          <cell r="CA68">
            <v>17400</v>
          </cell>
          <cell r="CB68">
            <v>15200</v>
          </cell>
          <cell r="CC68">
            <v>335</v>
          </cell>
          <cell r="CD68">
            <v>458</v>
          </cell>
          <cell r="CE68">
            <v>3650</v>
          </cell>
          <cell r="CF68">
            <v>2360</v>
          </cell>
          <cell r="CG68">
            <v>90.9</v>
          </cell>
          <cell r="CH68">
            <v>0</v>
          </cell>
          <cell r="CI68">
            <v>31300</v>
          </cell>
          <cell r="CJ68">
            <v>67100</v>
          </cell>
          <cell r="CK68">
            <v>0</v>
          </cell>
          <cell r="CL68">
            <v>74200</v>
          </cell>
          <cell r="CM68">
            <v>340</v>
          </cell>
          <cell r="CN68">
            <v>3260</v>
          </cell>
          <cell r="CO68">
            <v>8670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</row>
        <row r="69">
          <cell r="C69" t="str">
            <v>W30X261</v>
          </cell>
          <cell r="D69" t="str">
            <v>F</v>
          </cell>
          <cell r="E69">
            <v>261</v>
          </cell>
          <cell r="F69">
            <v>76.900000000000006</v>
          </cell>
          <cell r="G69">
            <v>31.6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1.3125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4.59</v>
          </cell>
          <cell r="AA69">
            <v>0</v>
          </cell>
          <cell r="AB69">
            <v>28.7</v>
          </cell>
          <cell r="AC69">
            <v>0</v>
          </cell>
          <cell r="AD69">
            <v>0</v>
          </cell>
          <cell r="AE69">
            <v>13100</v>
          </cell>
          <cell r="AF69">
            <v>943</v>
          </cell>
          <cell r="AG69">
            <v>829</v>
          </cell>
          <cell r="AH69">
            <v>13.1</v>
          </cell>
          <cell r="AI69">
            <v>959</v>
          </cell>
          <cell r="AJ69">
            <v>196</v>
          </cell>
          <cell r="AK69">
            <v>127</v>
          </cell>
          <cell r="AL69">
            <v>3.53</v>
          </cell>
          <cell r="AM69">
            <v>0</v>
          </cell>
          <cell r="AN69">
            <v>54.1</v>
          </cell>
          <cell r="AO69">
            <v>215000</v>
          </cell>
          <cell r="AP69">
            <v>0</v>
          </cell>
          <cell r="AQ69">
            <v>114</v>
          </cell>
          <cell r="AR69">
            <v>714</v>
          </cell>
          <cell r="AS69">
            <v>176</v>
          </cell>
          <cell r="AT69">
            <v>469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 t="str">
            <v>W760X389</v>
          </cell>
          <cell r="AZ69" t="str">
            <v>W760X389</v>
          </cell>
          <cell r="BA69">
            <v>389</v>
          </cell>
          <cell r="BB69">
            <v>49600</v>
          </cell>
          <cell r="BC69">
            <v>803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389</v>
          </cell>
          <cell r="BV69">
            <v>0</v>
          </cell>
          <cell r="BW69">
            <v>0</v>
          </cell>
          <cell r="BX69">
            <v>28.7</v>
          </cell>
          <cell r="BY69">
            <v>0</v>
          </cell>
          <cell r="BZ69">
            <v>5450</v>
          </cell>
          <cell r="CA69">
            <v>15500</v>
          </cell>
          <cell r="CB69">
            <v>13600</v>
          </cell>
          <cell r="CC69">
            <v>333</v>
          </cell>
          <cell r="CD69">
            <v>399</v>
          </cell>
          <cell r="CE69">
            <v>3210</v>
          </cell>
          <cell r="CF69">
            <v>2080</v>
          </cell>
          <cell r="CG69">
            <v>89.7</v>
          </cell>
          <cell r="CH69">
            <v>0</v>
          </cell>
          <cell r="CI69">
            <v>22500</v>
          </cell>
          <cell r="CJ69">
            <v>57700</v>
          </cell>
          <cell r="CK69">
            <v>0</v>
          </cell>
          <cell r="CL69">
            <v>73500</v>
          </cell>
          <cell r="CM69">
            <v>297</v>
          </cell>
          <cell r="CN69">
            <v>2880</v>
          </cell>
          <cell r="CO69">
            <v>7690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</row>
        <row r="70">
          <cell r="C70" t="str">
            <v>W30X235</v>
          </cell>
          <cell r="D70" t="str">
            <v>F</v>
          </cell>
          <cell r="E70">
            <v>235</v>
          </cell>
          <cell r="F70">
            <v>69.2</v>
          </cell>
          <cell r="G70">
            <v>31.3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1.25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5.0199999999999996</v>
          </cell>
          <cell r="AA70">
            <v>0</v>
          </cell>
          <cell r="AB70">
            <v>32.200000000000003</v>
          </cell>
          <cell r="AC70">
            <v>0</v>
          </cell>
          <cell r="AD70">
            <v>0</v>
          </cell>
          <cell r="AE70">
            <v>11700</v>
          </cell>
          <cell r="AF70">
            <v>847</v>
          </cell>
          <cell r="AG70">
            <v>748</v>
          </cell>
          <cell r="AH70">
            <v>13</v>
          </cell>
          <cell r="AI70">
            <v>855</v>
          </cell>
          <cell r="AJ70">
            <v>175</v>
          </cell>
          <cell r="AK70">
            <v>114</v>
          </cell>
          <cell r="AL70">
            <v>3.51</v>
          </cell>
          <cell r="AM70">
            <v>0</v>
          </cell>
          <cell r="AN70">
            <v>40.299999999999997</v>
          </cell>
          <cell r="AO70">
            <v>190000</v>
          </cell>
          <cell r="AP70">
            <v>0</v>
          </cell>
          <cell r="AQ70">
            <v>112</v>
          </cell>
          <cell r="AR70">
            <v>637</v>
          </cell>
          <cell r="AS70">
            <v>159</v>
          </cell>
          <cell r="AT70">
            <v>421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 t="str">
            <v>W760X350</v>
          </cell>
          <cell r="AZ70" t="str">
            <v>W760X350</v>
          </cell>
          <cell r="BA70">
            <v>350</v>
          </cell>
          <cell r="BB70">
            <v>44600</v>
          </cell>
          <cell r="BC70">
            <v>795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350</v>
          </cell>
          <cell r="BV70">
            <v>0</v>
          </cell>
          <cell r="BW70">
            <v>0</v>
          </cell>
          <cell r="BX70">
            <v>32.200000000000003</v>
          </cell>
          <cell r="BY70">
            <v>0</v>
          </cell>
          <cell r="BZ70">
            <v>4870</v>
          </cell>
          <cell r="CA70">
            <v>13900</v>
          </cell>
          <cell r="CB70">
            <v>12300</v>
          </cell>
          <cell r="CC70">
            <v>330</v>
          </cell>
          <cell r="CD70">
            <v>356</v>
          </cell>
          <cell r="CE70">
            <v>2870</v>
          </cell>
          <cell r="CF70">
            <v>1870</v>
          </cell>
          <cell r="CG70">
            <v>89.2</v>
          </cell>
          <cell r="CH70">
            <v>0</v>
          </cell>
          <cell r="CI70">
            <v>16800</v>
          </cell>
          <cell r="CJ70">
            <v>51000</v>
          </cell>
          <cell r="CK70">
            <v>0</v>
          </cell>
          <cell r="CL70">
            <v>72300</v>
          </cell>
          <cell r="CM70">
            <v>265</v>
          </cell>
          <cell r="CN70">
            <v>2610</v>
          </cell>
          <cell r="CO70">
            <v>6900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</row>
        <row r="71">
          <cell r="C71" t="str">
            <v>W30X211</v>
          </cell>
          <cell r="D71" t="str">
            <v>F</v>
          </cell>
          <cell r="E71">
            <v>211</v>
          </cell>
          <cell r="F71">
            <v>62.2</v>
          </cell>
          <cell r="G71">
            <v>30.9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1.1875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5.74</v>
          </cell>
          <cell r="AA71">
            <v>0</v>
          </cell>
          <cell r="AB71">
            <v>34.5</v>
          </cell>
          <cell r="AC71">
            <v>0</v>
          </cell>
          <cell r="AD71">
            <v>0</v>
          </cell>
          <cell r="AE71">
            <v>10300</v>
          </cell>
          <cell r="AF71">
            <v>751</v>
          </cell>
          <cell r="AG71">
            <v>665</v>
          </cell>
          <cell r="AH71">
            <v>12.9</v>
          </cell>
          <cell r="AI71">
            <v>757</v>
          </cell>
          <cell r="AJ71">
            <v>155</v>
          </cell>
          <cell r="AK71">
            <v>100</v>
          </cell>
          <cell r="AL71">
            <v>3.49</v>
          </cell>
          <cell r="AM71">
            <v>0</v>
          </cell>
          <cell r="AN71">
            <v>28.4</v>
          </cell>
          <cell r="AO71">
            <v>166000</v>
          </cell>
          <cell r="AP71">
            <v>0</v>
          </cell>
          <cell r="AQ71">
            <v>112</v>
          </cell>
          <cell r="AR71">
            <v>556</v>
          </cell>
          <cell r="AS71">
            <v>140</v>
          </cell>
          <cell r="AT71">
            <v>372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 t="str">
            <v>W760X314</v>
          </cell>
          <cell r="AZ71" t="str">
            <v>W760X314</v>
          </cell>
          <cell r="BA71">
            <v>314</v>
          </cell>
          <cell r="BB71">
            <v>40100</v>
          </cell>
          <cell r="BC71">
            <v>785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314</v>
          </cell>
          <cell r="BV71">
            <v>0</v>
          </cell>
          <cell r="BW71">
            <v>0</v>
          </cell>
          <cell r="BX71">
            <v>34.5</v>
          </cell>
          <cell r="BY71">
            <v>0</v>
          </cell>
          <cell r="BZ71">
            <v>4290</v>
          </cell>
          <cell r="CA71">
            <v>12300</v>
          </cell>
          <cell r="CB71">
            <v>10900</v>
          </cell>
          <cell r="CC71">
            <v>328</v>
          </cell>
          <cell r="CD71">
            <v>315</v>
          </cell>
          <cell r="CE71">
            <v>2540</v>
          </cell>
          <cell r="CF71">
            <v>1640</v>
          </cell>
          <cell r="CG71">
            <v>88.6</v>
          </cell>
          <cell r="CH71">
            <v>0</v>
          </cell>
          <cell r="CI71">
            <v>11800</v>
          </cell>
          <cell r="CJ71">
            <v>44600</v>
          </cell>
          <cell r="CK71">
            <v>0</v>
          </cell>
          <cell r="CL71">
            <v>72300</v>
          </cell>
          <cell r="CM71">
            <v>231</v>
          </cell>
          <cell r="CN71">
            <v>2290</v>
          </cell>
          <cell r="CO71">
            <v>6100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</row>
        <row r="72">
          <cell r="C72" t="str">
            <v>W30X191</v>
          </cell>
          <cell r="D72" t="str">
            <v>F</v>
          </cell>
          <cell r="E72">
            <v>191</v>
          </cell>
          <cell r="F72">
            <v>56.3</v>
          </cell>
          <cell r="G72">
            <v>30.7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1.1875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6.35</v>
          </cell>
          <cell r="AA72">
            <v>0</v>
          </cell>
          <cell r="AB72">
            <v>37.700000000000003</v>
          </cell>
          <cell r="AC72">
            <v>0</v>
          </cell>
          <cell r="AD72">
            <v>0</v>
          </cell>
          <cell r="AE72">
            <v>9200</v>
          </cell>
          <cell r="AF72">
            <v>675</v>
          </cell>
          <cell r="AG72">
            <v>600</v>
          </cell>
          <cell r="AH72">
            <v>12.8</v>
          </cell>
          <cell r="AI72">
            <v>673</v>
          </cell>
          <cell r="AJ72">
            <v>138</v>
          </cell>
          <cell r="AK72">
            <v>89.5</v>
          </cell>
          <cell r="AL72">
            <v>3.46</v>
          </cell>
          <cell r="AM72">
            <v>0</v>
          </cell>
          <cell r="AN72">
            <v>21</v>
          </cell>
          <cell r="AO72">
            <v>146000</v>
          </cell>
          <cell r="AP72">
            <v>0</v>
          </cell>
          <cell r="AQ72">
            <v>111</v>
          </cell>
          <cell r="AR72">
            <v>494</v>
          </cell>
          <cell r="AS72">
            <v>125</v>
          </cell>
          <cell r="AT72">
            <v>335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 t="str">
            <v>W760X284</v>
          </cell>
          <cell r="AZ72" t="str">
            <v>W760X284</v>
          </cell>
          <cell r="BA72">
            <v>284</v>
          </cell>
          <cell r="BB72">
            <v>36300</v>
          </cell>
          <cell r="BC72">
            <v>780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284</v>
          </cell>
          <cell r="BV72">
            <v>0</v>
          </cell>
          <cell r="BW72">
            <v>0</v>
          </cell>
          <cell r="BX72">
            <v>37.700000000000003</v>
          </cell>
          <cell r="BY72">
            <v>0</v>
          </cell>
          <cell r="BZ72">
            <v>3830</v>
          </cell>
          <cell r="CA72">
            <v>11100</v>
          </cell>
          <cell r="CB72">
            <v>9830</v>
          </cell>
          <cell r="CC72">
            <v>325</v>
          </cell>
          <cell r="CD72">
            <v>280</v>
          </cell>
          <cell r="CE72">
            <v>2260</v>
          </cell>
          <cell r="CF72">
            <v>1470</v>
          </cell>
          <cell r="CG72">
            <v>87.9</v>
          </cell>
          <cell r="CH72">
            <v>0</v>
          </cell>
          <cell r="CI72">
            <v>8740</v>
          </cell>
          <cell r="CJ72">
            <v>39200</v>
          </cell>
          <cell r="CK72">
            <v>0</v>
          </cell>
          <cell r="CL72">
            <v>71600</v>
          </cell>
          <cell r="CM72">
            <v>206</v>
          </cell>
          <cell r="CN72">
            <v>2050</v>
          </cell>
          <cell r="CO72">
            <v>5490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</row>
        <row r="73">
          <cell r="C73" t="str">
            <v>W30X173</v>
          </cell>
          <cell r="D73" t="str">
            <v>F</v>
          </cell>
          <cell r="E73">
            <v>173</v>
          </cell>
          <cell r="F73">
            <v>51</v>
          </cell>
          <cell r="G73">
            <v>30.4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1.125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7.04</v>
          </cell>
          <cell r="AA73">
            <v>0</v>
          </cell>
          <cell r="AB73">
            <v>40.799999999999997</v>
          </cell>
          <cell r="AC73">
            <v>0</v>
          </cell>
          <cell r="AD73">
            <v>0</v>
          </cell>
          <cell r="AE73">
            <v>8230</v>
          </cell>
          <cell r="AF73">
            <v>607</v>
          </cell>
          <cell r="AG73">
            <v>541</v>
          </cell>
          <cell r="AH73">
            <v>12.7</v>
          </cell>
          <cell r="AI73">
            <v>598</v>
          </cell>
          <cell r="AJ73">
            <v>123</v>
          </cell>
          <cell r="AK73">
            <v>79.8</v>
          </cell>
          <cell r="AL73">
            <v>3.42</v>
          </cell>
          <cell r="AM73">
            <v>0</v>
          </cell>
          <cell r="AN73">
            <v>15.6</v>
          </cell>
          <cell r="AO73">
            <v>129000</v>
          </cell>
          <cell r="AP73">
            <v>0</v>
          </cell>
          <cell r="AQ73">
            <v>110</v>
          </cell>
          <cell r="AR73">
            <v>441</v>
          </cell>
          <cell r="AS73">
            <v>113</v>
          </cell>
          <cell r="AT73">
            <v>301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 t="str">
            <v>W760X257</v>
          </cell>
          <cell r="AZ73" t="str">
            <v>W760X257</v>
          </cell>
          <cell r="BA73">
            <v>257</v>
          </cell>
          <cell r="BB73">
            <v>32900</v>
          </cell>
          <cell r="BC73">
            <v>772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257</v>
          </cell>
          <cell r="BV73">
            <v>0</v>
          </cell>
          <cell r="BW73">
            <v>0</v>
          </cell>
          <cell r="BX73">
            <v>40.799999999999997</v>
          </cell>
          <cell r="BY73">
            <v>0</v>
          </cell>
          <cell r="BZ73">
            <v>3430</v>
          </cell>
          <cell r="CA73">
            <v>9950</v>
          </cell>
          <cell r="CB73">
            <v>8870</v>
          </cell>
          <cell r="CC73">
            <v>323</v>
          </cell>
          <cell r="CD73">
            <v>249</v>
          </cell>
          <cell r="CE73">
            <v>2020</v>
          </cell>
          <cell r="CF73">
            <v>1310</v>
          </cell>
          <cell r="CG73">
            <v>86.9</v>
          </cell>
          <cell r="CH73">
            <v>0</v>
          </cell>
          <cell r="CI73">
            <v>6490</v>
          </cell>
          <cell r="CJ73">
            <v>34600</v>
          </cell>
          <cell r="CK73">
            <v>0</v>
          </cell>
          <cell r="CL73">
            <v>71000</v>
          </cell>
          <cell r="CM73">
            <v>184</v>
          </cell>
          <cell r="CN73">
            <v>1850</v>
          </cell>
          <cell r="CO73">
            <v>4930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</row>
        <row r="74">
          <cell r="C74" t="str">
            <v>W30X148</v>
          </cell>
          <cell r="D74" t="str">
            <v>F</v>
          </cell>
          <cell r="E74">
            <v>148</v>
          </cell>
          <cell r="F74">
            <v>43.5</v>
          </cell>
          <cell r="G74">
            <v>30.7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1.125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4.4400000000000004</v>
          </cell>
          <cell r="AA74">
            <v>0</v>
          </cell>
          <cell r="AB74">
            <v>41.6</v>
          </cell>
          <cell r="AC74">
            <v>0</v>
          </cell>
          <cell r="AD74">
            <v>0</v>
          </cell>
          <cell r="AE74">
            <v>6680</v>
          </cell>
          <cell r="AF74">
            <v>500</v>
          </cell>
          <cell r="AG74">
            <v>436</v>
          </cell>
          <cell r="AH74">
            <v>12.4</v>
          </cell>
          <cell r="AI74">
            <v>227</v>
          </cell>
          <cell r="AJ74">
            <v>68</v>
          </cell>
          <cell r="AK74">
            <v>43.3</v>
          </cell>
          <cell r="AL74">
            <v>2.2799999999999998</v>
          </cell>
          <cell r="AM74">
            <v>0</v>
          </cell>
          <cell r="AN74">
            <v>14.5</v>
          </cell>
          <cell r="AO74">
            <v>49400</v>
          </cell>
          <cell r="AP74">
            <v>0</v>
          </cell>
          <cell r="AQ74">
            <v>77.5</v>
          </cell>
          <cell r="AR74">
            <v>240</v>
          </cell>
          <cell r="AS74">
            <v>85.8</v>
          </cell>
          <cell r="AT74">
            <v>248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 t="str">
            <v>W760X220</v>
          </cell>
          <cell r="AZ74" t="str">
            <v>W760X220</v>
          </cell>
          <cell r="BA74">
            <v>220</v>
          </cell>
          <cell r="BB74">
            <v>28100</v>
          </cell>
          <cell r="BC74">
            <v>780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220</v>
          </cell>
          <cell r="BV74">
            <v>0</v>
          </cell>
          <cell r="BW74">
            <v>0</v>
          </cell>
          <cell r="BX74">
            <v>41.6</v>
          </cell>
          <cell r="BY74">
            <v>0</v>
          </cell>
          <cell r="BZ74">
            <v>2780</v>
          </cell>
          <cell r="CA74">
            <v>8190</v>
          </cell>
          <cell r="CB74">
            <v>7140</v>
          </cell>
          <cell r="CC74">
            <v>315</v>
          </cell>
          <cell r="CD74">
            <v>94.5</v>
          </cell>
          <cell r="CE74">
            <v>1110</v>
          </cell>
          <cell r="CF74">
            <v>710</v>
          </cell>
          <cell r="CG74">
            <v>57.9</v>
          </cell>
          <cell r="CH74">
            <v>0</v>
          </cell>
          <cell r="CI74">
            <v>6040</v>
          </cell>
          <cell r="CJ74">
            <v>13300</v>
          </cell>
          <cell r="CK74">
            <v>0</v>
          </cell>
          <cell r="CL74">
            <v>50000</v>
          </cell>
          <cell r="CM74">
            <v>100</v>
          </cell>
          <cell r="CN74">
            <v>1410</v>
          </cell>
          <cell r="CO74">
            <v>4060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</row>
        <row r="75">
          <cell r="C75" t="str">
            <v>W30X132</v>
          </cell>
          <cell r="D75" t="str">
            <v>F</v>
          </cell>
          <cell r="E75">
            <v>132</v>
          </cell>
          <cell r="F75">
            <v>38.9</v>
          </cell>
          <cell r="G75">
            <v>30.3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1.125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5.27</v>
          </cell>
          <cell r="AA75">
            <v>0</v>
          </cell>
          <cell r="AB75">
            <v>43.9</v>
          </cell>
          <cell r="AC75">
            <v>0</v>
          </cell>
          <cell r="AD75">
            <v>0</v>
          </cell>
          <cell r="AE75">
            <v>5770</v>
          </cell>
          <cell r="AF75">
            <v>437</v>
          </cell>
          <cell r="AG75">
            <v>380</v>
          </cell>
          <cell r="AH75">
            <v>12.2</v>
          </cell>
          <cell r="AI75">
            <v>196</v>
          </cell>
          <cell r="AJ75">
            <v>58.4</v>
          </cell>
          <cell r="AK75">
            <v>37.200000000000003</v>
          </cell>
          <cell r="AL75">
            <v>2.25</v>
          </cell>
          <cell r="AM75">
            <v>0</v>
          </cell>
          <cell r="AN75">
            <v>9.7200000000000006</v>
          </cell>
          <cell r="AO75">
            <v>42100</v>
          </cell>
          <cell r="AP75">
            <v>0</v>
          </cell>
          <cell r="AQ75">
            <v>76.900000000000006</v>
          </cell>
          <cell r="AR75">
            <v>202</v>
          </cell>
          <cell r="AS75">
            <v>72.400000000000006</v>
          </cell>
          <cell r="AT75">
            <v>215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 t="str">
            <v>W760X196</v>
          </cell>
          <cell r="AZ75" t="str">
            <v>W760X196</v>
          </cell>
          <cell r="BA75">
            <v>196</v>
          </cell>
          <cell r="BB75">
            <v>25100</v>
          </cell>
          <cell r="BC75">
            <v>770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196</v>
          </cell>
          <cell r="BV75">
            <v>0</v>
          </cell>
          <cell r="BW75">
            <v>0</v>
          </cell>
          <cell r="BX75">
            <v>43.9</v>
          </cell>
          <cell r="BY75">
            <v>0</v>
          </cell>
          <cell r="BZ75">
            <v>2400</v>
          </cell>
          <cell r="CA75">
            <v>7160</v>
          </cell>
          <cell r="CB75">
            <v>6230</v>
          </cell>
          <cell r="CC75">
            <v>310</v>
          </cell>
          <cell r="CD75">
            <v>81.599999999999994</v>
          </cell>
          <cell r="CE75">
            <v>957</v>
          </cell>
          <cell r="CF75">
            <v>610</v>
          </cell>
          <cell r="CG75">
            <v>57.2</v>
          </cell>
          <cell r="CH75">
            <v>0</v>
          </cell>
          <cell r="CI75">
            <v>4050</v>
          </cell>
          <cell r="CJ75">
            <v>11300</v>
          </cell>
          <cell r="CK75">
            <v>0</v>
          </cell>
          <cell r="CL75">
            <v>49600</v>
          </cell>
          <cell r="CM75">
            <v>84.1</v>
          </cell>
          <cell r="CN75">
            <v>1190</v>
          </cell>
          <cell r="CO75">
            <v>3520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</row>
        <row r="76">
          <cell r="C76" t="str">
            <v>W30X124</v>
          </cell>
          <cell r="D76" t="str">
            <v>F</v>
          </cell>
          <cell r="E76">
            <v>124</v>
          </cell>
          <cell r="F76">
            <v>36.5</v>
          </cell>
          <cell r="G76">
            <v>30.2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1.125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5.65</v>
          </cell>
          <cell r="AA76">
            <v>0</v>
          </cell>
          <cell r="AB76">
            <v>46.2</v>
          </cell>
          <cell r="AC76">
            <v>0</v>
          </cell>
          <cell r="AD76">
            <v>0</v>
          </cell>
          <cell r="AE76">
            <v>5360</v>
          </cell>
          <cell r="AF76">
            <v>408</v>
          </cell>
          <cell r="AG76">
            <v>355</v>
          </cell>
          <cell r="AH76">
            <v>12.1</v>
          </cell>
          <cell r="AI76">
            <v>181</v>
          </cell>
          <cell r="AJ76">
            <v>54</v>
          </cell>
          <cell r="AK76">
            <v>34.4</v>
          </cell>
          <cell r="AL76">
            <v>2.23</v>
          </cell>
          <cell r="AM76">
            <v>0</v>
          </cell>
          <cell r="AN76">
            <v>7.99</v>
          </cell>
          <cell r="AO76">
            <v>38600</v>
          </cell>
          <cell r="AP76">
            <v>0</v>
          </cell>
          <cell r="AQ76">
            <v>76.8</v>
          </cell>
          <cell r="AR76">
            <v>188</v>
          </cell>
          <cell r="AS76">
            <v>67.5</v>
          </cell>
          <cell r="AT76">
            <v>202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 t="str">
            <v>W760X185</v>
          </cell>
          <cell r="AZ76" t="str">
            <v>W760X185</v>
          </cell>
          <cell r="BA76">
            <v>185</v>
          </cell>
          <cell r="BB76">
            <v>23500</v>
          </cell>
          <cell r="BC76">
            <v>767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185</v>
          </cell>
          <cell r="BV76">
            <v>0</v>
          </cell>
          <cell r="BW76">
            <v>0</v>
          </cell>
          <cell r="BX76">
            <v>46.2</v>
          </cell>
          <cell r="BY76">
            <v>0</v>
          </cell>
          <cell r="BZ76">
            <v>2230</v>
          </cell>
          <cell r="CA76">
            <v>6690</v>
          </cell>
          <cell r="CB76">
            <v>5820</v>
          </cell>
          <cell r="CC76">
            <v>307</v>
          </cell>
          <cell r="CD76">
            <v>75.3</v>
          </cell>
          <cell r="CE76">
            <v>885</v>
          </cell>
          <cell r="CF76">
            <v>564</v>
          </cell>
          <cell r="CG76">
            <v>56.6</v>
          </cell>
          <cell r="CH76">
            <v>0</v>
          </cell>
          <cell r="CI76">
            <v>3330</v>
          </cell>
          <cell r="CJ76">
            <v>10400</v>
          </cell>
          <cell r="CK76">
            <v>0</v>
          </cell>
          <cell r="CL76">
            <v>49500</v>
          </cell>
          <cell r="CM76">
            <v>78.3</v>
          </cell>
          <cell r="CN76">
            <v>1110</v>
          </cell>
          <cell r="CO76">
            <v>3310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</row>
        <row r="77">
          <cell r="C77" t="str">
            <v>W30X116</v>
          </cell>
          <cell r="D77" t="str">
            <v>F</v>
          </cell>
          <cell r="E77">
            <v>116</v>
          </cell>
          <cell r="F77">
            <v>34.200000000000003</v>
          </cell>
          <cell r="G77">
            <v>30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1.125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6.17</v>
          </cell>
          <cell r="AA77">
            <v>0</v>
          </cell>
          <cell r="AB77">
            <v>47.8</v>
          </cell>
          <cell r="AC77">
            <v>0</v>
          </cell>
          <cell r="AD77">
            <v>0</v>
          </cell>
          <cell r="AE77">
            <v>4930</v>
          </cell>
          <cell r="AF77">
            <v>378</v>
          </cell>
          <cell r="AG77">
            <v>329</v>
          </cell>
          <cell r="AH77">
            <v>12</v>
          </cell>
          <cell r="AI77">
            <v>164</v>
          </cell>
          <cell r="AJ77">
            <v>49.2</v>
          </cell>
          <cell r="AK77">
            <v>31.3</v>
          </cell>
          <cell r="AL77">
            <v>2.19</v>
          </cell>
          <cell r="AM77">
            <v>0</v>
          </cell>
          <cell r="AN77">
            <v>6.43</v>
          </cell>
          <cell r="AO77">
            <v>34900</v>
          </cell>
          <cell r="AP77">
            <v>0</v>
          </cell>
          <cell r="AQ77">
            <v>76.5</v>
          </cell>
          <cell r="AR77">
            <v>171</v>
          </cell>
          <cell r="AS77">
            <v>61.5</v>
          </cell>
          <cell r="AT77">
            <v>187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 t="str">
            <v>W760X173</v>
          </cell>
          <cell r="AZ77" t="str">
            <v>W760X173</v>
          </cell>
          <cell r="BA77">
            <v>173</v>
          </cell>
          <cell r="BB77">
            <v>22100</v>
          </cell>
          <cell r="BC77">
            <v>762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173</v>
          </cell>
          <cell r="BV77">
            <v>0</v>
          </cell>
          <cell r="BW77">
            <v>0</v>
          </cell>
          <cell r="BX77">
            <v>47.8</v>
          </cell>
          <cell r="BY77">
            <v>0</v>
          </cell>
          <cell r="BZ77">
            <v>2050</v>
          </cell>
          <cell r="CA77">
            <v>6190</v>
          </cell>
          <cell r="CB77">
            <v>5390</v>
          </cell>
          <cell r="CC77">
            <v>305</v>
          </cell>
          <cell r="CD77">
            <v>68.3</v>
          </cell>
          <cell r="CE77">
            <v>806</v>
          </cell>
          <cell r="CF77">
            <v>513</v>
          </cell>
          <cell r="CG77">
            <v>55.6</v>
          </cell>
          <cell r="CH77">
            <v>0</v>
          </cell>
          <cell r="CI77">
            <v>2680</v>
          </cell>
          <cell r="CJ77">
            <v>9370</v>
          </cell>
          <cell r="CK77">
            <v>0</v>
          </cell>
          <cell r="CL77">
            <v>49400</v>
          </cell>
          <cell r="CM77">
            <v>71.2</v>
          </cell>
          <cell r="CN77">
            <v>1010</v>
          </cell>
          <cell r="CO77">
            <v>3060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</row>
        <row r="78">
          <cell r="C78" t="str">
            <v>W30X108</v>
          </cell>
          <cell r="D78" t="str">
            <v>F</v>
          </cell>
          <cell r="E78">
            <v>108</v>
          </cell>
          <cell r="F78">
            <v>31.7</v>
          </cell>
          <cell r="G78">
            <v>29.8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1.125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6.89</v>
          </cell>
          <cell r="AA78">
            <v>0</v>
          </cell>
          <cell r="AB78">
            <v>49.6</v>
          </cell>
          <cell r="AC78">
            <v>0</v>
          </cell>
          <cell r="AD78">
            <v>0</v>
          </cell>
          <cell r="AE78">
            <v>4470</v>
          </cell>
          <cell r="AF78">
            <v>346</v>
          </cell>
          <cell r="AG78">
            <v>299</v>
          </cell>
          <cell r="AH78">
            <v>11.9</v>
          </cell>
          <cell r="AI78">
            <v>146</v>
          </cell>
          <cell r="AJ78">
            <v>43.9</v>
          </cell>
          <cell r="AK78">
            <v>27.9</v>
          </cell>
          <cell r="AL78">
            <v>2.15</v>
          </cell>
          <cell r="AM78">
            <v>0</v>
          </cell>
          <cell r="AN78">
            <v>4.99</v>
          </cell>
          <cell r="AO78">
            <v>30900</v>
          </cell>
          <cell r="AP78">
            <v>0</v>
          </cell>
          <cell r="AQ78">
            <v>76.2</v>
          </cell>
          <cell r="AR78">
            <v>152</v>
          </cell>
          <cell r="AS78">
            <v>54.9</v>
          </cell>
          <cell r="AT78">
            <v>170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 t="str">
            <v>W760X161</v>
          </cell>
          <cell r="AZ78" t="str">
            <v>W760X161</v>
          </cell>
          <cell r="BA78">
            <v>161</v>
          </cell>
          <cell r="BB78">
            <v>20500</v>
          </cell>
          <cell r="BC78">
            <v>757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161</v>
          </cell>
          <cell r="BV78">
            <v>0</v>
          </cell>
          <cell r="BW78">
            <v>0</v>
          </cell>
          <cell r="BX78">
            <v>49.6</v>
          </cell>
          <cell r="BY78">
            <v>0</v>
          </cell>
          <cell r="BZ78">
            <v>1860</v>
          </cell>
          <cell r="CA78">
            <v>5670</v>
          </cell>
          <cell r="CB78">
            <v>4900</v>
          </cell>
          <cell r="CC78">
            <v>302</v>
          </cell>
          <cell r="CD78">
            <v>60.8</v>
          </cell>
          <cell r="CE78">
            <v>719</v>
          </cell>
          <cell r="CF78">
            <v>457</v>
          </cell>
          <cell r="CG78">
            <v>54.6</v>
          </cell>
          <cell r="CH78">
            <v>0</v>
          </cell>
          <cell r="CI78">
            <v>2080</v>
          </cell>
          <cell r="CJ78">
            <v>8300</v>
          </cell>
          <cell r="CK78">
            <v>0</v>
          </cell>
          <cell r="CL78">
            <v>49200</v>
          </cell>
          <cell r="CM78">
            <v>63.3</v>
          </cell>
          <cell r="CN78">
            <v>900</v>
          </cell>
          <cell r="CO78">
            <v>2790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</row>
        <row r="79">
          <cell r="C79" t="str">
            <v>W30X99</v>
          </cell>
          <cell r="D79" t="str">
            <v>F</v>
          </cell>
          <cell r="E79">
            <v>99</v>
          </cell>
          <cell r="F79">
            <v>29.1</v>
          </cell>
          <cell r="G79">
            <v>29.7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1.0625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7.8</v>
          </cell>
          <cell r="AA79">
            <v>0</v>
          </cell>
          <cell r="AB79">
            <v>51.9</v>
          </cell>
          <cell r="AC79">
            <v>0</v>
          </cell>
          <cell r="AD79">
            <v>0</v>
          </cell>
          <cell r="AE79">
            <v>3990</v>
          </cell>
          <cell r="AF79">
            <v>312</v>
          </cell>
          <cell r="AG79">
            <v>269</v>
          </cell>
          <cell r="AH79">
            <v>11.7</v>
          </cell>
          <cell r="AI79">
            <v>128</v>
          </cell>
          <cell r="AJ79">
            <v>38.6</v>
          </cell>
          <cell r="AK79">
            <v>24.5</v>
          </cell>
          <cell r="AL79">
            <v>2.1</v>
          </cell>
          <cell r="AM79">
            <v>0</v>
          </cell>
          <cell r="AN79">
            <v>3.77</v>
          </cell>
          <cell r="AO79">
            <v>26800</v>
          </cell>
          <cell r="AP79">
            <v>0</v>
          </cell>
          <cell r="AQ79">
            <v>76.2</v>
          </cell>
          <cell r="AR79">
            <v>134</v>
          </cell>
          <cell r="AS79">
            <v>48.5</v>
          </cell>
          <cell r="AT79">
            <v>154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 t="str">
            <v>W760X147</v>
          </cell>
          <cell r="AZ79" t="str">
            <v>W760X147</v>
          </cell>
          <cell r="BA79">
            <v>147</v>
          </cell>
          <cell r="BB79">
            <v>18800</v>
          </cell>
          <cell r="BC79">
            <v>754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147</v>
          </cell>
          <cell r="BV79">
            <v>0</v>
          </cell>
          <cell r="BW79">
            <v>0</v>
          </cell>
          <cell r="BX79">
            <v>51.9</v>
          </cell>
          <cell r="BY79">
            <v>0</v>
          </cell>
          <cell r="BZ79">
            <v>1660</v>
          </cell>
          <cell r="CA79">
            <v>5110</v>
          </cell>
          <cell r="CB79">
            <v>4410</v>
          </cell>
          <cell r="CC79">
            <v>297</v>
          </cell>
          <cell r="CD79">
            <v>53.3</v>
          </cell>
          <cell r="CE79">
            <v>633</v>
          </cell>
          <cell r="CF79">
            <v>401</v>
          </cell>
          <cell r="CG79">
            <v>53.3</v>
          </cell>
          <cell r="CH79">
            <v>0</v>
          </cell>
          <cell r="CI79">
            <v>1570</v>
          </cell>
          <cell r="CJ79">
            <v>7200</v>
          </cell>
          <cell r="CK79">
            <v>0</v>
          </cell>
          <cell r="CL79">
            <v>49200</v>
          </cell>
          <cell r="CM79">
            <v>55.8</v>
          </cell>
          <cell r="CN79">
            <v>795</v>
          </cell>
          <cell r="CO79">
            <v>2520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</row>
        <row r="80">
          <cell r="C80" t="str">
            <v>W30X90</v>
          </cell>
          <cell r="D80" t="str">
            <v>F</v>
          </cell>
          <cell r="E80">
            <v>90</v>
          </cell>
          <cell r="F80">
            <v>26.4</v>
          </cell>
          <cell r="G80">
            <v>29.5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1.0625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8.52</v>
          </cell>
          <cell r="AA80">
            <v>0</v>
          </cell>
          <cell r="AB80">
            <v>57.5</v>
          </cell>
          <cell r="AC80">
            <v>0</v>
          </cell>
          <cell r="AD80">
            <v>0</v>
          </cell>
          <cell r="AE80">
            <v>3610</v>
          </cell>
          <cell r="AF80">
            <v>283</v>
          </cell>
          <cell r="AG80">
            <v>245</v>
          </cell>
          <cell r="AH80">
            <v>11.7</v>
          </cell>
          <cell r="AI80">
            <v>115</v>
          </cell>
          <cell r="AJ80">
            <v>34.700000000000003</v>
          </cell>
          <cell r="AK80">
            <v>22.1</v>
          </cell>
          <cell r="AL80">
            <v>2.09</v>
          </cell>
          <cell r="AM80">
            <v>0</v>
          </cell>
          <cell r="AN80">
            <v>2.84</v>
          </cell>
          <cell r="AO80">
            <v>24000</v>
          </cell>
          <cell r="AP80">
            <v>0</v>
          </cell>
          <cell r="AQ80">
            <v>75.099999999999994</v>
          </cell>
          <cell r="AR80">
            <v>119</v>
          </cell>
          <cell r="AS80">
            <v>43.7</v>
          </cell>
          <cell r="AT80">
            <v>139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 t="str">
            <v>W760X134</v>
          </cell>
          <cell r="AZ80" t="str">
            <v>W760X134</v>
          </cell>
          <cell r="BA80">
            <v>134</v>
          </cell>
          <cell r="BB80">
            <v>17000</v>
          </cell>
          <cell r="BC80">
            <v>749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134</v>
          </cell>
          <cell r="BV80">
            <v>0</v>
          </cell>
          <cell r="BW80">
            <v>0</v>
          </cell>
          <cell r="BX80">
            <v>57.5</v>
          </cell>
          <cell r="BY80">
            <v>0</v>
          </cell>
          <cell r="BZ80">
            <v>1500</v>
          </cell>
          <cell r="CA80">
            <v>4640</v>
          </cell>
          <cell r="CB80">
            <v>4010</v>
          </cell>
          <cell r="CC80">
            <v>297</v>
          </cell>
          <cell r="CD80">
            <v>47.9</v>
          </cell>
          <cell r="CE80">
            <v>569</v>
          </cell>
          <cell r="CF80">
            <v>362</v>
          </cell>
          <cell r="CG80">
            <v>53.1</v>
          </cell>
          <cell r="CH80">
            <v>0</v>
          </cell>
          <cell r="CI80">
            <v>1180</v>
          </cell>
          <cell r="CJ80">
            <v>6440</v>
          </cell>
          <cell r="CK80">
            <v>0</v>
          </cell>
          <cell r="CL80">
            <v>48500</v>
          </cell>
          <cell r="CM80">
            <v>49.5</v>
          </cell>
          <cell r="CN80">
            <v>716</v>
          </cell>
          <cell r="CO80">
            <v>2280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</row>
        <row r="81">
          <cell r="C81" t="str">
            <v>W27X539</v>
          </cell>
          <cell r="D81" t="str">
            <v>T</v>
          </cell>
          <cell r="E81">
            <v>539</v>
          </cell>
          <cell r="F81">
            <v>159</v>
          </cell>
          <cell r="G81">
            <v>32.5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1.8125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2.15</v>
          </cell>
          <cell r="AA81">
            <v>0</v>
          </cell>
          <cell r="AB81">
            <v>12.1</v>
          </cell>
          <cell r="AC81">
            <v>0</v>
          </cell>
          <cell r="AD81">
            <v>0</v>
          </cell>
          <cell r="AE81">
            <v>25600</v>
          </cell>
          <cell r="AF81">
            <v>1890</v>
          </cell>
          <cell r="AG81">
            <v>1570</v>
          </cell>
          <cell r="AH81">
            <v>12.7</v>
          </cell>
          <cell r="AI81">
            <v>2110</v>
          </cell>
          <cell r="AJ81">
            <v>437</v>
          </cell>
          <cell r="AK81">
            <v>277</v>
          </cell>
          <cell r="AL81">
            <v>3.65</v>
          </cell>
          <cell r="AM81">
            <v>0</v>
          </cell>
          <cell r="AN81">
            <v>496</v>
          </cell>
          <cell r="AO81">
            <v>443000</v>
          </cell>
          <cell r="AP81">
            <v>0</v>
          </cell>
          <cell r="AQ81">
            <v>111</v>
          </cell>
          <cell r="AR81">
            <v>1500</v>
          </cell>
          <cell r="AS81">
            <v>342</v>
          </cell>
          <cell r="AT81">
            <v>943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 t="str">
            <v>W690X802</v>
          </cell>
          <cell r="AZ81" t="str">
            <v>W690X802</v>
          </cell>
          <cell r="BA81">
            <v>802</v>
          </cell>
          <cell r="BB81">
            <v>103000</v>
          </cell>
          <cell r="BC81">
            <v>826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802</v>
          </cell>
          <cell r="BV81">
            <v>0</v>
          </cell>
          <cell r="BW81">
            <v>0</v>
          </cell>
          <cell r="BX81">
            <v>12.1</v>
          </cell>
          <cell r="BY81">
            <v>0</v>
          </cell>
          <cell r="BZ81">
            <v>10700</v>
          </cell>
          <cell r="CA81">
            <v>31000</v>
          </cell>
          <cell r="CB81">
            <v>25700</v>
          </cell>
          <cell r="CC81">
            <v>323</v>
          </cell>
          <cell r="CD81">
            <v>878</v>
          </cell>
          <cell r="CE81">
            <v>7160</v>
          </cell>
          <cell r="CF81">
            <v>4540</v>
          </cell>
          <cell r="CG81">
            <v>92.7</v>
          </cell>
          <cell r="CH81">
            <v>0</v>
          </cell>
          <cell r="CI81">
            <v>206000</v>
          </cell>
          <cell r="CJ81">
            <v>119000</v>
          </cell>
          <cell r="CK81">
            <v>0</v>
          </cell>
          <cell r="CL81">
            <v>71600</v>
          </cell>
          <cell r="CM81">
            <v>624</v>
          </cell>
          <cell r="CN81">
            <v>5600</v>
          </cell>
          <cell r="CO81">
            <v>15500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</row>
        <row r="82">
          <cell r="C82" t="str">
            <v>W27X368</v>
          </cell>
          <cell r="D82" t="str">
            <v>T</v>
          </cell>
          <cell r="E82">
            <v>368</v>
          </cell>
          <cell r="F82">
            <v>108</v>
          </cell>
          <cell r="G82">
            <v>30.4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1.5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2.96</v>
          </cell>
          <cell r="AA82">
            <v>0</v>
          </cell>
          <cell r="AB82">
            <v>17.3</v>
          </cell>
          <cell r="AC82">
            <v>0</v>
          </cell>
          <cell r="AD82">
            <v>0</v>
          </cell>
          <cell r="AE82">
            <v>16200</v>
          </cell>
          <cell r="AF82">
            <v>1240</v>
          </cell>
          <cell r="AG82">
            <v>1060</v>
          </cell>
          <cell r="AH82">
            <v>12.2</v>
          </cell>
          <cell r="AI82">
            <v>1310</v>
          </cell>
          <cell r="AJ82">
            <v>279</v>
          </cell>
          <cell r="AK82">
            <v>179</v>
          </cell>
          <cell r="AL82">
            <v>3.48</v>
          </cell>
          <cell r="AM82">
            <v>0</v>
          </cell>
          <cell r="AN82">
            <v>170</v>
          </cell>
          <cell r="AO82">
            <v>255000</v>
          </cell>
          <cell r="AP82">
            <v>0</v>
          </cell>
          <cell r="AQ82">
            <v>103</v>
          </cell>
          <cell r="AR82">
            <v>935</v>
          </cell>
          <cell r="AS82">
            <v>231</v>
          </cell>
          <cell r="AT82">
            <v>621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 t="str">
            <v>W690X548</v>
          </cell>
          <cell r="AZ82" t="str">
            <v>W690X548</v>
          </cell>
          <cell r="BA82">
            <v>548</v>
          </cell>
          <cell r="BB82">
            <v>69700</v>
          </cell>
          <cell r="BC82">
            <v>772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548</v>
          </cell>
          <cell r="BV82">
            <v>0</v>
          </cell>
          <cell r="BW82">
            <v>0</v>
          </cell>
          <cell r="BX82">
            <v>17.3</v>
          </cell>
          <cell r="BY82">
            <v>0</v>
          </cell>
          <cell r="BZ82">
            <v>6740</v>
          </cell>
          <cell r="CA82">
            <v>20300</v>
          </cell>
          <cell r="CB82">
            <v>17400</v>
          </cell>
          <cell r="CC82">
            <v>310</v>
          </cell>
          <cell r="CD82">
            <v>545</v>
          </cell>
          <cell r="CE82">
            <v>4570</v>
          </cell>
          <cell r="CF82">
            <v>2930</v>
          </cell>
          <cell r="CG82">
            <v>88.4</v>
          </cell>
          <cell r="CH82">
            <v>0</v>
          </cell>
          <cell r="CI82">
            <v>70800</v>
          </cell>
          <cell r="CJ82">
            <v>68500</v>
          </cell>
          <cell r="CK82">
            <v>0</v>
          </cell>
          <cell r="CL82">
            <v>66500</v>
          </cell>
          <cell r="CM82">
            <v>389</v>
          </cell>
          <cell r="CN82">
            <v>3790</v>
          </cell>
          <cell r="CO82">
            <v>10200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</row>
        <row r="83">
          <cell r="C83" t="str">
            <v>W27X336</v>
          </cell>
          <cell r="D83" t="str">
            <v>T</v>
          </cell>
          <cell r="E83">
            <v>336</v>
          </cell>
          <cell r="F83">
            <v>98.9</v>
          </cell>
          <cell r="G83">
            <v>30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1.4375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3.19</v>
          </cell>
          <cell r="AA83">
            <v>0</v>
          </cell>
          <cell r="AB83">
            <v>18.899999999999999</v>
          </cell>
          <cell r="AC83">
            <v>0</v>
          </cell>
          <cell r="AD83">
            <v>0</v>
          </cell>
          <cell r="AE83">
            <v>14600</v>
          </cell>
          <cell r="AF83">
            <v>1130</v>
          </cell>
          <cell r="AG83">
            <v>972</v>
          </cell>
          <cell r="AH83">
            <v>12.1</v>
          </cell>
          <cell r="AI83">
            <v>1180</v>
          </cell>
          <cell r="AJ83">
            <v>252</v>
          </cell>
          <cell r="AK83">
            <v>162</v>
          </cell>
          <cell r="AL83">
            <v>3.45</v>
          </cell>
          <cell r="AM83">
            <v>0</v>
          </cell>
          <cell r="AN83">
            <v>131</v>
          </cell>
          <cell r="AO83">
            <v>226000</v>
          </cell>
          <cell r="AP83">
            <v>0</v>
          </cell>
          <cell r="AQ83">
            <v>101</v>
          </cell>
          <cell r="AR83">
            <v>842</v>
          </cell>
          <cell r="AS83">
            <v>211</v>
          </cell>
          <cell r="AT83">
            <v>563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 t="str">
            <v>W690X500</v>
          </cell>
          <cell r="AZ83" t="str">
            <v>W690X500</v>
          </cell>
          <cell r="BA83">
            <v>500</v>
          </cell>
          <cell r="BB83">
            <v>63800</v>
          </cell>
          <cell r="BC83">
            <v>762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500</v>
          </cell>
          <cell r="BV83">
            <v>0</v>
          </cell>
          <cell r="BW83">
            <v>0</v>
          </cell>
          <cell r="BX83">
            <v>18.899999999999999</v>
          </cell>
          <cell r="BY83">
            <v>0</v>
          </cell>
          <cell r="BZ83">
            <v>6080</v>
          </cell>
          <cell r="CA83">
            <v>18500</v>
          </cell>
          <cell r="CB83">
            <v>15900</v>
          </cell>
          <cell r="CC83">
            <v>307</v>
          </cell>
          <cell r="CD83">
            <v>491</v>
          </cell>
          <cell r="CE83">
            <v>4130</v>
          </cell>
          <cell r="CF83">
            <v>2650</v>
          </cell>
          <cell r="CG83">
            <v>87.6</v>
          </cell>
          <cell r="CH83">
            <v>0</v>
          </cell>
          <cell r="CI83">
            <v>54500</v>
          </cell>
          <cell r="CJ83">
            <v>60700</v>
          </cell>
          <cell r="CK83">
            <v>0</v>
          </cell>
          <cell r="CL83">
            <v>65200</v>
          </cell>
          <cell r="CM83">
            <v>350</v>
          </cell>
          <cell r="CN83">
            <v>3460</v>
          </cell>
          <cell r="CO83">
            <v>9230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</row>
        <row r="84">
          <cell r="C84" t="str">
            <v>W27X307</v>
          </cell>
          <cell r="D84" t="str">
            <v>T</v>
          </cell>
          <cell r="E84">
            <v>307</v>
          </cell>
          <cell r="F84">
            <v>90.4</v>
          </cell>
          <cell r="G84">
            <v>29.6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1.4375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3.46</v>
          </cell>
          <cell r="AA84">
            <v>0</v>
          </cell>
          <cell r="AB84">
            <v>20.6</v>
          </cell>
          <cell r="AC84">
            <v>0</v>
          </cell>
          <cell r="AD84">
            <v>0</v>
          </cell>
          <cell r="AE84">
            <v>13100</v>
          </cell>
          <cell r="AF84">
            <v>1030</v>
          </cell>
          <cell r="AG84">
            <v>887</v>
          </cell>
          <cell r="AH84">
            <v>12</v>
          </cell>
          <cell r="AI84">
            <v>1050</v>
          </cell>
          <cell r="AJ84">
            <v>227</v>
          </cell>
          <cell r="AK84">
            <v>146</v>
          </cell>
          <cell r="AL84">
            <v>3.41</v>
          </cell>
          <cell r="AM84">
            <v>0</v>
          </cell>
          <cell r="AN84">
            <v>101</v>
          </cell>
          <cell r="AO84">
            <v>199000</v>
          </cell>
          <cell r="AP84">
            <v>0</v>
          </cell>
          <cell r="AQ84">
            <v>99</v>
          </cell>
          <cell r="AR84">
            <v>745</v>
          </cell>
          <cell r="AS84">
            <v>190</v>
          </cell>
          <cell r="AT84">
            <v>508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 t="str">
            <v>W690X457</v>
          </cell>
          <cell r="AZ84" t="str">
            <v>W690X457</v>
          </cell>
          <cell r="BA84">
            <v>457</v>
          </cell>
          <cell r="BB84">
            <v>58300</v>
          </cell>
          <cell r="BC84">
            <v>752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457</v>
          </cell>
          <cell r="BV84">
            <v>0</v>
          </cell>
          <cell r="BW84">
            <v>0</v>
          </cell>
          <cell r="BX84">
            <v>20.6</v>
          </cell>
          <cell r="BY84">
            <v>0</v>
          </cell>
          <cell r="BZ84">
            <v>5450</v>
          </cell>
          <cell r="CA84">
            <v>16900</v>
          </cell>
          <cell r="CB84">
            <v>14500</v>
          </cell>
          <cell r="CC84">
            <v>305</v>
          </cell>
          <cell r="CD84">
            <v>437</v>
          </cell>
          <cell r="CE84">
            <v>3720</v>
          </cell>
          <cell r="CF84">
            <v>2390</v>
          </cell>
          <cell r="CG84">
            <v>86.6</v>
          </cell>
          <cell r="CH84">
            <v>0</v>
          </cell>
          <cell r="CI84">
            <v>42000</v>
          </cell>
          <cell r="CJ84">
            <v>53400</v>
          </cell>
          <cell r="CK84">
            <v>0</v>
          </cell>
          <cell r="CL84">
            <v>63900</v>
          </cell>
          <cell r="CM84">
            <v>310</v>
          </cell>
          <cell r="CN84">
            <v>3110</v>
          </cell>
          <cell r="CO84">
            <v>8320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</row>
        <row r="85">
          <cell r="C85" t="str">
            <v>W27X281</v>
          </cell>
          <cell r="D85" t="str">
            <v>T</v>
          </cell>
          <cell r="E85">
            <v>281</v>
          </cell>
          <cell r="F85">
            <v>82.9</v>
          </cell>
          <cell r="G85">
            <v>29.3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1.375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3.72</v>
          </cell>
          <cell r="AA85">
            <v>0</v>
          </cell>
          <cell r="AB85">
            <v>22.5</v>
          </cell>
          <cell r="AC85">
            <v>0</v>
          </cell>
          <cell r="AD85">
            <v>0</v>
          </cell>
          <cell r="AE85">
            <v>11900</v>
          </cell>
          <cell r="AF85">
            <v>936</v>
          </cell>
          <cell r="AG85">
            <v>814</v>
          </cell>
          <cell r="AH85">
            <v>12</v>
          </cell>
          <cell r="AI85">
            <v>953</v>
          </cell>
          <cell r="AJ85">
            <v>206</v>
          </cell>
          <cell r="AK85">
            <v>133</v>
          </cell>
          <cell r="AL85">
            <v>3.39</v>
          </cell>
          <cell r="AM85">
            <v>0</v>
          </cell>
          <cell r="AN85">
            <v>79.5</v>
          </cell>
          <cell r="AO85">
            <v>178000</v>
          </cell>
          <cell r="AP85">
            <v>0</v>
          </cell>
          <cell r="AQ85">
            <v>98.5</v>
          </cell>
          <cell r="AR85">
            <v>685</v>
          </cell>
          <cell r="AS85">
            <v>176</v>
          </cell>
          <cell r="AT85">
            <v>466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 t="str">
            <v>W690X419</v>
          </cell>
          <cell r="AZ85" t="str">
            <v>W690X419</v>
          </cell>
          <cell r="BA85">
            <v>419</v>
          </cell>
          <cell r="BB85">
            <v>53500</v>
          </cell>
          <cell r="BC85">
            <v>744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419</v>
          </cell>
          <cell r="BV85">
            <v>0</v>
          </cell>
          <cell r="BW85">
            <v>0</v>
          </cell>
          <cell r="BX85">
            <v>22.5</v>
          </cell>
          <cell r="BY85">
            <v>0</v>
          </cell>
          <cell r="BZ85">
            <v>4950</v>
          </cell>
          <cell r="CA85">
            <v>15300</v>
          </cell>
          <cell r="CB85">
            <v>13300</v>
          </cell>
          <cell r="CC85">
            <v>305</v>
          </cell>
          <cell r="CD85">
            <v>397</v>
          </cell>
          <cell r="CE85">
            <v>3380</v>
          </cell>
          <cell r="CF85">
            <v>2180</v>
          </cell>
          <cell r="CG85">
            <v>86.1</v>
          </cell>
          <cell r="CH85">
            <v>0</v>
          </cell>
          <cell r="CI85">
            <v>33100</v>
          </cell>
          <cell r="CJ85">
            <v>47800</v>
          </cell>
          <cell r="CK85">
            <v>0</v>
          </cell>
          <cell r="CL85">
            <v>63500</v>
          </cell>
          <cell r="CM85">
            <v>285</v>
          </cell>
          <cell r="CN85">
            <v>2880</v>
          </cell>
          <cell r="CO85">
            <v>7640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</row>
        <row r="86">
          <cell r="C86" t="str">
            <v>W27X258</v>
          </cell>
          <cell r="D86" t="str">
            <v>F</v>
          </cell>
          <cell r="E86">
            <v>258</v>
          </cell>
          <cell r="F86">
            <v>76</v>
          </cell>
          <cell r="G86">
            <v>29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1.3125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4.03</v>
          </cell>
          <cell r="AA86">
            <v>0</v>
          </cell>
          <cell r="AB86">
            <v>24.4</v>
          </cell>
          <cell r="AC86">
            <v>0</v>
          </cell>
          <cell r="AD86">
            <v>0</v>
          </cell>
          <cell r="AE86">
            <v>10800</v>
          </cell>
          <cell r="AF86">
            <v>852</v>
          </cell>
          <cell r="AG86">
            <v>745</v>
          </cell>
          <cell r="AH86">
            <v>11.9</v>
          </cell>
          <cell r="AI86">
            <v>859</v>
          </cell>
          <cell r="AJ86">
            <v>187</v>
          </cell>
          <cell r="AK86">
            <v>120</v>
          </cell>
          <cell r="AL86">
            <v>3.36</v>
          </cell>
          <cell r="AM86">
            <v>0</v>
          </cell>
          <cell r="AN86">
            <v>61.6</v>
          </cell>
          <cell r="AO86">
            <v>159000</v>
          </cell>
          <cell r="AP86">
            <v>0</v>
          </cell>
          <cell r="AQ86">
            <v>97.3</v>
          </cell>
          <cell r="AR86">
            <v>616</v>
          </cell>
          <cell r="AS86">
            <v>160</v>
          </cell>
          <cell r="AT86">
            <v>424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 t="str">
            <v>W690X384</v>
          </cell>
          <cell r="AZ86" t="str">
            <v>W690X384</v>
          </cell>
          <cell r="BA86">
            <v>384</v>
          </cell>
          <cell r="BB86">
            <v>49000</v>
          </cell>
          <cell r="BC86">
            <v>737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384</v>
          </cell>
          <cell r="BV86">
            <v>0</v>
          </cell>
          <cell r="BW86">
            <v>0</v>
          </cell>
          <cell r="BX86">
            <v>24.4</v>
          </cell>
          <cell r="BY86">
            <v>0</v>
          </cell>
          <cell r="BZ86">
            <v>4500</v>
          </cell>
          <cell r="CA86">
            <v>14000</v>
          </cell>
          <cell r="CB86">
            <v>12200</v>
          </cell>
          <cell r="CC86">
            <v>302</v>
          </cell>
          <cell r="CD86">
            <v>358</v>
          </cell>
          <cell r="CE86">
            <v>3060</v>
          </cell>
          <cell r="CF86">
            <v>1970</v>
          </cell>
          <cell r="CG86">
            <v>85.3</v>
          </cell>
          <cell r="CH86">
            <v>0</v>
          </cell>
          <cell r="CI86">
            <v>25600</v>
          </cell>
          <cell r="CJ86">
            <v>42700</v>
          </cell>
          <cell r="CK86">
            <v>0</v>
          </cell>
          <cell r="CL86">
            <v>62800</v>
          </cell>
          <cell r="CM86">
            <v>256</v>
          </cell>
          <cell r="CN86">
            <v>2620</v>
          </cell>
          <cell r="CO86">
            <v>6950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</row>
        <row r="87">
          <cell r="C87" t="str">
            <v>W27X235</v>
          </cell>
          <cell r="D87" t="str">
            <v>F</v>
          </cell>
          <cell r="E87">
            <v>235</v>
          </cell>
          <cell r="F87">
            <v>69.400000000000006</v>
          </cell>
          <cell r="G87">
            <v>28.7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1.3125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4.41</v>
          </cell>
          <cell r="AA87">
            <v>0</v>
          </cell>
          <cell r="AB87">
            <v>26.2</v>
          </cell>
          <cell r="AC87">
            <v>0</v>
          </cell>
          <cell r="AD87">
            <v>0</v>
          </cell>
          <cell r="AE87">
            <v>9700</v>
          </cell>
          <cell r="AF87">
            <v>772</v>
          </cell>
          <cell r="AG87">
            <v>677</v>
          </cell>
          <cell r="AH87">
            <v>11.8</v>
          </cell>
          <cell r="AI87">
            <v>769</v>
          </cell>
          <cell r="AJ87">
            <v>168</v>
          </cell>
          <cell r="AK87">
            <v>108</v>
          </cell>
          <cell r="AL87">
            <v>3.33</v>
          </cell>
          <cell r="AM87">
            <v>0</v>
          </cell>
          <cell r="AN87">
            <v>47</v>
          </cell>
          <cell r="AO87">
            <v>141000</v>
          </cell>
          <cell r="AP87">
            <v>0</v>
          </cell>
          <cell r="AQ87">
            <v>96.2</v>
          </cell>
          <cell r="AR87">
            <v>550</v>
          </cell>
          <cell r="AS87">
            <v>145</v>
          </cell>
          <cell r="AT87">
            <v>384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 t="str">
            <v>W690X350</v>
          </cell>
          <cell r="AZ87" t="str">
            <v>W690X350</v>
          </cell>
          <cell r="BA87">
            <v>350</v>
          </cell>
          <cell r="BB87">
            <v>44800</v>
          </cell>
          <cell r="BC87">
            <v>729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350</v>
          </cell>
          <cell r="BV87">
            <v>0</v>
          </cell>
          <cell r="BW87">
            <v>0</v>
          </cell>
          <cell r="BX87">
            <v>26.2</v>
          </cell>
          <cell r="BY87">
            <v>0</v>
          </cell>
          <cell r="BZ87">
            <v>4040</v>
          </cell>
          <cell r="CA87">
            <v>12700</v>
          </cell>
          <cell r="CB87">
            <v>11100</v>
          </cell>
          <cell r="CC87">
            <v>300</v>
          </cell>
          <cell r="CD87">
            <v>320</v>
          </cell>
          <cell r="CE87">
            <v>2750</v>
          </cell>
          <cell r="CF87">
            <v>1770</v>
          </cell>
          <cell r="CG87">
            <v>84.6</v>
          </cell>
          <cell r="CH87">
            <v>0</v>
          </cell>
          <cell r="CI87">
            <v>19600</v>
          </cell>
          <cell r="CJ87">
            <v>37900</v>
          </cell>
          <cell r="CK87">
            <v>0</v>
          </cell>
          <cell r="CL87">
            <v>62100</v>
          </cell>
          <cell r="CM87">
            <v>229</v>
          </cell>
          <cell r="CN87">
            <v>2380</v>
          </cell>
          <cell r="CO87">
            <v>6290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</row>
        <row r="88">
          <cell r="C88" t="str">
            <v>W27X217</v>
          </cell>
          <cell r="D88" t="str">
            <v>F</v>
          </cell>
          <cell r="E88">
            <v>217</v>
          </cell>
          <cell r="F88">
            <v>64</v>
          </cell>
          <cell r="G88">
            <v>28.4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1.25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4.71</v>
          </cell>
          <cell r="AA88">
            <v>0</v>
          </cell>
          <cell r="AB88">
            <v>28.7</v>
          </cell>
          <cell r="AC88">
            <v>0</v>
          </cell>
          <cell r="AD88">
            <v>0</v>
          </cell>
          <cell r="AE88">
            <v>8910</v>
          </cell>
          <cell r="AF88">
            <v>711</v>
          </cell>
          <cell r="AG88">
            <v>627</v>
          </cell>
          <cell r="AH88">
            <v>11.8</v>
          </cell>
          <cell r="AI88">
            <v>704</v>
          </cell>
          <cell r="AJ88">
            <v>154</v>
          </cell>
          <cell r="AK88">
            <v>100</v>
          </cell>
          <cell r="AL88">
            <v>3.32</v>
          </cell>
          <cell r="AM88">
            <v>0</v>
          </cell>
          <cell r="AN88">
            <v>37.6</v>
          </cell>
          <cell r="AO88">
            <v>128000</v>
          </cell>
          <cell r="AP88">
            <v>0</v>
          </cell>
          <cell r="AQ88">
            <v>94.8</v>
          </cell>
          <cell r="AR88">
            <v>501</v>
          </cell>
          <cell r="AS88">
            <v>134</v>
          </cell>
          <cell r="AT88">
            <v>351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 t="str">
            <v>W690X323</v>
          </cell>
          <cell r="AZ88" t="str">
            <v>W690X323</v>
          </cell>
          <cell r="BA88">
            <v>323</v>
          </cell>
          <cell r="BB88">
            <v>41300</v>
          </cell>
          <cell r="BC88">
            <v>721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323</v>
          </cell>
          <cell r="BV88">
            <v>0</v>
          </cell>
          <cell r="BW88">
            <v>0</v>
          </cell>
          <cell r="BX88">
            <v>28.7</v>
          </cell>
          <cell r="BY88">
            <v>0</v>
          </cell>
          <cell r="BZ88">
            <v>3710</v>
          </cell>
          <cell r="CA88">
            <v>11700</v>
          </cell>
          <cell r="CB88">
            <v>10300</v>
          </cell>
          <cell r="CC88">
            <v>300</v>
          </cell>
          <cell r="CD88">
            <v>293</v>
          </cell>
          <cell r="CE88">
            <v>2520</v>
          </cell>
          <cell r="CF88">
            <v>1640</v>
          </cell>
          <cell r="CG88">
            <v>84.3</v>
          </cell>
          <cell r="CH88">
            <v>0</v>
          </cell>
          <cell r="CI88">
            <v>15700</v>
          </cell>
          <cell r="CJ88">
            <v>34400</v>
          </cell>
          <cell r="CK88">
            <v>0</v>
          </cell>
          <cell r="CL88">
            <v>61200</v>
          </cell>
          <cell r="CM88">
            <v>209</v>
          </cell>
          <cell r="CN88">
            <v>2200</v>
          </cell>
          <cell r="CO88">
            <v>5750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</row>
        <row r="89">
          <cell r="C89" t="str">
            <v>W27X194</v>
          </cell>
          <cell r="D89" t="str">
            <v>F</v>
          </cell>
          <cell r="E89">
            <v>194</v>
          </cell>
          <cell r="F89">
            <v>57.2</v>
          </cell>
          <cell r="G89">
            <v>28.1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1.1875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5.24</v>
          </cell>
          <cell r="AA89">
            <v>0</v>
          </cell>
          <cell r="AB89">
            <v>31.8</v>
          </cell>
          <cell r="AC89">
            <v>0</v>
          </cell>
          <cell r="AD89">
            <v>0</v>
          </cell>
          <cell r="AE89">
            <v>7860</v>
          </cell>
          <cell r="AF89">
            <v>631</v>
          </cell>
          <cell r="AG89">
            <v>559</v>
          </cell>
          <cell r="AH89">
            <v>11.7</v>
          </cell>
          <cell r="AI89">
            <v>619</v>
          </cell>
          <cell r="AJ89">
            <v>136</v>
          </cell>
          <cell r="AK89">
            <v>88.1</v>
          </cell>
          <cell r="AL89">
            <v>3.29</v>
          </cell>
          <cell r="AM89">
            <v>0</v>
          </cell>
          <cell r="AN89">
            <v>27.1</v>
          </cell>
          <cell r="AO89">
            <v>111000</v>
          </cell>
          <cell r="AP89">
            <v>0</v>
          </cell>
          <cell r="AQ89">
            <v>93.7</v>
          </cell>
          <cell r="AR89">
            <v>439</v>
          </cell>
          <cell r="AS89">
            <v>119</v>
          </cell>
          <cell r="AT89">
            <v>312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 t="str">
            <v>W690X289</v>
          </cell>
          <cell r="AZ89" t="str">
            <v>W690X289</v>
          </cell>
          <cell r="BA89">
            <v>389</v>
          </cell>
          <cell r="BB89">
            <v>36900</v>
          </cell>
          <cell r="BC89">
            <v>714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389</v>
          </cell>
          <cell r="BV89">
            <v>0</v>
          </cell>
          <cell r="BW89">
            <v>0</v>
          </cell>
          <cell r="BX89">
            <v>31.8</v>
          </cell>
          <cell r="BY89">
            <v>0</v>
          </cell>
          <cell r="BZ89">
            <v>3270</v>
          </cell>
          <cell r="CA89">
            <v>10300</v>
          </cell>
          <cell r="CB89">
            <v>9160</v>
          </cell>
          <cell r="CC89">
            <v>297</v>
          </cell>
          <cell r="CD89">
            <v>258</v>
          </cell>
          <cell r="CE89">
            <v>2230</v>
          </cell>
          <cell r="CF89">
            <v>1440</v>
          </cell>
          <cell r="CG89">
            <v>83.6</v>
          </cell>
          <cell r="CH89">
            <v>0</v>
          </cell>
          <cell r="CI89">
            <v>11300</v>
          </cell>
          <cell r="CJ89">
            <v>29800</v>
          </cell>
          <cell r="CK89">
            <v>0</v>
          </cell>
          <cell r="CL89">
            <v>60500</v>
          </cell>
          <cell r="CM89">
            <v>183</v>
          </cell>
          <cell r="CN89">
            <v>1950</v>
          </cell>
          <cell r="CO89">
            <v>5110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</row>
        <row r="90">
          <cell r="C90" t="str">
            <v>W27X178</v>
          </cell>
          <cell r="D90" t="str">
            <v>F</v>
          </cell>
          <cell r="E90">
            <v>178</v>
          </cell>
          <cell r="F90">
            <v>52.5</v>
          </cell>
          <cell r="G90">
            <v>27.8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1.1875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5.92</v>
          </cell>
          <cell r="AA90">
            <v>0</v>
          </cell>
          <cell r="AB90">
            <v>32.9</v>
          </cell>
          <cell r="AC90">
            <v>0</v>
          </cell>
          <cell r="AD90">
            <v>0</v>
          </cell>
          <cell r="AE90">
            <v>7020</v>
          </cell>
          <cell r="AF90">
            <v>570</v>
          </cell>
          <cell r="AG90">
            <v>505</v>
          </cell>
          <cell r="AH90">
            <v>11.6</v>
          </cell>
          <cell r="AI90">
            <v>555</v>
          </cell>
          <cell r="AJ90">
            <v>122</v>
          </cell>
          <cell r="AK90">
            <v>78.8</v>
          </cell>
          <cell r="AL90">
            <v>3.25</v>
          </cell>
          <cell r="AM90">
            <v>0</v>
          </cell>
          <cell r="AN90">
            <v>20.100000000000001</v>
          </cell>
          <cell r="AO90">
            <v>98400</v>
          </cell>
          <cell r="AP90">
            <v>0</v>
          </cell>
          <cell r="AQ90">
            <v>93.8</v>
          </cell>
          <cell r="AR90">
            <v>393</v>
          </cell>
          <cell r="AS90">
            <v>106</v>
          </cell>
          <cell r="AT90">
            <v>282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 t="str">
            <v>W690X265</v>
          </cell>
          <cell r="AZ90" t="str">
            <v>W690X265</v>
          </cell>
          <cell r="BA90">
            <v>365</v>
          </cell>
          <cell r="BB90">
            <v>33900</v>
          </cell>
          <cell r="BC90">
            <v>706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365</v>
          </cell>
          <cell r="BV90">
            <v>0</v>
          </cell>
          <cell r="BW90">
            <v>0</v>
          </cell>
          <cell r="BX90">
            <v>32.9</v>
          </cell>
          <cell r="BY90">
            <v>0</v>
          </cell>
          <cell r="BZ90">
            <v>2920</v>
          </cell>
          <cell r="CA90">
            <v>9340</v>
          </cell>
          <cell r="CB90">
            <v>8280</v>
          </cell>
          <cell r="CC90">
            <v>295</v>
          </cell>
          <cell r="CD90">
            <v>231</v>
          </cell>
          <cell r="CE90">
            <v>2000</v>
          </cell>
          <cell r="CF90">
            <v>1290</v>
          </cell>
          <cell r="CG90">
            <v>82.6</v>
          </cell>
          <cell r="CH90">
            <v>0</v>
          </cell>
          <cell r="CI90">
            <v>8370</v>
          </cell>
          <cell r="CJ90">
            <v>26400</v>
          </cell>
          <cell r="CK90">
            <v>0</v>
          </cell>
          <cell r="CL90">
            <v>60500</v>
          </cell>
          <cell r="CM90">
            <v>164</v>
          </cell>
          <cell r="CN90">
            <v>1740</v>
          </cell>
          <cell r="CO90">
            <v>4620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</row>
        <row r="91">
          <cell r="C91" t="str">
            <v>W27X161</v>
          </cell>
          <cell r="D91" t="str">
            <v>F</v>
          </cell>
          <cell r="E91">
            <v>161</v>
          </cell>
          <cell r="F91">
            <v>47.6</v>
          </cell>
          <cell r="G91">
            <v>27.6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1.1875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6.49</v>
          </cell>
          <cell r="AA91">
            <v>0</v>
          </cell>
          <cell r="AB91">
            <v>36.1</v>
          </cell>
          <cell r="AC91">
            <v>0</v>
          </cell>
          <cell r="AD91">
            <v>0</v>
          </cell>
          <cell r="AE91">
            <v>6310</v>
          </cell>
          <cell r="AF91">
            <v>515</v>
          </cell>
          <cell r="AG91">
            <v>458</v>
          </cell>
          <cell r="AH91">
            <v>11.5</v>
          </cell>
          <cell r="AI91">
            <v>497</v>
          </cell>
          <cell r="AJ91">
            <v>109</v>
          </cell>
          <cell r="AK91">
            <v>70.900000000000006</v>
          </cell>
          <cell r="AL91">
            <v>3.23</v>
          </cell>
          <cell r="AM91">
            <v>0</v>
          </cell>
          <cell r="AN91">
            <v>15.1</v>
          </cell>
          <cell r="AO91">
            <v>87300</v>
          </cell>
          <cell r="AP91">
            <v>0</v>
          </cell>
          <cell r="AQ91">
            <v>92.8</v>
          </cell>
          <cell r="AR91">
            <v>351</v>
          </cell>
          <cell r="AS91">
            <v>95.5</v>
          </cell>
          <cell r="AT91">
            <v>254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 t="str">
            <v>W690X240</v>
          </cell>
          <cell r="AZ91" t="str">
            <v>W690X240</v>
          </cell>
          <cell r="BA91">
            <v>240</v>
          </cell>
          <cell r="BB91">
            <v>30700</v>
          </cell>
          <cell r="BC91">
            <v>701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240</v>
          </cell>
          <cell r="BV91">
            <v>0</v>
          </cell>
          <cell r="BW91">
            <v>0</v>
          </cell>
          <cell r="BX91">
            <v>36.1</v>
          </cell>
          <cell r="BY91">
            <v>0</v>
          </cell>
          <cell r="BZ91">
            <v>2630</v>
          </cell>
          <cell r="CA91">
            <v>8440</v>
          </cell>
          <cell r="CB91">
            <v>7510</v>
          </cell>
          <cell r="CC91">
            <v>292</v>
          </cell>
          <cell r="CD91">
            <v>207</v>
          </cell>
          <cell r="CE91">
            <v>1790</v>
          </cell>
          <cell r="CF91">
            <v>1160</v>
          </cell>
          <cell r="CG91">
            <v>82</v>
          </cell>
          <cell r="CH91">
            <v>0</v>
          </cell>
          <cell r="CI91">
            <v>6290</v>
          </cell>
          <cell r="CJ91">
            <v>23400</v>
          </cell>
          <cell r="CK91">
            <v>0</v>
          </cell>
          <cell r="CL91">
            <v>59900</v>
          </cell>
          <cell r="CM91">
            <v>146</v>
          </cell>
          <cell r="CN91">
            <v>1560</v>
          </cell>
          <cell r="CO91">
            <v>4160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</row>
        <row r="92">
          <cell r="C92" t="str">
            <v>W27X146</v>
          </cell>
          <cell r="D92" t="str">
            <v>F</v>
          </cell>
          <cell r="E92">
            <v>146</v>
          </cell>
          <cell r="F92">
            <v>43.1</v>
          </cell>
          <cell r="G92">
            <v>27.4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1.125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7.16</v>
          </cell>
          <cell r="AA92">
            <v>0</v>
          </cell>
          <cell r="AB92">
            <v>39.4</v>
          </cell>
          <cell r="AC92">
            <v>0</v>
          </cell>
          <cell r="AD92">
            <v>0</v>
          </cell>
          <cell r="AE92">
            <v>5660</v>
          </cell>
          <cell r="AF92">
            <v>464</v>
          </cell>
          <cell r="AG92">
            <v>414</v>
          </cell>
          <cell r="AH92">
            <v>11.5</v>
          </cell>
          <cell r="AI92">
            <v>443</v>
          </cell>
          <cell r="AJ92">
            <v>97.7</v>
          </cell>
          <cell r="AK92">
            <v>63.5</v>
          </cell>
          <cell r="AL92">
            <v>3.2</v>
          </cell>
          <cell r="AM92">
            <v>0</v>
          </cell>
          <cell r="AN92">
            <v>11.3</v>
          </cell>
          <cell r="AO92">
            <v>77200</v>
          </cell>
          <cell r="AP92">
            <v>0</v>
          </cell>
          <cell r="AQ92">
            <v>92.5</v>
          </cell>
          <cell r="AR92">
            <v>316</v>
          </cell>
          <cell r="AS92">
            <v>86.3</v>
          </cell>
          <cell r="AT92">
            <v>229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 t="str">
            <v>W690X217</v>
          </cell>
          <cell r="AZ92" t="str">
            <v>W690X217</v>
          </cell>
          <cell r="BA92">
            <v>217</v>
          </cell>
          <cell r="BB92">
            <v>27800</v>
          </cell>
          <cell r="BC92">
            <v>696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217</v>
          </cell>
          <cell r="BV92">
            <v>0</v>
          </cell>
          <cell r="BW92">
            <v>0</v>
          </cell>
          <cell r="BX92">
            <v>39.4</v>
          </cell>
          <cell r="BY92">
            <v>0</v>
          </cell>
          <cell r="BZ92">
            <v>2360</v>
          </cell>
          <cell r="CA92">
            <v>7600</v>
          </cell>
          <cell r="CB92">
            <v>6780</v>
          </cell>
          <cell r="CC92">
            <v>292</v>
          </cell>
          <cell r="CD92">
            <v>184</v>
          </cell>
          <cell r="CE92">
            <v>1600</v>
          </cell>
          <cell r="CF92">
            <v>1040</v>
          </cell>
          <cell r="CG92">
            <v>81.3</v>
          </cell>
          <cell r="CH92">
            <v>0</v>
          </cell>
          <cell r="CI92">
            <v>4700</v>
          </cell>
          <cell r="CJ92">
            <v>20700</v>
          </cell>
          <cell r="CK92">
            <v>0</v>
          </cell>
          <cell r="CL92">
            <v>59700</v>
          </cell>
          <cell r="CM92">
            <v>132</v>
          </cell>
          <cell r="CN92">
            <v>1410</v>
          </cell>
          <cell r="CO92">
            <v>3750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</row>
        <row r="93">
          <cell r="C93" t="str">
            <v>W27X129</v>
          </cell>
          <cell r="D93" t="str">
            <v>F</v>
          </cell>
          <cell r="E93">
            <v>129</v>
          </cell>
          <cell r="F93">
            <v>37.799999999999997</v>
          </cell>
          <cell r="G93">
            <v>27.6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1.125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4.55</v>
          </cell>
          <cell r="AA93">
            <v>0</v>
          </cell>
          <cell r="AB93">
            <v>39.700000000000003</v>
          </cell>
          <cell r="AC93">
            <v>0</v>
          </cell>
          <cell r="AD93">
            <v>0</v>
          </cell>
          <cell r="AE93">
            <v>4760</v>
          </cell>
          <cell r="AF93">
            <v>395</v>
          </cell>
          <cell r="AG93">
            <v>345</v>
          </cell>
          <cell r="AH93">
            <v>11.2</v>
          </cell>
          <cell r="AI93">
            <v>184</v>
          </cell>
          <cell r="AJ93">
            <v>57.6</v>
          </cell>
          <cell r="AK93">
            <v>36.799999999999997</v>
          </cell>
          <cell r="AL93">
            <v>2.21</v>
          </cell>
          <cell r="AM93">
            <v>0</v>
          </cell>
          <cell r="AN93">
            <v>11.1</v>
          </cell>
          <cell r="AO93">
            <v>32500</v>
          </cell>
          <cell r="AP93">
            <v>0</v>
          </cell>
          <cell r="AQ93">
            <v>66.3</v>
          </cell>
          <cell r="AR93">
            <v>182</v>
          </cell>
          <cell r="AS93">
            <v>68.400000000000006</v>
          </cell>
          <cell r="AT93">
            <v>195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 t="str">
            <v>W690X192</v>
          </cell>
          <cell r="AZ93" t="str">
            <v>W690X192</v>
          </cell>
          <cell r="BA93">
            <v>192</v>
          </cell>
          <cell r="BB93">
            <v>24400</v>
          </cell>
          <cell r="BC93">
            <v>701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192</v>
          </cell>
          <cell r="BV93">
            <v>0</v>
          </cell>
          <cell r="BW93">
            <v>0</v>
          </cell>
          <cell r="BX93">
            <v>39.700000000000003</v>
          </cell>
          <cell r="BY93">
            <v>0</v>
          </cell>
          <cell r="BZ93">
            <v>1980</v>
          </cell>
          <cell r="CA93">
            <v>6470</v>
          </cell>
          <cell r="CB93">
            <v>5650</v>
          </cell>
          <cell r="CC93">
            <v>284</v>
          </cell>
          <cell r="CD93">
            <v>76.599999999999994</v>
          </cell>
          <cell r="CE93">
            <v>944</v>
          </cell>
          <cell r="CF93">
            <v>603</v>
          </cell>
          <cell r="CG93">
            <v>56.1</v>
          </cell>
          <cell r="CH93">
            <v>0</v>
          </cell>
          <cell r="CI93">
            <v>4620</v>
          </cell>
          <cell r="CJ93">
            <v>8730</v>
          </cell>
          <cell r="CK93">
            <v>0</v>
          </cell>
          <cell r="CL93">
            <v>42800</v>
          </cell>
          <cell r="CM93">
            <v>75.8</v>
          </cell>
          <cell r="CN93">
            <v>1120</v>
          </cell>
          <cell r="CO93">
            <v>3200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</row>
        <row r="94">
          <cell r="C94" t="str">
            <v>W27X114</v>
          </cell>
          <cell r="D94" t="str">
            <v>F</v>
          </cell>
          <cell r="E94">
            <v>114</v>
          </cell>
          <cell r="F94">
            <v>33.5</v>
          </cell>
          <cell r="G94">
            <v>27.3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1.125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5.41</v>
          </cell>
          <cell r="AA94">
            <v>0</v>
          </cell>
          <cell r="AB94">
            <v>42.5</v>
          </cell>
          <cell r="AC94">
            <v>0</v>
          </cell>
          <cell r="AD94">
            <v>0</v>
          </cell>
          <cell r="AE94">
            <v>4080</v>
          </cell>
          <cell r="AF94">
            <v>343</v>
          </cell>
          <cell r="AG94">
            <v>299</v>
          </cell>
          <cell r="AH94">
            <v>11</v>
          </cell>
          <cell r="AI94">
            <v>159</v>
          </cell>
          <cell r="AJ94">
            <v>49.3</v>
          </cell>
          <cell r="AK94">
            <v>31.5</v>
          </cell>
          <cell r="AL94">
            <v>2.1800000000000002</v>
          </cell>
          <cell r="AM94">
            <v>0</v>
          </cell>
          <cell r="AN94">
            <v>7.33</v>
          </cell>
          <cell r="AO94">
            <v>27600</v>
          </cell>
          <cell r="AP94">
            <v>0</v>
          </cell>
          <cell r="AQ94">
            <v>66.599999999999994</v>
          </cell>
          <cell r="AR94">
            <v>156</v>
          </cell>
          <cell r="AS94">
            <v>58.4</v>
          </cell>
          <cell r="AT94">
            <v>170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 t="str">
            <v>W690X170</v>
          </cell>
          <cell r="AZ94" t="str">
            <v>W690X170</v>
          </cell>
          <cell r="BA94">
            <v>170</v>
          </cell>
          <cell r="BB94">
            <v>21600</v>
          </cell>
          <cell r="BC94">
            <v>693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170</v>
          </cell>
          <cell r="BV94">
            <v>0</v>
          </cell>
          <cell r="BW94">
            <v>0</v>
          </cell>
          <cell r="BX94">
            <v>42.5</v>
          </cell>
          <cell r="BY94">
            <v>0</v>
          </cell>
          <cell r="BZ94">
            <v>1700</v>
          </cell>
          <cell r="CA94">
            <v>5620</v>
          </cell>
          <cell r="CB94">
            <v>4900</v>
          </cell>
          <cell r="CC94">
            <v>279</v>
          </cell>
          <cell r="CD94">
            <v>66.2</v>
          </cell>
          <cell r="CE94">
            <v>808</v>
          </cell>
          <cell r="CF94">
            <v>516</v>
          </cell>
          <cell r="CG94">
            <v>55.4</v>
          </cell>
          <cell r="CH94">
            <v>0</v>
          </cell>
          <cell r="CI94">
            <v>3050</v>
          </cell>
          <cell r="CJ94">
            <v>7410</v>
          </cell>
          <cell r="CK94">
            <v>0</v>
          </cell>
          <cell r="CL94">
            <v>43000</v>
          </cell>
          <cell r="CM94">
            <v>64.900000000000006</v>
          </cell>
          <cell r="CN94">
            <v>957</v>
          </cell>
          <cell r="CO94">
            <v>2790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</row>
        <row r="95">
          <cell r="C95" t="str">
            <v>W27X102</v>
          </cell>
          <cell r="D95" t="str">
            <v>F</v>
          </cell>
          <cell r="E95">
            <v>102</v>
          </cell>
          <cell r="F95">
            <v>30</v>
          </cell>
          <cell r="G95">
            <v>27.1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1.0625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6.03</v>
          </cell>
          <cell r="AA95">
            <v>0</v>
          </cell>
          <cell r="AB95">
            <v>47.1</v>
          </cell>
          <cell r="AC95">
            <v>0</v>
          </cell>
          <cell r="AD95">
            <v>0</v>
          </cell>
          <cell r="AE95">
            <v>3620</v>
          </cell>
          <cell r="AF95">
            <v>305</v>
          </cell>
          <cell r="AG95">
            <v>267</v>
          </cell>
          <cell r="AH95">
            <v>11</v>
          </cell>
          <cell r="AI95">
            <v>139</v>
          </cell>
          <cell r="AJ95">
            <v>43.4</v>
          </cell>
          <cell r="AK95">
            <v>27.8</v>
          </cell>
          <cell r="AL95">
            <v>2.15</v>
          </cell>
          <cell r="AM95">
            <v>0</v>
          </cell>
          <cell r="AN95">
            <v>5.28</v>
          </cell>
          <cell r="AO95">
            <v>24000</v>
          </cell>
          <cell r="AP95">
            <v>0</v>
          </cell>
          <cell r="AQ95">
            <v>65.7</v>
          </cell>
          <cell r="AR95">
            <v>136</v>
          </cell>
          <cell r="AS95">
            <v>51.7</v>
          </cell>
          <cell r="AT95">
            <v>151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 t="str">
            <v>W690X152</v>
          </cell>
          <cell r="AZ95" t="str">
            <v>W690X152</v>
          </cell>
          <cell r="BA95">
            <v>152</v>
          </cell>
          <cell r="BB95">
            <v>19400</v>
          </cell>
          <cell r="BC95">
            <v>688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152</v>
          </cell>
          <cell r="BV95">
            <v>0</v>
          </cell>
          <cell r="BW95">
            <v>0</v>
          </cell>
          <cell r="BX95">
            <v>47.1</v>
          </cell>
          <cell r="BY95">
            <v>0</v>
          </cell>
          <cell r="BZ95">
            <v>1510</v>
          </cell>
          <cell r="CA95">
            <v>5000</v>
          </cell>
          <cell r="CB95">
            <v>4380</v>
          </cell>
          <cell r="CC95">
            <v>279</v>
          </cell>
          <cell r="CD95">
            <v>57.9</v>
          </cell>
          <cell r="CE95">
            <v>711</v>
          </cell>
          <cell r="CF95">
            <v>456</v>
          </cell>
          <cell r="CG95">
            <v>54.6</v>
          </cell>
          <cell r="CH95">
            <v>0</v>
          </cell>
          <cell r="CI95">
            <v>2200</v>
          </cell>
          <cell r="CJ95">
            <v>6440</v>
          </cell>
          <cell r="CK95">
            <v>0</v>
          </cell>
          <cell r="CL95">
            <v>42400</v>
          </cell>
          <cell r="CM95">
            <v>56.6</v>
          </cell>
          <cell r="CN95">
            <v>847</v>
          </cell>
          <cell r="CO95">
            <v>2470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</row>
        <row r="96">
          <cell r="C96" t="str">
            <v>W27X94</v>
          </cell>
          <cell r="D96" t="str">
            <v>F</v>
          </cell>
          <cell r="E96">
            <v>94</v>
          </cell>
          <cell r="F96">
            <v>27.7</v>
          </cell>
          <cell r="G96">
            <v>26.9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1.0625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6.7</v>
          </cell>
          <cell r="AA96">
            <v>0</v>
          </cell>
          <cell r="AB96">
            <v>49.5</v>
          </cell>
          <cell r="AC96">
            <v>0</v>
          </cell>
          <cell r="AD96">
            <v>0</v>
          </cell>
          <cell r="AE96">
            <v>3270</v>
          </cell>
          <cell r="AF96">
            <v>278</v>
          </cell>
          <cell r="AG96">
            <v>243</v>
          </cell>
          <cell r="AH96">
            <v>10.9</v>
          </cell>
          <cell r="AI96">
            <v>124</v>
          </cell>
          <cell r="AJ96">
            <v>38.799999999999997</v>
          </cell>
          <cell r="AK96">
            <v>24.8</v>
          </cell>
          <cell r="AL96">
            <v>2.12</v>
          </cell>
          <cell r="AM96">
            <v>0</v>
          </cell>
          <cell r="AN96">
            <v>4.03</v>
          </cell>
          <cell r="AO96">
            <v>21300</v>
          </cell>
          <cell r="AP96">
            <v>0</v>
          </cell>
          <cell r="AQ96">
            <v>65.400000000000006</v>
          </cell>
          <cell r="AR96">
            <v>122</v>
          </cell>
          <cell r="AS96">
            <v>46.3</v>
          </cell>
          <cell r="AT96">
            <v>137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 t="str">
            <v>W690X140</v>
          </cell>
          <cell r="AZ96" t="str">
            <v>W690X140</v>
          </cell>
          <cell r="BA96">
            <v>140</v>
          </cell>
          <cell r="BB96">
            <v>17900</v>
          </cell>
          <cell r="BC96">
            <v>683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140</v>
          </cell>
          <cell r="BV96">
            <v>0</v>
          </cell>
          <cell r="BW96">
            <v>0</v>
          </cell>
          <cell r="BX96">
            <v>49.5</v>
          </cell>
          <cell r="BY96">
            <v>0</v>
          </cell>
          <cell r="BZ96">
            <v>1360</v>
          </cell>
          <cell r="CA96">
            <v>4560</v>
          </cell>
          <cell r="CB96">
            <v>3980</v>
          </cell>
          <cell r="CC96">
            <v>277</v>
          </cell>
          <cell r="CD96">
            <v>51.6</v>
          </cell>
          <cell r="CE96">
            <v>636</v>
          </cell>
          <cell r="CF96">
            <v>406</v>
          </cell>
          <cell r="CG96">
            <v>53.8</v>
          </cell>
          <cell r="CH96">
            <v>0</v>
          </cell>
          <cell r="CI96">
            <v>1680</v>
          </cell>
          <cell r="CJ96">
            <v>5720</v>
          </cell>
          <cell r="CK96">
            <v>0</v>
          </cell>
          <cell r="CL96">
            <v>42200</v>
          </cell>
          <cell r="CM96">
            <v>50.8</v>
          </cell>
          <cell r="CN96">
            <v>759</v>
          </cell>
          <cell r="CO96">
            <v>2250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</row>
        <row r="97">
          <cell r="C97" t="str">
            <v>W27X84</v>
          </cell>
          <cell r="D97" t="str">
            <v>F</v>
          </cell>
          <cell r="E97">
            <v>84</v>
          </cell>
          <cell r="F97">
            <v>24.8</v>
          </cell>
          <cell r="G97">
            <v>26.7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1.0625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7.78</v>
          </cell>
          <cell r="AA97">
            <v>0</v>
          </cell>
          <cell r="AB97">
            <v>52.7</v>
          </cell>
          <cell r="AC97">
            <v>0</v>
          </cell>
          <cell r="AD97">
            <v>0</v>
          </cell>
          <cell r="AE97">
            <v>2850</v>
          </cell>
          <cell r="AF97">
            <v>244</v>
          </cell>
          <cell r="AG97">
            <v>213</v>
          </cell>
          <cell r="AH97">
            <v>10.7</v>
          </cell>
          <cell r="AI97">
            <v>106</v>
          </cell>
          <cell r="AJ97">
            <v>33.200000000000003</v>
          </cell>
          <cell r="AK97">
            <v>21.2</v>
          </cell>
          <cell r="AL97">
            <v>2.0699999999999998</v>
          </cell>
          <cell r="AM97">
            <v>0</v>
          </cell>
          <cell r="AN97">
            <v>2.81</v>
          </cell>
          <cell r="AO97">
            <v>17900</v>
          </cell>
          <cell r="AP97">
            <v>0</v>
          </cell>
          <cell r="AQ97">
            <v>65.2</v>
          </cell>
          <cell r="AR97">
            <v>104</v>
          </cell>
          <cell r="AS97">
            <v>39.799999999999997</v>
          </cell>
          <cell r="AT97">
            <v>121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 t="str">
            <v>W690X125</v>
          </cell>
          <cell r="AZ97" t="str">
            <v>W690X125</v>
          </cell>
          <cell r="BA97">
            <v>125</v>
          </cell>
          <cell r="BB97">
            <v>16000</v>
          </cell>
          <cell r="BC97">
            <v>678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125</v>
          </cell>
          <cell r="BV97">
            <v>0</v>
          </cell>
          <cell r="BW97">
            <v>0</v>
          </cell>
          <cell r="BX97">
            <v>52.7</v>
          </cell>
          <cell r="BY97">
            <v>0</v>
          </cell>
          <cell r="BZ97">
            <v>1190</v>
          </cell>
          <cell r="CA97">
            <v>4000</v>
          </cell>
          <cell r="CB97">
            <v>3490</v>
          </cell>
          <cell r="CC97">
            <v>272</v>
          </cell>
          <cell r="CD97">
            <v>44.1</v>
          </cell>
          <cell r="CE97">
            <v>544</v>
          </cell>
          <cell r="CF97">
            <v>347</v>
          </cell>
          <cell r="CG97">
            <v>52.6</v>
          </cell>
          <cell r="CH97">
            <v>0</v>
          </cell>
          <cell r="CI97">
            <v>1170</v>
          </cell>
          <cell r="CJ97">
            <v>4810</v>
          </cell>
          <cell r="CK97">
            <v>0</v>
          </cell>
          <cell r="CL97">
            <v>42100</v>
          </cell>
          <cell r="CM97">
            <v>43.3</v>
          </cell>
          <cell r="CN97">
            <v>652</v>
          </cell>
          <cell r="CO97">
            <v>1980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</row>
        <row r="98">
          <cell r="C98" t="str">
            <v>W24X370</v>
          </cell>
          <cell r="D98" t="str">
            <v>T</v>
          </cell>
          <cell r="E98">
            <v>370</v>
          </cell>
          <cell r="F98">
            <v>109</v>
          </cell>
          <cell r="G98">
            <v>28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1.5625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2.5099999999999998</v>
          </cell>
          <cell r="AA98">
            <v>0</v>
          </cell>
          <cell r="AB98">
            <v>14.2</v>
          </cell>
          <cell r="AC98">
            <v>0</v>
          </cell>
          <cell r="AD98">
            <v>0</v>
          </cell>
          <cell r="AE98">
            <v>13400</v>
          </cell>
          <cell r="AF98">
            <v>1130</v>
          </cell>
          <cell r="AG98">
            <v>957</v>
          </cell>
          <cell r="AH98">
            <v>11.1</v>
          </cell>
          <cell r="AI98">
            <v>1160</v>
          </cell>
          <cell r="AJ98">
            <v>267</v>
          </cell>
          <cell r="AK98">
            <v>170</v>
          </cell>
          <cell r="AL98">
            <v>3.27</v>
          </cell>
          <cell r="AM98">
            <v>0</v>
          </cell>
          <cell r="AN98">
            <v>201</v>
          </cell>
          <cell r="AO98">
            <v>186000</v>
          </cell>
          <cell r="AP98">
            <v>0</v>
          </cell>
          <cell r="AQ98">
            <v>86.6</v>
          </cell>
          <cell r="AR98">
            <v>807</v>
          </cell>
          <cell r="AS98">
            <v>209</v>
          </cell>
          <cell r="AT98">
            <v>568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 t="str">
            <v>W610X551</v>
          </cell>
          <cell r="AZ98" t="str">
            <v>W610X551</v>
          </cell>
          <cell r="BA98">
            <v>551</v>
          </cell>
          <cell r="BB98">
            <v>70300</v>
          </cell>
          <cell r="BC98">
            <v>711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551</v>
          </cell>
          <cell r="BV98">
            <v>0</v>
          </cell>
          <cell r="BW98">
            <v>0</v>
          </cell>
          <cell r="BX98">
            <v>14.2</v>
          </cell>
          <cell r="BY98">
            <v>0</v>
          </cell>
          <cell r="BZ98">
            <v>5580</v>
          </cell>
          <cell r="CA98">
            <v>18500</v>
          </cell>
          <cell r="CB98">
            <v>15700</v>
          </cell>
          <cell r="CC98">
            <v>282</v>
          </cell>
          <cell r="CD98">
            <v>483</v>
          </cell>
          <cell r="CE98">
            <v>4380</v>
          </cell>
          <cell r="CF98">
            <v>2790</v>
          </cell>
          <cell r="CG98">
            <v>83.1</v>
          </cell>
          <cell r="CH98">
            <v>0</v>
          </cell>
          <cell r="CI98">
            <v>83700</v>
          </cell>
          <cell r="CJ98">
            <v>49900</v>
          </cell>
          <cell r="CK98">
            <v>0</v>
          </cell>
          <cell r="CL98">
            <v>55900</v>
          </cell>
          <cell r="CM98">
            <v>336</v>
          </cell>
          <cell r="CN98">
            <v>3420</v>
          </cell>
          <cell r="CO98">
            <v>9310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</row>
        <row r="99">
          <cell r="C99" t="str">
            <v>W24X335</v>
          </cell>
          <cell r="D99" t="str">
            <v>T</v>
          </cell>
          <cell r="E99">
            <v>335</v>
          </cell>
          <cell r="F99">
            <v>98.4</v>
          </cell>
          <cell r="G99">
            <v>27.5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1.5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2.73</v>
          </cell>
          <cell r="AA99">
            <v>0</v>
          </cell>
          <cell r="AB99">
            <v>15.6</v>
          </cell>
          <cell r="AC99">
            <v>0</v>
          </cell>
          <cell r="AD99">
            <v>0</v>
          </cell>
          <cell r="AE99">
            <v>11900</v>
          </cell>
          <cell r="AF99">
            <v>1020</v>
          </cell>
          <cell r="AG99">
            <v>864</v>
          </cell>
          <cell r="AH99">
            <v>11</v>
          </cell>
          <cell r="AI99">
            <v>1030</v>
          </cell>
          <cell r="AJ99">
            <v>238</v>
          </cell>
          <cell r="AK99">
            <v>152</v>
          </cell>
          <cell r="AL99">
            <v>3.23</v>
          </cell>
          <cell r="AM99">
            <v>0</v>
          </cell>
          <cell r="AN99">
            <v>152</v>
          </cell>
          <cell r="AO99">
            <v>161000</v>
          </cell>
          <cell r="AP99">
            <v>0</v>
          </cell>
          <cell r="AQ99">
            <v>84.4</v>
          </cell>
          <cell r="AR99">
            <v>707</v>
          </cell>
          <cell r="AS99">
            <v>188</v>
          </cell>
          <cell r="AT99">
            <v>506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 t="str">
            <v>W610X498</v>
          </cell>
          <cell r="AZ99" t="str">
            <v>W610X498</v>
          </cell>
          <cell r="BA99">
            <v>498</v>
          </cell>
          <cell r="BB99">
            <v>63500</v>
          </cell>
          <cell r="BC99">
            <v>699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498</v>
          </cell>
          <cell r="BV99">
            <v>0</v>
          </cell>
          <cell r="BW99">
            <v>0</v>
          </cell>
          <cell r="BX99">
            <v>15.6</v>
          </cell>
          <cell r="BY99">
            <v>0</v>
          </cell>
          <cell r="BZ99">
            <v>4950</v>
          </cell>
          <cell r="CA99">
            <v>16700</v>
          </cell>
          <cell r="CB99">
            <v>14200</v>
          </cell>
          <cell r="CC99">
            <v>279</v>
          </cell>
          <cell r="CD99">
            <v>429</v>
          </cell>
          <cell r="CE99">
            <v>3900</v>
          </cell>
          <cell r="CF99">
            <v>2490</v>
          </cell>
          <cell r="CG99">
            <v>82</v>
          </cell>
          <cell r="CH99">
            <v>0</v>
          </cell>
          <cell r="CI99">
            <v>63300</v>
          </cell>
          <cell r="CJ99">
            <v>43200</v>
          </cell>
          <cell r="CK99">
            <v>0</v>
          </cell>
          <cell r="CL99">
            <v>54500</v>
          </cell>
          <cell r="CM99">
            <v>294</v>
          </cell>
          <cell r="CN99">
            <v>3080</v>
          </cell>
          <cell r="CO99">
            <v>8290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</row>
        <row r="100">
          <cell r="C100" t="str">
            <v>W24X306</v>
          </cell>
          <cell r="D100" t="str">
            <v>T</v>
          </cell>
          <cell r="E100">
            <v>306</v>
          </cell>
          <cell r="F100">
            <v>89.8</v>
          </cell>
          <cell r="G100">
            <v>27.1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1.4375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2.94</v>
          </cell>
          <cell r="AA100">
            <v>0</v>
          </cell>
          <cell r="AB100">
            <v>17.100000000000001</v>
          </cell>
          <cell r="AC100">
            <v>0</v>
          </cell>
          <cell r="AD100">
            <v>0</v>
          </cell>
          <cell r="AE100">
            <v>10700</v>
          </cell>
          <cell r="AF100">
            <v>922</v>
          </cell>
          <cell r="AG100">
            <v>789</v>
          </cell>
          <cell r="AH100">
            <v>10.9</v>
          </cell>
          <cell r="AI100">
            <v>919</v>
          </cell>
          <cell r="AJ100">
            <v>214</v>
          </cell>
          <cell r="AK100">
            <v>137</v>
          </cell>
          <cell r="AL100">
            <v>3.2</v>
          </cell>
          <cell r="AM100">
            <v>0</v>
          </cell>
          <cell r="AN100">
            <v>117</v>
          </cell>
          <cell r="AO100">
            <v>142000</v>
          </cell>
          <cell r="AP100">
            <v>0</v>
          </cell>
          <cell r="AQ100">
            <v>83.1</v>
          </cell>
          <cell r="AR100">
            <v>635</v>
          </cell>
          <cell r="AS100">
            <v>172</v>
          </cell>
          <cell r="AT100">
            <v>459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 t="str">
            <v>W610X455</v>
          </cell>
          <cell r="AZ100" t="str">
            <v>W610X455</v>
          </cell>
          <cell r="BA100">
            <v>455</v>
          </cell>
          <cell r="BB100">
            <v>57900</v>
          </cell>
          <cell r="BC100">
            <v>688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455</v>
          </cell>
          <cell r="BV100">
            <v>0</v>
          </cell>
          <cell r="BW100">
            <v>0</v>
          </cell>
          <cell r="BX100">
            <v>17.100000000000001</v>
          </cell>
          <cell r="BY100">
            <v>0</v>
          </cell>
          <cell r="BZ100">
            <v>4450</v>
          </cell>
          <cell r="CA100">
            <v>15100</v>
          </cell>
          <cell r="CB100">
            <v>12900</v>
          </cell>
          <cell r="CC100">
            <v>277</v>
          </cell>
          <cell r="CD100">
            <v>383</v>
          </cell>
          <cell r="CE100">
            <v>3510</v>
          </cell>
          <cell r="CF100">
            <v>2250</v>
          </cell>
          <cell r="CG100">
            <v>81.3</v>
          </cell>
          <cell r="CH100">
            <v>0</v>
          </cell>
          <cell r="CI100">
            <v>48700</v>
          </cell>
          <cell r="CJ100">
            <v>38100</v>
          </cell>
          <cell r="CK100">
            <v>0</v>
          </cell>
          <cell r="CL100">
            <v>53600</v>
          </cell>
          <cell r="CM100">
            <v>264</v>
          </cell>
          <cell r="CN100">
            <v>2820</v>
          </cell>
          <cell r="CO100">
            <v>7520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</row>
        <row r="101">
          <cell r="C101" t="str">
            <v>W24X279</v>
          </cell>
          <cell r="D101" t="str">
            <v>T</v>
          </cell>
          <cell r="E101">
            <v>279</v>
          </cell>
          <cell r="F101">
            <v>82</v>
          </cell>
          <cell r="G101">
            <v>26.7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1.4375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3.18</v>
          </cell>
          <cell r="AA101">
            <v>0</v>
          </cell>
          <cell r="AB101">
            <v>18.600000000000001</v>
          </cell>
          <cell r="AC101">
            <v>0</v>
          </cell>
          <cell r="AD101">
            <v>0</v>
          </cell>
          <cell r="AE101">
            <v>9600</v>
          </cell>
          <cell r="AF101">
            <v>835</v>
          </cell>
          <cell r="AG101">
            <v>718</v>
          </cell>
          <cell r="AH101">
            <v>10.8</v>
          </cell>
          <cell r="AI101">
            <v>823</v>
          </cell>
          <cell r="AJ101">
            <v>193</v>
          </cell>
          <cell r="AK101">
            <v>124</v>
          </cell>
          <cell r="AL101">
            <v>3.17</v>
          </cell>
          <cell r="AM101">
            <v>0</v>
          </cell>
          <cell r="AN101">
            <v>90.5</v>
          </cell>
          <cell r="AO101">
            <v>125000</v>
          </cell>
          <cell r="AP101">
            <v>0</v>
          </cell>
          <cell r="AQ101">
            <v>81.8</v>
          </cell>
          <cell r="AR101">
            <v>569</v>
          </cell>
          <cell r="AS101">
            <v>156</v>
          </cell>
          <cell r="AT101">
            <v>416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 t="str">
            <v>W610X415</v>
          </cell>
          <cell r="AZ101" t="str">
            <v>W610X415</v>
          </cell>
          <cell r="BA101">
            <v>415</v>
          </cell>
          <cell r="BB101">
            <v>52900</v>
          </cell>
          <cell r="BC101">
            <v>678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415</v>
          </cell>
          <cell r="BV101">
            <v>0</v>
          </cell>
          <cell r="BW101">
            <v>0</v>
          </cell>
          <cell r="BX101">
            <v>18.600000000000001</v>
          </cell>
          <cell r="BY101">
            <v>0</v>
          </cell>
          <cell r="BZ101">
            <v>4000</v>
          </cell>
          <cell r="CA101">
            <v>13700</v>
          </cell>
          <cell r="CB101">
            <v>11800</v>
          </cell>
          <cell r="CC101">
            <v>274</v>
          </cell>
          <cell r="CD101">
            <v>343</v>
          </cell>
          <cell r="CE101">
            <v>3160</v>
          </cell>
          <cell r="CF101">
            <v>2030</v>
          </cell>
          <cell r="CG101">
            <v>80.5</v>
          </cell>
          <cell r="CH101">
            <v>0</v>
          </cell>
          <cell r="CI101">
            <v>37700</v>
          </cell>
          <cell r="CJ101">
            <v>33600</v>
          </cell>
          <cell r="CK101">
            <v>0</v>
          </cell>
          <cell r="CL101">
            <v>52800</v>
          </cell>
          <cell r="CM101">
            <v>237</v>
          </cell>
          <cell r="CN101">
            <v>2560</v>
          </cell>
          <cell r="CO101">
            <v>6820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</row>
        <row r="102">
          <cell r="C102" t="str">
            <v>W24X250</v>
          </cell>
          <cell r="D102" t="str">
            <v>T</v>
          </cell>
          <cell r="E102">
            <v>250</v>
          </cell>
          <cell r="F102">
            <v>73.5</v>
          </cell>
          <cell r="G102">
            <v>26.3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1.375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3.49</v>
          </cell>
          <cell r="AA102">
            <v>0</v>
          </cell>
          <cell r="AB102">
            <v>20.7</v>
          </cell>
          <cell r="AC102">
            <v>0</v>
          </cell>
          <cell r="AD102">
            <v>0</v>
          </cell>
          <cell r="AE102">
            <v>8490</v>
          </cell>
          <cell r="AF102">
            <v>744</v>
          </cell>
          <cell r="AG102">
            <v>644</v>
          </cell>
          <cell r="AH102">
            <v>10.7</v>
          </cell>
          <cell r="AI102">
            <v>724</v>
          </cell>
          <cell r="AJ102">
            <v>171</v>
          </cell>
          <cell r="AK102">
            <v>110</v>
          </cell>
          <cell r="AL102">
            <v>3.14</v>
          </cell>
          <cell r="AM102">
            <v>0</v>
          </cell>
          <cell r="AN102">
            <v>66.599999999999994</v>
          </cell>
          <cell r="AO102">
            <v>108000</v>
          </cell>
          <cell r="AP102">
            <v>0</v>
          </cell>
          <cell r="AQ102">
            <v>80.599999999999994</v>
          </cell>
          <cell r="AR102">
            <v>502</v>
          </cell>
          <cell r="AS102">
            <v>140</v>
          </cell>
          <cell r="AT102">
            <v>370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 t="str">
            <v>W610X372</v>
          </cell>
          <cell r="AZ102" t="str">
            <v>W610X372</v>
          </cell>
          <cell r="BA102">
            <v>372</v>
          </cell>
          <cell r="BB102">
            <v>47400</v>
          </cell>
          <cell r="BC102">
            <v>668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372</v>
          </cell>
          <cell r="BV102">
            <v>0</v>
          </cell>
          <cell r="BW102">
            <v>0</v>
          </cell>
          <cell r="BX102">
            <v>20.7</v>
          </cell>
          <cell r="BY102">
            <v>0</v>
          </cell>
          <cell r="BZ102">
            <v>3530</v>
          </cell>
          <cell r="CA102">
            <v>12200</v>
          </cell>
          <cell r="CB102">
            <v>10600</v>
          </cell>
          <cell r="CC102">
            <v>272</v>
          </cell>
          <cell r="CD102">
            <v>301</v>
          </cell>
          <cell r="CE102">
            <v>2800</v>
          </cell>
          <cell r="CF102">
            <v>1800</v>
          </cell>
          <cell r="CG102">
            <v>79.8</v>
          </cell>
          <cell r="CH102">
            <v>0</v>
          </cell>
          <cell r="CI102">
            <v>27700</v>
          </cell>
          <cell r="CJ102">
            <v>29000</v>
          </cell>
          <cell r="CK102">
            <v>0</v>
          </cell>
          <cell r="CL102">
            <v>52000</v>
          </cell>
          <cell r="CM102">
            <v>209</v>
          </cell>
          <cell r="CN102">
            <v>2290</v>
          </cell>
          <cell r="CO102">
            <v>6060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</row>
        <row r="103">
          <cell r="C103" t="str">
            <v>W24X229</v>
          </cell>
          <cell r="D103" t="str">
            <v>F</v>
          </cell>
          <cell r="E103">
            <v>229</v>
          </cell>
          <cell r="F103">
            <v>67.2</v>
          </cell>
          <cell r="G103">
            <v>26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1.3125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3.79</v>
          </cell>
          <cell r="AA103">
            <v>0</v>
          </cell>
          <cell r="AB103">
            <v>22.5</v>
          </cell>
          <cell r="AC103">
            <v>0</v>
          </cell>
          <cell r="AD103">
            <v>0</v>
          </cell>
          <cell r="AE103">
            <v>7650</v>
          </cell>
          <cell r="AF103">
            <v>675</v>
          </cell>
          <cell r="AG103">
            <v>588</v>
          </cell>
          <cell r="AH103">
            <v>10.7</v>
          </cell>
          <cell r="AI103">
            <v>651</v>
          </cell>
          <cell r="AJ103">
            <v>154</v>
          </cell>
          <cell r="AK103">
            <v>99.4</v>
          </cell>
          <cell r="AL103">
            <v>3.11</v>
          </cell>
          <cell r="AM103">
            <v>0</v>
          </cell>
          <cell r="AN103">
            <v>51.3</v>
          </cell>
          <cell r="AO103">
            <v>96100</v>
          </cell>
          <cell r="AP103">
            <v>0</v>
          </cell>
          <cell r="AQ103">
            <v>79.5</v>
          </cell>
          <cell r="AR103">
            <v>450</v>
          </cell>
          <cell r="AS103">
            <v>127</v>
          </cell>
          <cell r="AT103">
            <v>336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 t="str">
            <v>W610X341</v>
          </cell>
          <cell r="AZ103" t="str">
            <v>W610X341</v>
          </cell>
          <cell r="BA103">
            <v>341</v>
          </cell>
          <cell r="BB103">
            <v>43400</v>
          </cell>
          <cell r="BC103">
            <v>660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341</v>
          </cell>
          <cell r="BV103">
            <v>0</v>
          </cell>
          <cell r="BW103">
            <v>0</v>
          </cell>
          <cell r="BX103">
            <v>22.5</v>
          </cell>
          <cell r="BY103">
            <v>0</v>
          </cell>
          <cell r="BZ103">
            <v>3180</v>
          </cell>
          <cell r="CA103">
            <v>11100</v>
          </cell>
          <cell r="CB103">
            <v>9640</v>
          </cell>
          <cell r="CC103">
            <v>272</v>
          </cell>
          <cell r="CD103">
            <v>271</v>
          </cell>
          <cell r="CE103">
            <v>2520</v>
          </cell>
          <cell r="CF103">
            <v>1630</v>
          </cell>
          <cell r="CG103">
            <v>79</v>
          </cell>
          <cell r="CH103">
            <v>0</v>
          </cell>
          <cell r="CI103">
            <v>21400</v>
          </cell>
          <cell r="CJ103">
            <v>25800</v>
          </cell>
          <cell r="CK103">
            <v>0</v>
          </cell>
          <cell r="CL103">
            <v>51300</v>
          </cell>
          <cell r="CM103">
            <v>187</v>
          </cell>
          <cell r="CN103">
            <v>2080</v>
          </cell>
          <cell r="CO103">
            <v>5510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</row>
        <row r="104">
          <cell r="C104" t="str">
            <v>W24X207</v>
          </cell>
          <cell r="D104" t="str">
            <v>F</v>
          </cell>
          <cell r="E104">
            <v>207</v>
          </cell>
          <cell r="F104">
            <v>60.7</v>
          </cell>
          <cell r="G104">
            <v>25.7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1.25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4.1399999999999997</v>
          </cell>
          <cell r="AA104">
            <v>0</v>
          </cell>
          <cell r="AB104">
            <v>24.8</v>
          </cell>
          <cell r="AC104">
            <v>0</v>
          </cell>
          <cell r="AD104">
            <v>0</v>
          </cell>
          <cell r="AE104">
            <v>6820</v>
          </cell>
          <cell r="AF104">
            <v>606</v>
          </cell>
          <cell r="AG104">
            <v>531</v>
          </cell>
          <cell r="AH104">
            <v>10.6</v>
          </cell>
          <cell r="AI104">
            <v>578</v>
          </cell>
          <cell r="AJ104">
            <v>137</v>
          </cell>
          <cell r="AK104">
            <v>88.8</v>
          </cell>
          <cell r="AL104">
            <v>3.08</v>
          </cell>
          <cell r="AM104">
            <v>0</v>
          </cell>
          <cell r="AN104">
            <v>38.299999999999997</v>
          </cell>
          <cell r="AO104">
            <v>84100</v>
          </cell>
          <cell r="AP104">
            <v>0</v>
          </cell>
          <cell r="AQ104">
            <v>78.400000000000006</v>
          </cell>
          <cell r="AR104">
            <v>400</v>
          </cell>
          <cell r="AS104">
            <v>115</v>
          </cell>
          <cell r="AT104">
            <v>302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 t="str">
            <v>W610X307</v>
          </cell>
          <cell r="AZ104" t="str">
            <v>W610X307</v>
          </cell>
          <cell r="BA104">
            <v>307</v>
          </cell>
          <cell r="BB104">
            <v>39200</v>
          </cell>
          <cell r="BC104">
            <v>653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307</v>
          </cell>
          <cell r="BV104">
            <v>0</v>
          </cell>
          <cell r="BW104">
            <v>0</v>
          </cell>
          <cell r="BX104">
            <v>24.8</v>
          </cell>
          <cell r="BY104">
            <v>0</v>
          </cell>
          <cell r="BZ104">
            <v>2840</v>
          </cell>
          <cell r="CA104">
            <v>9930</v>
          </cell>
          <cell r="CB104">
            <v>8700</v>
          </cell>
          <cell r="CC104">
            <v>269</v>
          </cell>
          <cell r="CD104">
            <v>241</v>
          </cell>
          <cell r="CE104">
            <v>2250</v>
          </cell>
          <cell r="CF104">
            <v>1460</v>
          </cell>
          <cell r="CG104">
            <v>78.2</v>
          </cell>
          <cell r="CH104">
            <v>0</v>
          </cell>
          <cell r="CI104">
            <v>15900</v>
          </cell>
          <cell r="CJ104">
            <v>22600</v>
          </cell>
          <cell r="CK104">
            <v>0</v>
          </cell>
          <cell r="CL104">
            <v>50600</v>
          </cell>
          <cell r="CM104">
            <v>166</v>
          </cell>
          <cell r="CN104">
            <v>1880</v>
          </cell>
          <cell r="CO104">
            <v>4950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</row>
        <row r="105">
          <cell r="C105" t="str">
            <v>W24X192</v>
          </cell>
          <cell r="D105" t="str">
            <v>F</v>
          </cell>
          <cell r="E105">
            <v>192</v>
          </cell>
          <cell r="F105">
            <v>56.3</v>
          </cell>
          <cell r="G105">
            <v>25.5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1.25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4.43</v>
          </cell>
          <cell r="AA105">
            <v>0</v>
          </cell>
          <cell r="AB105">
            <v>26.6</v>
          </cell>
          <cell r="AC105">
            <v>0</v>
          </cell>
          <cell r="AD105">
            <v>0</v>
          </cell>
          <cell r="AE105">
            <v>6260</v>
          </cell>
          <cell r="AF105">
            <v>559</v>
          </cell>
          <cell r="AG105">
            <v>491</v>
          </cell>
          <cell r="AH105">
            <v>10.5</v>
          </cell>
          <cell r="AI105">
            <v>530</v>
          </cell>
          <cell r="AJ105">
            <v>126</v>
          </cell>
          <cell r="AK105">
            <v>81.8</v>
          </cell>
          <cell r="AL105">
            <v>3.07</v>
          </cell>
          <cell r="AM105">
            <v>0</v>
          </cell>
          <cell r="AN105">
            <v>30.8</v>
          </cell>
          <cell r="AO105">
            <v>76300</v>
          </cell>
          <cell r="AP105">
            <v>0</v>
          </cell>
          <cell r="AQ105">
            <v>78.099999999999994</v>
          </cell>
          <cell r="AR105">
            <v>371</v>
          </cell>
          <cell r="AS105">
            <v>107</v>
          </cell>
          <cell r="AT105">
            <v>280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 t="str">
            <v>W610X285</v>
          </cell>
          <cell r="AZ105" t="str">
            <v>W610X285</v>
          </cell>
          <cell r="BA105">
            <v>285</v>
          </cell>
          <cell r="BB105">
            <v>36300</v>
          </cell>
          <cell r="BC105">
            <v>648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285</v>
          </cell>
          <cell r="BV105">
            <v>0</v>
          </cell>
          <cell r="BW105">
            <v>0</v>
          </cell>
          <cell r="BX105">
            <v>26.6</v>
          </cell>
          <cell r="BY105">
            <v>0</v>
          </cell>
          <cell r="BZ105">
            <v>2610</v>
          </cell>
          <cell r="CA105">
            <v>9160</v>
          </cell>
          <cell r="CB105">
            <v>8050</v>
          </cell>
          <cell r="CC105">
            <v>267</v>
          </cell>
          <cell r="CD105">
            <v>221</v>
          </cell>
          <cell r="CE105">
            <v>2060</v>
          </cell>
          <cell r="CF105">
            <v>1340</v>
          </cell>
          <cell r="CG105">
            <v>78</v>
          </cell>
          <cell r="CH105">
            <v>0</v>
          </cell>
          <cell r="CI105">
            <v>12800</v>
          </cell>
          <cell r="CJ105">
            <v>20500</v>
          </cell>
          <cell r="CK105">
            <v>0</v>
          </cell>
          <cell r="CL105">
            <v>50400</v>
          </cell>
          <cell r="CM105">
            <v>154</v>
          </cell>
          <cell r="CN105">
            <v>1750</v>
          </cell>
          <cell r="CO105">
            <v>4590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</row>
        <row r="106">
          <cell r="C106" t="str">
            <v>W24X176</v>
          </cell>
          <cell r="D106" t="str">
            <v>F</v>
          </cell>
          <cell r="E106">
            <v>176</v>
          </cell>
          <cell r="F106">
            <v>51.7</v>
          </cell>
          <cell r="G106">
            <v>25.2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1.1875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4.8099999999999996</v>
          </cell>
          <cell r="AA106">
            <v>0</v>
          </cell>
          <cell r="AB106">
            <v>28.7</v>
          </cell>
          <cell r="AC106">
            <v>0</v>
          </cell>
          <cell r="AD106">
            <v>0</v>
          </cell>
          <cell r="AE106">
            <v>5680</v>
          </cell>
          <cell r="AF106">
            <v>511</v>
          </cell>
          <cell r="AG106">
            <v>450</v>
          </cell>
          <cell r="AH106">
            <v>10.5</v>
          </cell>
          <cell r="AI106">
            <v>479</v>
          </cell>
          <cell r="AJ106">
            <v>115</v>
          </cell>
          <cell r="AK106">
            <v>74.3</v>
          </cell>
          <cell r="AL106">
            <v>3.04</v>
          </cell>
          <cell r="AM106">
            <v>0</v>
          </cell>
          <cell r="AN106">
            <v>23.9</v>
          </cell>
          <cell r="AO106">
            <v>68400</v>
          </cell>
          <cell r="AP106">
            <v>0</v>
          </cell>
          <cell r="AQ106">
            <v>76.900000000000006</v>
          </cell>
          <cell r="AR106">
            <v>333</v>
          </cell>
          <cell r="AS106">
            <v>97.1</v>
          </cell>
          <cell r="AT106">
            <v>254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 t="str">
            <v>W610X262</v>
          </cell>
          <cell r="AZ106" t="str">
            <v>W610X262</v>
          </cell>
          <cell r="BA106">
            <v>262</v>
          </cell>
          <cell r="BB106">
            <v>33400</v>
          </cell>
          <cell r="BC106">
            <v>640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262</v>
          </cell>
          <cell r="BV106">
            <v>0</v>
          </cell>
          <cell r="BW106">
            <v>0</v>
          </cell>
          <cell r="BX106">
            <v>28.7</v>
          </cell>
          <cell r="BY106">
            <v>0</v>
          </cell>
          <cell r="BZ106">
            <v>2360</v>
          </cell>
          <cell r="CA106">
            <v>8370</v>
          </cell>
          <cell r="CB106">
            <v>7370</v>
          </cell>
          <cell r="CC106">
            <v>267</v>
          </cell>
          <cell r="CD106">
            <v>199</v>
          </cell>
          <cell r="CE106">
            <v>1880</v>
          </cell>
          <cell r="CF106">
            <v>1220</v>
          </cell>
          <cell r="CG106">
            <v>77.2</v>
          </cell>
          <cell r="CH106">
            <v>0</v>
          </cell>
          <cell r="CI106">
            <v>9950</v>
          </cell>
          <cell r="CJ106">
            <v>18400</v>
          </cell>
          <cell r="CK106">
            <v>0</v>
          </cell>
          <cell r="CL106">
            <v>49600</v>
          </cell>
          <cell r="CM106">
            <v>139</v>
          </cell>
          <cell r="CN106">
            <v>1590</v>
          </cell>
          <cell r="CO106">
            <v>4160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</row>
        <row r="107">
          <cell r="C107" t="str">
            <v>W24X162</v>
          </cell>
          <cell r="D107" t="str">
            <v>F</v>
          </cell>
          <cell r="E107">
            <v>162</v>
          </cell>
          <cell r="F107">
            <v>47.7</v>
          </cell>
          <cell r="G107">
            <v>25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1.1875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5.31</v>
          </cell>
          <cell r="AA107">
            <v>0</v>
          </cell>
          <cell r="AB107">
            <v>30.6</v>
          </cell>
          <cell r="AC107">
            <v>0</v>
          </cell>
          <cell r="AD107">
            <v>0</v>
          </cell>
          <cell r="AE107">
            <v>5170</v>
          </cell>
          <cell r="AF107">
            <v>468</v>
          </cell>
          <cell r="AG107">
            <v>414</v>
          </cell>
          <cell r="AH107">
            <v>10.4</v>
          </cell>
          <cell r="AI107">
            <v>443</v>
          </cell>
          <cell r="AJ107">
            <v>105</v>
          </cell>
          <cell r="AK107">
            <v>68.400000000000006</v>
          </cell>
          <cell r="AL107">
            <v>3.05</v>
          </cell>
          <cell r="AM107">
            <v>0</v>
          </cell>
          <cell r="AN107">
            <v>18.5</v>
          </cell>
          <cell r="AO107">
            <v>62600</v>
          </cell>
          <cell r="AP107">
            <v>0</v>
          </cell>
          <cell r="AQ107">
            <v>77.3</v>
          </cell>
          <cell r="AR107">
            <v>306</v>
          </cell>
          <cell r="AS107">
            <v>89.2</v>
          </cell>
          <cell r="AT107">
            <v>233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 t="str">
            <v>W610X241</v>
          </cell>
          <cell r="AZ107" t="str">
            <v>W610X241</v>
          </cell>
          <cell r="BA107">
            <v>241</v>
          </cell>
          <cell r="BB107">
            <v>30800</v>
          </cell>
          <cell r="BC107">
            <v>635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241</v>
          </cell>
          <cell r="BV107">
            <v>0</v>
          </cell>
          <cell r="BW107">
            <v>0</v>
          </cell>
          <cell r="BX107">
            <v>30.6</v>
          </cell>
          <cell r="BY107">
            <v>0</v>
          </cell>
          <cell r="BZ107">
            <v>2150</v>
          </cell>
          <cell r="CA107">
            <v>7670</v>
          </cell>
          <cell r="CB107">
            <v>6780</v>
          </cell>
          <cell r="CC107">
            <v>264</v>
          </cell>
          <cell r="CD107">
            <v>184</v>
          </cell>
          <cell r="CE107">
            <v>1720</v>
          </cell>
          <cell r="CF107">
            <v>1120</v>
          </cell>
          <cell r="CG107">
            <v>77.5</v>
          </cell>
          <cell r="CH107">
            <v>0</v>
          </cell>
          <cell r="CI107">
            <v>7700</v>
          </cell>
          <cell r="CJ107">
            <v>16800</v>
          </cell>
          <cell r="CK107">
            <v>0</v>
          </cell>
          <cell r="CL107">
            <v>49900</v>
          </cell>
          <cell r="CM107">
            <v>127</v>
          </cell>
          <cell r="CN107">
            <v>1460</v>
          </cell>
          <cell r="CO107">
            <v>3820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</row>
        <row r="108">
          <cell r="C108" t="str">
            <v>W24X146</v>
          </cell>
          <cell r="D108" t="str">
            <v>F</v>
          </cell>
          <cell r="E108">
            <v>146</v>
          </cell>
          <cell r="F108">
            <v>43</v>
          </cell>
          <cell r="G108">
            <v>24.7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1.125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5.92</v>
          </cell>
          <cell r="AA108">
            <v>0</v>
          </cell>
          <cell r="AB108">
            <v>33.200000000000003</v>
          </cell>
          <cell r="AC108">
            <v>0</v>
          </cell>
          <cell r="AD108">
            <v>0</v>
          </cell>
          <cell r="AE108">
            <v>4580</v>
          </cell>
          <cell r="AF108">
            <v>418</v>
          </cell>
          <cell r="AG108">
            <v>371</v>
          </cell>
          <cell r="AH108">
            <v>10.3</v>
          </cell>
          <cell r="AI108">
            <v>391</v>
          </cell>
          <cell r="AJ108">
            <v>93.2</v>
          </cell>
          <cell r="AK108">
            <v>60.5</v>
          </cell>
          <cell r="AL108">
            <v>3.01</v>
          </cell>
          <cell r="AM108">
            <v>0</v>
          </cell>
          <cell r="AN108">
            <v>13.4</v>
          </cell>
          <cell r="AO108">
            <v>54600</v>
          </cell>
          <cell r="AP108">
            <v>0</v>
          </cell>
          <cell r="AQ108">
            <v>76.099999999999994</v>
          </cell>
          <cell r="AR108">
            <v>268</v>
          </cell>
          <cell r="AS108">
            <v>78.8</v>
          </cell>
          <cell r="AT108">
            <v>207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 t="str">
            <v>W610X217</v>
          </cell>
          <cell r="AZ108" t="str">
            <v>W610X217</v>
          </cell>
          <cell r="BA108">
            <v>217</v>
          </cell>
          <cell r="BB108">
            <v>27700</v>
          </cell>
          <cell r="BC108">
            <v>627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217</v>
          </cell>
          <cell r="BV108">
            <v>0</v>
          </cell>
          <cell r="BW108">
            <v>0</v>
          </cell>
          <cell r="BX108">
            <v>33.200000000000003</v>
          </cell>
          <cell r="BY108">
            <v>0</v>
          </cell>
          <cell r="BZ108">
            <v>1910</v>
          </cell>
          <cell r="CA108">
            <v>6850</v>
          </cell>
          <cell r="CB108">
            <v>6080</v>
          </cell>
          <cell r="CC108">
            <v>262</v>
          </cell>
          <cell r="CD108">
            <v>163</v>
          </cell>
          <cell r="CE108">
            <v>1530</v>
          </cell>
          <cell r="CF108">
            <v>991</v>
          </cell>
          <cell r="CG108">
            <v>76.5</v>
          </cell>
          <cell r="CH108">
            <v>0</v>
          </cell>
          <cell r="CI108">
            <v>5580</v>
          </cell>
          <cell r="CJ108">
            <v>14700</v>
          </cell>
          <cell r="CK108">
            <v>0</v>
          </cell>
          <cell r="CL108">
            <v>49100</v>
          </cell>
          <cell r="CM108">
            <v>112</v>
          </cell>
          <cell r="CN108">
            <v>1290</v>
          </cell>
          <cell r="CO108">
            <v>3390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</row>
        <row r="109">
          <cell r="C109" t="str">
            <v>W24X131</v>
          </cell>
          <cell r="D109" t="str">
            <v>F</v>
          </cell>
          <cell r="E109">
            <v>131</v>
          </cell>
          <cell r="F109">
            <v>38.5</v>
          </cell>
          <cell r="G109">
            <v>24.5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1.125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6.7</v>
          </cell>
          <cell r="AA109">
            <v>0</v>
          </cell>
          <cell r="AB109">
            <v>35.6</v>
          </cell>
          <cell r="AC109">
            <v>0</v>
          </cell>
          <cell r="AD109">
            <v>0</v>
          </cell>
          <cell r="AE109">
            <v>4020</v>
          </cell>
          <cell r="AF109">
            <v>370</v>
          </cell>
          <cell r="AG109">
            <v>329</v>
          </cell>
          <cell r="AH109">
            <v>10.199999999999999</v>
          </cell>
          <cell r="AI109">
            <v>340</v>
          </cell>
          <cell r="AJ109">
            <v>81.5</v>
          </cell>
          <cell r="AK109">
            <v>53</v>
          </cell>
          <cell r="AL109">
            <v>2.97</v>
          </cell>
          <cell r="AM109">
            <v>0</v>
          </cell>
          <cell r="AN109">
            <v>9.5</v>
          </cell>
          <cell r="AO109">
            <v>47100</v>
          </cell>
          <cell r="AP109">
            <v>0</v>
          </cell>
          <cell r="AQ109">
            <v>75.900000000000006</v>
          </cell>
          <cell r="AR109">
            <v>235</v>
          </cell>
          <cell r="AS109">
            <v>69.5</v>
          </cell>
          <cell r="AT109">
            <v>184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 t="str">
            <v>W610X195</v>
          </cell>
          <cell r="AZ109" t="str">
            <v>W610X195</v>
          </cell>
          <cell r="BA109">
            <v>195</v>
          </cell>
          <cell r="BB109">
            <v>24800</v>
          </cell>
          <cell r="BC109">
            <v>622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195</v>
          </cell>
          <cell r="BV109">
            <v>0</v>
          </cell>
          <cell r="BW109">
            <v>0</v>
          </cell>
          <cell r="BX109">
            <v>35.6</v>
          </cell>
          <cell r="BY109">
            <v>0</v>
          </cell>
          <cell r="BZ109">
            <v>1670</v>
          </cell>
          <cell r="CA109">
            <v>6060</v>
          </cell>
          <cell r="CB109">
            <v>5390</v>
          </cell>
          <cell r="CC109">
            <v>259</v>
          </cell>
          <cell r="CD109">
            <v>142</v>
          </cell>
          <cell r="CE109">
            <v>1340</v>
          </cell>
          <cell r="CF109">
            <v>869</v>
          </cell>
          <cell r="CG109">
            <v>75.400000000000006</v>
          </cell>
          <cell r="CH109">
            <v>0</v>
          </cell>
          <cell r="CI109">
            <v>3950</v>
          </cell>
          <cell r="CJ109">
            <v>12600</v>
          </cell>
          <cell r="CK109">
            <v>0</v>
          </cell>
          <cell r="CL109">
            <v>49000</v>
          </cell>
          <cell r="CM109">
            <v>97.8</v>
          </cell>
          <cell r="CN109">
            <v>1140</v>
          </cell>
          <cell r="CO109">
            <v>3020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</row>
        <row r="110">
          <cell r="C110" t="str">
            <v>W24X117</v>
          </cell>
          <cell r="D110" t="str">
            <v>F</v>
          </cell>
          <cell r="E110">
            <v>117</v>
          </cell>
          <cell r="F110">
            <v>34.4</v>
          </cell>
          <cell r="G110">
            <v>24.3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1.125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7.53</v>
          </cell>
          <cell r="AA110">
            <v>0</v>
          </cell>
          <cell r="AB110">
            <v>39.200000000000003</v>
          </cell>
          <cell r="AC110">
            <v>0</v>
          </cell>
          <cell r="AD110">
            <v>0</v>
          </cell>
          <cell r="AE110">
            <v>3540</v>
          </cell>
          <cell r="AF110">
            <v>327</v>
          </cell>
          <cell r="AG110">
            <v>291</v>
          </cell>
          <cell r="AH110">
            <v>10.1</v>
          </cell>
          <cell r="AI110">
            <v>297</v>
          </cell>
          <cell r="AJ110">
            <v>71.400000000000006</v>
          </cell>
          <cell r="AK110">
            <v>46.5</v>
          </cell>
          <cell r="AL110">
            <v>2.94</v>
          </cell>
          <cell r="AM110">
            <v>0</v>
          </cell>
          <cell r="AN110">
            <v>6.72</v>
          </cell>
          <cell r="AO110">
            <v>40800</v>
          </cell>
          <cell r="AP110">
            <v>0</v>
          </cell>
          <cell r="AQ110">
            <v>75</v>
          </cell>
          <cell r="AR110">
            <v>204</v>
          </cell>
          <cell r="AS110">
            <v>61</v>
          </cell>
          <cell r="AT110">
            <v>163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 t="str">
            <v>W610X174</v>
          </cell>
          <cell r="AZ110" t="str">
            <v>W610X174</v>
          </cell>
          <cell r="BA110">
            <v>174</v>
          </cell>
          <cell r="BB110">
            <v>22200</v>
          </cell>
          <cell r="BC110">
            <v>617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174</v>
          </cell>
          <cell r="BV110">
            <v>0</v>
          </cell>
          <cell r="BW110">
            <v>0</v>
          </cell>
          <cell r="BX110">
            <v>39.200000000000003</v>
          </cell>
          <cell r="BY110">
            <v>0</v>
          </cell>
          <cell r="BZ110">
            <v>1470</v>
          </cell>
          <cell r="CA110">
            <v>5360</v>
          </cell>
          <cell r="CB110">
            <v>4770</v>
          </cell>
          <cell r="CC110">
            <v>257</v>
          </cell>
          <cell r="CD110">
            <v>124</v>
          </cell>
          <cell r="CE110">
            <v>1170</v>
          </cell>
          <cell r="CF110">
            <v>762</v>
          </cell>
          <cell r="CG110">
            <v>74.7</v>
          </cell>
          <cell r="CH110">
            <v>0</v>
          </cell>
          <cell r="CI110">
            <v>2800</v>
          </cell>
          <cell r="CJ110">
            <v>11000</v>
          </cell>
          <cell r="CK110">
            <v>0</v>
          </cell>
          <cell r="CL110">
            <v>48400</v>
          </cell>
          <cell r="CM110">
            <v>84.9</v>
          </cell>
          <cell r="CN110">
            <v>1000</v>
          </cell>
          <cell r="CO110">
            <v>2670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</row>
        <row r="111">
          <cell r="C111" t="str">
            <v>W24X104</v>
          </cell>
          <cell r="D111" t="str">
            <v>F</v>
          </cell>
          <cell r="E111">
            <v>104</v>
          </cell>
          <cell r="F111">
            <v>30.6</v>
          </cell>
          <cell r="G111">
            <v>24.1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1.0625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8.5</v>
          </cell>
          <cell r="AA111">
            <v>0</v>
          </cell>
          <cell r="AB111">
            <v>43.1</v>
          </cell>
          <cell r="AC111">
            <v>0</v>
          </cell>
          <cell r="AD111">
            <v>0</v>
          </cell>
          <cell r="AE111">
            <v>3100</v>
          </cell>
          <cell r="AF111">
            <v>289</v>
          </cell>
          <cell r="AG111">
            <v>258</v>
          </cell>
          <cell r="AH111">
            <v>10.1</v>
          </cell>
          <cell r="AI111">
            <v>259</v>
          </cell>
          <cell r="AJ111">
            <v>62.4</v>
          </cell>
          <cell r="AK111">
            <v>40.700000000000003</v>
          </cell>
          <cell r="AL111">
            <v>2.91</v>
          </cell>
          <cell r="AM111">
            <v>0</v>
          </cell>
          <cell r="AN111">
            <v>4.72</v>
          </cell>
          <cell r="AO111">
            <v>35200</v>
          </cell>
          <cell r="AP111">
            <v>0</v>
          </cell>
          <cell r="AQ111">
            <v>74.7</v>
          </cell>
          <cell r="AR111">
            <v>179</v>
          </cell>
          <cell r="AS111">
            <v>53.9</v>
          </cell>
          <cell r="AT111">
            <v>144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 t="str">
            <v>W610X155</v>
          </cell>
          <cell r="AZ111" t="str">
            <v>W610X155</v>
          </cell>
          <cell r="BA111">
            <v>155</v>
          </cell>
          <cell r="BB111">
            <v>19700</v>
          </cell>
          <cell r="BC111">
            <v>612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155</v>
          </cell>
          <cell r="BV111">
            <v>0</v>
          </cell>
          <cell r="BW111">
            <v>0</v>
          </cell>
          <cell r="BX111">
            <v>43.1</v>
          </cell>
          <cell r="BY111">
            <v>0</v>
          </cell>
          <cell r="BZ111">
            <v>1290</v>
          </cell>
          <cell r="CA111">
            <v>4740</v>
          </cell>
          <cell r="CB111">
            <v>4230</v>
          </cell>
          <cell r="CC111">
            <v>257</v>
          </cell>
          <cell r="CD111">
            <v>108</v>
          </cell>
          <cell r="CE111">
            <v>1020</v>
          </cell>
          <cell r="CF111">
            <v>667</v>
          </cell>
          <cell r="CG111">
            <v>73.900000000000006</v>
          </cell>
          <cell r="CH111">
            <v>0</v>
          </cell>
          <cell r="CI111">
            <v>1960</v>
          </cell>
          <cell r="CJ111">
            <v>9450</v>
          </cell>
          <cell r="CK111">
            <v>0</v>
          </cell>
          <cell r="CL111">
            <v>48200</v>
          </cell>
          <cell r="CM111">
            <v>74.5</v>
          </cell>
          <cell r="CN111">
            <v>883</v>
          </cell>
          <cell r="CO111">
            <v>2360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</row>
        <row r="112">
          <cell r="C112" t="str">
            <v>W24X103</v>
          </cell>
          <cell r="D112" t="str">
            <v>F</v>
          </cell>
          <cell r="E112">
            <v>103</v>
          </cell>
          <cell r="F112">
            <v>30.3</v>
          </cell>
          <cell r="G112">
            <v>24.5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1.125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4.59</v>
          </cell>
          <cell r="AA112">
            <v>0</v>
          </cell>
          <cell r="AB112">
            <v>39.200000000000003</v>
          </cell>
          <cell r="AC112">
            <v>0</v>
          </cell>
          <cell r="AD112">
            <v>0</v>
          </cell>
          <cell r="AE112">
            <v>3000</v>
          </cell>
          <cell r="AF112">
            <v>280</v>
          </cell>
          <cell r="AG112">
            <v>245</v>
          </cell>
          <cell r="AH112">
            <v>10</v>
          </cell>
          <cell r="AI112">
            <v>119</v>
          </cell>
          <cell r="AJ112">
            <v>41.5</v>
          </cell>
          <cell r="AK112">
            <v>26.5</v>
          </cell>
          <cell r="AL112">
            <v>1.99</v>
          </cell>
          <cell r="AM112">
            <v>0</v>
          </cell>
          <cell r="AN112">
            <v>7.07</v>
          </cell>
          <cell r="AO112">
            <v>16600</v>
          </cell>
          <cell r="AP112">
            <v>0</v>
          </cell>
          <cell r="AQ112">
            <v>52.9</v>
          </cell>
          <cell r="AR112">
            <v>117</v>
          </cell>
          <cell r="AS112">
            <v>48.7</v>
          </cell>
          <cell r="AT112">
            <v>139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 t="str">
            <v>W610X153</v>
          </cell>
          <cell r="AZ112" t="str">
            <v>W610X153</v>
          </cell>
          <cell r="BA112">
            <v>153</v>
          </cell>
          <cell r="BB112">
            <v>19500</v>
          </cell>
          <cell r="BC112">
            <v>622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153</v>
          </cell>
          <cell r="BV112">
            <v>0</v>
          </cell>
          <cell r="BW112">
            <v>0</v>
          </cell>
          <cell r="BX112">
            <v>39.200000000000003</v>
          </cell>
          <cell r="BY112">
            <v>0</v>
          </cell>
          <cell r="BZ112">
            <v>1250</v>
          </cell>
          <cell r="CA112">
            <v>4590</v>
          </cell>
          <cell r="CB112">
            <v>4010</v>
          </cell>
          <cell r="CC112">
            <v>254</v>
          </cell>
          <cell r="CD112">
            <v>49.5</v>
          </cell>
          <cell r="CE112">
            <v>680</v>
          </cell>
          <cell r="CF112">
            <v>434</v>
          </cell>
          <cell r="CG112">
            <v>50.5</v>
          </cell>
          <cell r="CH112">
            <v>0</v>
          </cell>
          <cell r="CI112">
            <v>2940</v>
          </cell>
          <cell r="CJ112">
            <v>4460</v>
          </cell>
          <cell r="CK112">
            <v>0</v>
          </cell>
          <cell r="CL112">
            <v>34100</v>
          </cell>
          <cell r="CM112">
            <v>48.7</v>
          </cell>
          <cell r="CN112">
            <v>798</v>
          </cell>
          <cell r="CO112">
            <v>2280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</row>
        <row r="113">
          <cell r="C113" t="str">
            <v>W24X94</v>
          </cell>
          <cell r="D113" t="str">
            <v>F</v>
          </cell>
          <cell r="E113">
            <v>94</v>
          </cell>
          <cell r="F113">
            <v>27.7</v>
          </cell>
          <cell r="G113">
            <v>24.3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1.0625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5.18</v>
          </cell>
          <cell r="AA113">
            <v>0</v>
          </cell>
          <cell r="AB113">
            <v>41.9</v>
          </cell>
          <cell r="AC113">
            <v>0</v>
          </cell>
          <cell r="AD113">
            <v>0</v>
          </cell>
          <cell r="AE113">
            <v>2700</v>
          </cell>
          <cell r="AF113">
            <v>254</v>
          </cell>
          <cell r="AG113">
            <v>222</v>
          </cell>
          <cell r="AH113">
            <v>9.8699999999999992</v>
          </cell>
          <cell r="AI113">
            <v>109</v>
          </cell>
          <cell r="AJ113">
            <v>37.5</v>
          </cell>
          <cell r="AK113">
            <v>24</v>
          </cell>
          <cell r="AL113">
            <v>1.98</v>
          </cell>
          <cell r="AM113">
            <v>0</v>
          </cell>
          <cell r="AN113">
            <v>5.26</v>
          </cell>
          <cell r="AO113">
            <v>15000</v>
          </cell>
          <cell r="AP113">
            <v>0</v>
          </cell>
          <cell r="AQ113">
            <v>53.1</v>
          </cell>
          <cell r="AR113">
            <v>105</v>
          </cell>
          <cell r="AS113">
            <v>43.8</v>
          </cell>
          <cell r="AT113">
            <v>126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 t="str">
            <v>W610X140</v>
          </cell>
          <cell r="AZ113" t="str">
            <v>W610X140</v>
          </cell>
          <cell r="BA113">
            <v>140</v>
          </cell>
          <cell r="BB113">
            <v>17900</v>
          </cell>
          <cell r="BC113">
            <v>617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140</v>
          </cell>
          <cell r="BV113">
            <v>0</v>
          </cell>
          <cell r="BW113">
            <v>0</v>
          </cell>
          <cell r="BX113">
            <v>41.9</v>
          </cell>
          <cell r="BY113">
            <v>0</v>
          </cell>
          <cell r="BZ113">
            <v>1120</v>
          </cell>
          <cell r="CA113">
            <v>4160</v>
          </cell>
          <cell r="CB113">
            <v>3640</v>
          </cell>
          <cell r="CC113">
            <v>251</v>
          </cell>
          <cell r="CD113">
            <v>45.4</v>
          </cell>
          <cell r="CE113">
            <v>615</v>
          </cell>
          <cell r="CF113">
            <v>393</v>
          </cell>
          <cell r="CG113">
            <v>50.3</v>
          </cell>
          <cell r="CH113">
            <v>0</v>
          </cell>
          <cell r="CI113">
            <v>2190</v>
          </cell>
          <cell r="CJ113">
            <v>4030</v>
          </cell>
          <cell r="CK113">
            <v>0</v>
          </cell>
          <cell r="CL113">
            <v>34300</v>
          </cell>
          <cell r="CM113">
            <v>43.7</v>
          </cell>
          <cell r="CN113">
            <v>718</v>
          </cell>
          <cell r="CO113">
            <v>2060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</row>
        <row r="114">
          <cell r="C114" t="str">
            <v>W24X84</v>
          </cell>
          <cell r="D114" t="str">
            <v>F</v>
          </cell>
          <cell r="E114">
            <v>84</v>
          </cell>
          <cell r="F114">
            <v>24.7</v>
          </cell>
          <cell r="G114">
            <v>24.1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1.0625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5.86</v>
          </cell>
          <cell r="AA114">
            <v>0</v>
          </cell>
          <cell r="AB114">
            <v>45.9</v>
          </cell>
          <cell r="AC114">
            <v>0</v>
          </cell>
          <cell r="AD114">
            <v>0</v>
          </cell>
          <cell r="AE114">
            <v>2370</v>
          </cell>
          <cell r="AF114">
            <v>224</v>
          </cell>
          <cell r="AG114">
            <v>196</v>
          </cell>
          <cell r="AH114">
            <v>9.7899999999999991</v>
          </cell>
          <cell r="AI114">
            <v>94.4</v>
          </cell>
          <cell r="AJ114">
            <v>32.6</v>
          </cell>
          <cell r="AK114">
            <v>20.9</v>
          </cell>
          <cell r="AL114">
            <v>1.95</v>
          </cell>
          <cell r="AM114">
            <v>0</v>
          </cell>
          <cell r="AN114">
            <v>3.7</v>
          </cell>
          <cell r="AO114">
            <v>12800</v>
          </cell>
          <cell r="AP114">
            <v>0</v>
          </cell>
          <cell r="AQ114">
            <v>52.6</v>
          </cell>
          <cell r="AR114">
            <v>91.3</v>
          </cell>
          <cell r="AS114">
            <v>38.4</v>
          </cell>
          <cell r="AT114">
            <v>111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 t="str">
            <v>W610X125</v>
          </cell>
          <cell r="AZ114" t="str">
            <v>W610X125</v>
          </cell>
          <cell r="BA114">
            <v>125</v>
          </cell>
          <cell r="BB114">
            <v>15900</v>
          </cell>
          <cell r="BC114">
            <v>612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125</v>
          </cell>
          <cell r="BV114">
            <v>0</v>
          </cell>
          <cell r="BW114">
            <v>0</v>
          </cell>
          <cell r="BX114">
            <v>45.9</v>
          </cell>
          <cell r="BY114">
            <v>0</v>
          </cell>
          <cell r="BZ114">
            <v>986</v>
          </cell>
          <cell r="CA114">
            <v>3670</v>
          </cell>
          <cell r="CB114">
            <v>3210</v>
          </cell>
          <cell r="CC114">
            <v>249</v>
          </cell>
          <cell r="CD114">
            <v>39.299999999999997</v>
          </cell>
          <cell r="CE114">
            <v>534</v>
          </cell>
          <cell r="CF114">
            <v>342</v>
          </cell>
          <cell r="CG114">
            <v>49.5</v>
          </cell>
          <cell r="CH114">
            <v>0</v>
          </cell>
          <cell r="CI114">
            <v>1540</v>
          </cell>
          <cell r="CJ114">
            <v>3440</v>
          </cell>
          <cell r="CK114">
            <v>0</v>
          </cell>
          <cell r="CL114">
            <v>33900</v>
          </cell>
          <cell r="CM114">
            <v>38</v>
          </cell>
          <cell r="CN114">
            <v>629</v>
          </cell>
          <cell r="CO114">
            <v>1820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</row>
        <row r="115">
          <cell r="C115" t="str">
            <v>W24X76</v>
          </cell>
          <cell r="D115" t="str">
            <v>F</v>
          </cell>
          <cell r="E115">
            <v>76</v>
          </cell>
          <cell r="F115">
            <v>22.4</v>
          </cell>
          <cell r="G115">
            <v>23.9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1.0625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6.61</v>
          </cell>
          <cell r="AA115">
            <v>0</v>
          </cell>
          <cell r="AB115">
            <v>49</v>
          </cell>
          <cell r="AC115">
            <v>0</v>
          </cell>
          <cell r="AD115">
            <v>0</v>
          </cell>
          <cell r="AE115">
            <v>2100</v>
          </cell>
          <cell r="AF115">
            <v>200</v>
          </cell>
          <cell r="AG115">
            <v>176</v>
          </cell>
          <cell r="AH115">
            <v>9.69</v>
          </cell>
          <cell r="AI115">
            <v>82.5</v>
          </cell>
          <cell r="AJ115">
            <v>28.6</v>
          </cell>
          <cell r="AK115">
            <v>18.399999999999999</v>
          </cell>
          <cell r="AL115">
            <v>1.92</v>
          </cell>
          <cell r="AM115">
            <v>0</v>
          </cell>
          <cell r="AN115">
            <v>2.68</v>
          </cell>
          <cell r="AO115">
            <v>11100</v>
          </cell>
          <cell r="AP115">
            <v>0</v>
          </cell>
          <cell r="AQ115">
            <v>52.2</v>
          </cell>
          <cell r="AR115">
            <v>79.8</v>
          </cell>
          <cell r="AS115">
            <v>33.799999999999997</v>
          </cell>
          <cell r="AT115">
            <v>98.9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 t="str">
            <v>W610X113</v>
          </cell>
          <cell r="AZ115" t="str">
            <v>W610X113</v>
          </cell>
          <cell r="BA115">
            <v>113</v>
          </cell>
          <cell r="BB115">
            <v>14500</v>
          </cell>
          <cell r="BC115">
            <v>607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113</v>
          </cell>
          <cell r="BV115">
            <v>0</v>
          </cell>
          <cell r="BW115">
            <v>0</v>
          </cell>
          <cell r="BX115">
            <v>49</v>
          </cell>
          <cell r="BY115">
            <v>0</v>
          </cell>
          <cell r="BZ115">
            <v>874</v>
          </cell>
          <cell r="CA115">
            <v>3280</v>
          </cell>
          <cell r="CB115">
            <v>2880</v>
          </cell>
          <cell r="CC115">
            <v>246</v>
          </cell>
          <cell r="CD115">
            <v>34.299999999999997</v>
          </cell>
          <cell r="CE115">
            <v>469</v>
          </cell>
          <cell r="CF115">
            <v>302</v>
          </cell>
          <cell r="CG115">
            <v>48.8</v>
          </cell>
          <cell r="CH115">
            <v>0</v>
          </cell>
          <cell r="CI115">
            <v>1120</v>
          </cell>
          <cell r="CJ115">
            <v>2980</v>
          </cell>
          <cell r="CK115">
            <v>0</v>
          </cell>
          <cell r="CL115">
            <v>33700</v>
          </cell>
          <cell r="CM115">
            <v>33.200000000000003</v>
          </cell>
          <cell r="CN115">
            <v>554</v>
          </cell>
          <cell r="CO115">
            <v>1620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</row>
        <row r="116">
          <cell r="C116" t="str">
            <v>W24X68</v>
          </cell>
          <cell r="D116" t="str">
            <v>F</v>
          </cell>
          <cell r="E116">
            <v>68</v>
          </cell>
          <cell r="F116">
            <v>20.100000000000001</v>
          </cell>
          <cell r="G116">
            <v>23.7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1.0625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7.66</v>
          </cell>
          <cell r="AA116">
            <v>0</v>
          </cell>
          <cell r="AB116">
            <v>52</v>
          </cell>
          <cell r="AC116">
            <v>0</v>
          </cell>
          <cell r="AD116">
            <v>0</v>
          </cell>
          <cell r="AE116">
            <v>1830</v>
          </cell>
          <cell r="AF116">
            <v>177</v>
          </cell>
          <cell r="AG116">
            <v>154</v>
          </cell>
          <cell r="AH116">
            <v>9.5500000000000007</v>
          </cell>
          <cell r="AI116">
            <v>70.400000000000006</v>
          </cell>
          <cell r="AJ116">
            <v>24.5</v>
          </cell>
          <cell r="AK116">
            <v>15.7</v>
          </cell>
          <cell r="AL116">
            <v>1.87</v>
          </cell>
          <cell r="AM116">
            <v>0</v>
          </cell>
          <cell r="AN116">
            <v>1.87</v>
          </cell>
          <cell r="AO116">
            <v>9430</v>
          </cell>
          <cell r="AP116">
            <v>0</v>
          </cell>
          <cell r="AQ116">
            <v>51.8</v>
          </cell>
          <cell r="AR116">
            <v>68</v>
          </cell>
          <cell r="AS116">
            <v>28.9</v>
          </cell>
          <cell r="AT116">
            <v>87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 t="str">
            <v>W610X101</v>
          </cell>
          <cell r="AZ116" t="str">
            <v>W610X101</v>
          </cell>
          <cell r="BA116">
            <v>101</v>
          </cell>
          <cell r="BB116">
            <v>13000</v>
          </cell>
          <cell r="BC116">
            <v>602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</v>
          </cell>
          <cell r="BV116">
            <v>0</v>
          </cell>
          <cell r="BW116">
            <v>0</v>
          </cell>
          <cell r="BX116">
            <v>52</v>
          </cell>
          <cell r="BY116">
            <v>0</v>
          </cell>
          <cell r="BZ116">
            <v>762</v>
          </cell>
          <cell r="CA116">
            <v>2900</v>
          </cell>
          <cell r="CB116">
            <v>2520</v>
          </cell>
          <cell r="CC116">
            <v>243</v>
          </cell>
          <cell r="CD116">
            <v>29.3</v>
          </cell>
          <cell r="CE116">
            <v>401</v>
          </cell>
          <cell r="CF116">
            <v>257</v>
          </cell>
          <cell r="CG116">
            <v>47.5</v>
          </cell>
          <cell r="CH116">
            <v>0</v>
          </cell>
          <cell r="CI116">
            <v>778</v>
          </cell>
          <cell r="CJ116">
            <v>2530</v>
          </cell>
          <cell r="CK116">
            <v>0</v>
          </cell>
          <cell r="CL116">
            <v>33400</v>
          </cell>
          <cell r="CM116">
            <v>28.3</v>
          </cell>
          <cell r="CN116">
            <v>474</v>
          </cell>
          <cell r="CO116">
            <v>1430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</row>
        <row r="117">
          <cell r="C117" t="str">
            <v>W24X62</v>
          </cell>
          <cell r="D117" t="str">
            <v>F</v>
          </cell>
          <cell r="E117">
            <v>62</v>
          </cell>
          <cell r="F117">
            <v>18.2</v>
          </cell>
          <cell r="G117">
            <v>23.7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1.0900000000000001</v>
          </cell>
          <cell r="S117">
            <v>1.5</v>
          </cell>
          <cell r="T117">
            <v>1.0625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5.97</v>
          </cell>
          <cell r="AA117">
            <v>0</v>
          </cell>
          <cell r="AB117">
            <v>50.1</v>
          </cell>
          <cell r="AC117">
            <v>0</v>
          </cell>
          <cell r="AD117">
            <v>0</v>
          </cell>
          <cell r="AE117">
            <v>1550</v>
          </cell>
          <cell r="AF117">
            <v>153</v>
          </cell>
          <cell r="AG117">
            <v>131</v>
          </cell>
          <cell r="AH117">
            <v>9.23</v>
          </cell>
          <cell r="AI117">
            <v>34.5</v>
          </cell>
          <cell r="AJ117">
            <v>15.7</v>
          </cell>
          <cell r="AK117">
            <v>9.8000000000000007</v>
          </cell>
          <cell r="AL117">
            <v>1.38</v>
          </cell>
          <cell r="AM117">
            <v>0</v>
          </cell>
          <cell r="AN117">
            <v>1.71</v>
          </cell>
          <cell r="AO117">
            <v>4620</v>
          </cell>
          <cell r="AP117">
            <v>0</v>
          </cell>
          <cell r="AQ117">
            <v>40.700000000000003</v>
          </cell>
          <cell r="AR117">
            <v>42.2</v>
          </cell>
          <cell r="AS117">
            <v>22.5</v>
          </cell>
          <cell r="AT117">
            <v>75.3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 t="str">
            <v>W610X92</v>
          </cell>
          <cell r="AZ117" t="str">
            <v>W610X92</v>
          </cell>
          <cell r="BA117">
            <v>92</v>
          </cell>
          <cell r="BB117">
            <v>11700</v>
          </cell>
          <cell r="BC117">
            <v>602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27.7</v>
          </cell>
          <cell r="BO117">
            <v>38.1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92</v>
          </cell>
          <cell r="BV117">
            <v>0</v>
          </cell>
          <cell r="BW117">
            <v>0</v>
          </cell>
          <cell r="BX117">
            <v>50.1</v>
          </cell>
          <cell r="BY117">
            <v>0</v>
          </cell>
          <cell r="BZ117">
            <v>645</v>
          </cell>
          <cell r="CA117">
            <v>2510</v>
          </cell>
          <cell r="CB117">
            <v>2150</v>
          </cell>
          <cell r="CC117">
            <v>234</v>
          </cell>
          <cell r="CD117">
            <v>14.4</v>
          </cell>
          <cell r="CE117">
            <v>257</v>
          </cell>
          <cell r="CF117">
            <v>161</v>
          </cell>
          <cell r="CG117">
            <v>35.1</v>
          </cell>
          <cell r="CH117">
            <v>0</v>
          </cell>
          <cell r="CI117">
            <v>712</v>
          </cell>
          <cell r="CJ117">
            <v>1240</v>
          </cell>
          <cell r="CK117">
            <v>0</v>
          </cell>
          <cell r="CL117">
            <v>26300</v>
          </cell>
          <cell r="CM117">
            <v>17.600000000000001</v>
          </cell>
          <cell r="CN117">
            <v>369</v>
          </cell>
          <cell r="CO117">
            <v>1230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</row>
        <row r="118">
          <cell r="C118" t="str">
            <v>W24X55</v>
          </cell>
          <cell r="D118" t="str">
            <v>F</v>
          </cell>
          <cell r="E118">
            <v>55</v>
          </cell>
          <cell r="F118">
            <v>16.2</v>
          </cell>
          <cell r="G118">
            <v>23.6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1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6.94</v>
          </cell>
          <cell r="AA118">
            <v>0</v>
          </cell>
          <cell r="AB118">
            <v>54.6</v>
          </cell>
          <cell r="AC118">
            <v>0</v>
          </cell>
          <cell r="AD118">
            <v>0</v>
          </cell>
          <cell r="AE118">
            <v>1350</v>
          </cell>
          <cell r="AF118">
            <v>134</v>
          </cell>
          <cell r="AG118">
            <v>114</v>
          </cell>
          <cell r="AH118">
            <v>9.11</v>
          </cell>
          <cell r="AI118">
            <v>29.1</v>
          </cell>
          <cell r="AJ118">
            <v>13.3</v>
          </cell>
          <cell r="AK118">
            <v>8.3000000000000007</v>
          </cell>
          <cell r="AL118">
            <v>1.34</v>
          </cell>
          <cell r="AM118">
            <v>0</v>
          </cell>
          <cell r="AN118">
            <v>1.18</v>
          </cell>
          <cell r="AO118">
            <v>3870</v>
          </cell>
          <cell r="AP118">
            <v>0</v>
          </cell>
          <cell r="AQ118">
            <v>40.5</v>
          </cell>
          <cell r="AR118">
            <v>35.799999999999997</v>
          </cell>
          <cell r="AS118">
            <v>19.3</v>
          </cell>
          <cell r="AT118">
            <v>66.099999999999994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 t="str">
            <v>W610X82</v>
          </cell>
          <cell r="AZ118" t="str">
            <v>W610X82</v>
          </cell>
          <cell r="BA118">
            <v>82</v>
          </cell>
          <cell r="BB118">
            <v>10500</v>
          </cell>
          <cell r="BC118">
            <v>599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82</v>
          </cell>
          <cell r="BV118">
            <v>0</v>
          </cell>
          <cell r="BW118">
            <v>0</v>
          </cell>
          <cell r="BX118">
            <v>54.6</v>
          </cell>
          <cell r="BY118">
            <v>0</v>
          </cell>
          <cell r="BZ118">
            <v>562</v>
          </cell>
          <cell r="CA118">
            <v>2200</v>
          </cell>
          <cell r="CB118">
            <v>1870</v>
          </cell>
          <cell r="CC118">
            <v>231</v>
          </cell>
          <cell r="CD118">
            <v>12.1</v>
          </cell>
          <cell r="CE118">
            <v>218</v>
          </cell>
          <cell r="CF118">
            <v>136</v>
          </cell>
          <cell r="CG118">
            <v>34</v>
          </cell>
          <cell r="CH118">
            <v>0</v>
          </cell>
          <cell r="CI118">
            <v>491</v>
          </cell>
          <cell r="CJ118">
            <v>1040</v>
          </cell>
          <cell r="CK118">
            <v>0</v>
          </cell>
          <cell r="CL118">
            <v>26100</v>
          </cell>
          <cell r="CM118">
            <v>14.9</v>
          </cell>
          <cell r="CN118">
            <v>316</v>
          </cell>
          <cell r="CO118">
            <v>1080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</row>
        <row r="119">
          <cell r="C119" t="str">
            <v>W21X201</v>
          </cell>
          <cell r="D119" t="str">
            <v>F</v>
          </cell>
          <cell r="E119">
            <v>201</v>
          </cell>
          <cell r="F119">
            <v>59.2</v>
          </cell>
          <cell r="G119">
            <v>23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1.3125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3.86</v>
          </cell>
          <cell r="AA119">
            <v>0</v>
          </cell>
          <cell r="AB119">
            <v>20.6</v>
          </cell>
          <cell r="AC119">
            <v>0</v>
          </cell>
          <cell r="AD119">
            <v>0</v>
          </cell>
          <cell r="AE119">
            <v>5310</v>
          </cell>
          <cell r="AF119">
            <v>530</v>
          </cell>
          <cell r="AG119">
            <v>461</v>
          </cell>
          <cell r="AH119">
            <v>9.4700000000000006</v>
          </cell>
          <cell r="AI119">
            <v>542</v>
          </cell>
          <cell r="AJ119">
            <v>133</v>
          </cell>
          <cell r="AK119">
            <v>86.1</v>
          </cell>
          <cell r="AL119">
            <v>3.02</v>
          </cell>
          <cell r="AM119">
            <v>0</v>
          </cell>
          <cell r="AN119">
            <v>40.9</v>
          </cell>
          <cell r="AO119">
            <v>62000</v>
          </cell>
          <cell r="AP119">
            <v>0</v>
          </cell>
          <cell r="AQ119">
            <v>67.3</v>
          </cell>
          <cell r="AR119">
            <v>346</v>
          </cell>
          <cell r="AS119">
            <v>102</v>
          </cell>
          <cell r="AT119">
            <v>264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 t="str">
            <v>W530X300</v>
          </cell>
          <cell r="AZ119" t="str">
            <v>W530X300</v>
          </cell>
          <cell r="BA119">
            <v>300</v>
          </cell>
          <cell r="BB119">
            <v>38200</v>
          </cell>
          <cell r="BC119">
            <v>584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300</v>
          </cell>
          <cell r="BV119">
            <v>0</v>
          </cell>
          <cell r="BW119">
            <v>0</v>
          </cell>
          <cell r="BX119">
            <v>20.6</v>
          </cell>
          <cell r="BY119">
            <v>0</v>
          </cell>
          <cell r="BZ119">
            <v>2210</v>
          </cell>
          <cell r="CA119">
            <v>8690</v>
          </cell>
          <cell r="CB119">
            <v>7550</v>
          </cell>
          <cell r="CC119">
            <v>241</v>
          </cell>
          <cell r="CD119">
            <v>226</v>
          </cell>
          <cell r="CE119">
            <v>2180</v>
          </cell>
          <cell r="CF119">
            <v>1410</v>
          </cell>
          <cell r="CG119">
            <v>76.7</v>
          </cell>
          <cell r="CH119">
            <v>0</v>
          </cell>
          <cell r="CI119">
            <v>17000</v>
          </cell>
          <cell r="CJ119">
            <v>16600</v>
          </cell>
          <cell r="CK119">
            <v>0</v>
          </cell>
          <cell r="CL119">
            <v>43400</v>
          </cell>
          <cell r="CM119">
            <v>144</v>
          </cell>
          <cell r="CN119">
            <v>1670</v>
          </cell>
          <cell r="CO119">
            <v>4330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</row>
        <row r="120">
          <cell r="C120" t="str">
            <v>W21X182</v>
          </cell>
          <cell r="D120" t="str">
            <v>F</v>
          </cell>
          <cell r="E120">
            <v>182</v>
          </cell>
          <cell r="F120">
            <v>53.6</v>
          </cell>
          <cell r="G120">
            <v>22.7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1.25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4.22</v>
          </cell>
          <cell r="AA120">
            <v>0</v>
          </cell>
          <cell r="AB120">
            <v>22.6</v>
          </cell>
          <cell r="AC120">
            <v>0</v>
          </cell>
          <cell r="AD120">
            <v>0</v>
          </cell>
          <cell r="AE120">
            <v>4730</v>
          </cell>
          <cell r="AF120">
            <v>476</v>
          </cell>
          <cell r="AG120">
            <v>417</v>
          </cell>
          <cell r="AH120">
            <v>9.4</v>
          </cell>
          <cell r="AI120">
            <v>483</v>
          </cell>
          <cell r="AJ120">
            <v>119</v>
          </cell>
          <cell r="AK120">
            <v>77.2</v>
          </cell>
          <cell r="AL120">
            <v>3</v>
          </cell>
          <cell r="AM120">
            <v>0</v>
          </cell>
          <cell r="AN120">
            <v>30.7</v>
          </cell>
          <cell r="AO120">
            <v>54400</v>
          </cell>
          <cell r="AP120">
            <v>0</v>
          </cell>
          <cell r="AQ120">
            <v>66.3</v>
          </cell>
          <cell r="AR120">
            <v>307</v>
          </cell>
          <cell r="AS120">
            <v>91.6</v>
          </cell>
          <cell r="AT120">
            <v>237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 t="str">
            <v>W530X272</v>
          </cell>
          <cell r="AZ120" t="str">
            <v>W530X272</v>
          </cell>
          <cell r="BA120">
            <v>272</v>
          </cell>
          <cell r="BB120">
            <v>34600</v>
          </cell>
          <cell r="BC120">
            <v>577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272</v>
          </cell>
          <cell r="BV120">
            <v>0</v>
          </cell>
          <cell r="BW120">
            <v>0</v>
          </cell>
          <cell r="BX120">
            <v>22.6</v>
          </cell>
          <cell r="BY120">
            <v>0</v>
          </cell>
          <cell r="BZ120">
            <v>1970</v>
          </cell>
          <cell r="CA120">
            <v>7800</v>
          </cell>
          <cell r="CB120">
            <v>6830</v>
          </cell>
          <cell r="CC120">
            <v>239</v>
          </cell>
          <cell r="CD120">
            <v>201</v>
          </cell>
          <cell r="CE120">
            <v>1950</v>
          </cell>
          <cell r="CF120">
            <v>1270</v>
          </cell>
          <cell r="CG120">
            <v>76.2</v>
          </cell>
          <cell r="CH120">
            <v>0</v>
          </cell>
          <cell r="CI120">
            <v>12800</v>
          </cell>
          <cell r="CJ120">
            <v>14600</v>
          </cell>
          <cell r="CK120">
            <v>0</v>
          </cell>
          <cell r="CL120">
            <v>42800</v>
          </cell>
          <cell r="CM120">
            <v>128</v>
          </cell>
          <cell r="CN120">
            <v>1500</v>
          </cell>
          <cell r="CO120">
            <v>3880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</row>
        <row r="121">
          <cell r="C121" t="str">
            <v>W21X166</v>
          </cell>
          <cell r="D121" t="str">
            <v>F</v>
          </cell>
          <cell r="E121">
            <v>166</v>
          </cell>
          <cell r="F121">
            <v>48.8</v>
          </cell>
          <cell r="G121">
            <v>22.5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1.1875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4.57</v>
          </cell>
          <cell r="AA121">
            <v>0</v>
          </cell>
          <cell r="AB121">
            <v>25</v>
          </cell>
          <cell r="AC121">
            <v>0</v>
          </cell>
          <cell r="AD121">
            <v>0</v>
          </cell>
          <cell r="AE121">
            <v>4280</v>
          </cell>
          <cell r="AF121">
            <v>432</v>
          </cell>
          <cell r="AG121">
            <v>380</v>
          </cell>
          <cell r="AH121">
            <v>9.36</v>
          </cell>
          <cell r="AI121">
            <v>435</v>
          </cell>
          <cell r="AJ121">
            <v>108</v>
          </cell>
          <cell r="AK121">
            <v>70</v>
          </cell>
          <cell r="AL121">
            <v>2.99</v>
          </cell>
          <cell r="AM121">
            <v>0</v>
          </cell>
          <cell r="AN121">
            <v>23.6</v>
          </cell>
          <cell r="AO121">
            <v>48500</v>
          </cell>
          <cell r="AP121">
            <v>0</v>
          </cell>
          <cell r="AQ121">
            <v>65.5</v>
          </cell>
          <cell r="AR121">
            <v>276</v>
          </cell>
          <cell r="AS121">
            <v>83.7</v>
          </cell>
          <cell r="AT121">
            <v>215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 t="str">
            <v>W530X248</v>
          </cell>
          <cell r="AZ121" t="str">
            <v>W530X248</v>
          </cell>
          <cell r="BA121">
            <v>248</v>
          </cell>
          <cell r="BB121">
            <v>31500</v>
          </cell>
          <cell r="BC121">
            <v>572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248</v>
          </cell>
          <cell r="BV121">
            <v>0</v>
          </cell>
          <cell r="BW121">
            <v>0</v>
          </cell>
          <cell r="BX121">
            <v>25</v>
          </cell>
          <cell r="BY121">
            <v>0</v>
          </cell>
          <cell r="BZ121">
            <v>1780</v>
          </cell>
          <cell r="CA121">
            <v>7080</v>
          </cell>
          <cell r="CB121">
            <v>6230</v>
          </cell>
          <cell r="CC121">
            <v>238</v>
          </cell>
          <cell r="CD121">
            <v>181</v>
          </cell>
          <cell r="CE121">
            <v>1770</v>
          </cell>
          <cell r="CF121">
            <v>1150</v>
          </cell>
          <cell r="CG121">
            <v>75.900000000000006</v>
          </cell>
          <cell r="CH121">
            <v>0</v>
          </cell>
          <cell r="CI121">
            <v>9820</v>
          </cell>
          <cell r="CJ121">
            <v>13000</v>
          </cell>
          <cell r="CK121">
            <v>0</v>
          </cell>
          <cell r="CL121">
            <v>42300</v>
          </cell>
          <cell r="CM121">
            <v>115</v>
          </cell>
          <cell r="CN121">
            <v>1370</v>
          </cell>
          <cell r="CO121">
            <v>3520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</row>
        <row r="122">
          <cell r="C122" t="str">
            <v>W21X147</v>
          </cell>
          <cell r="D122" t="str">
            <v>F</v>
          </cell>
          <cell r="E122">
            <v>147</v>
          </cell>
          <cell r="F122">
            <v>43.2</v>
          </cell>
          <cell r="G122">
            <v>22.1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1.1875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5.44</v>
          </cell>
          <cell r="AA122">
            <v>0</v>
          </cell>
          <cell r="AB122">
            <v>26.1</v>
          </cell>
          <cell r="AC122">
            <v>0</v>
          </cell>
          <cell r="AD122">
            <v>0</v>
          </cell>
          <cell r="AE122">
            <v>3630</v>
          </cell>
          <cell r="AF122">
            <v>373</v>
          </cell>
          <cell r="AG122">
            <v>329</v>
          </cell>
          <cell r="AH122">
            <v>9.17</v>
          </cell>
          <cell r="AI122">
            <v>376</v>
          </cell>
          <cell r="AJ122">
            <v>92.6</v>
          </cell>
          <cell r="AK122">
            <v>60.1</v>
          </cell>
          <cell r="AL122">
            <v>2.95</v>
          </cell>
          <cell r="AM122">
            <v>0</v>
          </cell>
          <cell r="AN122">
            <v>15.4</v>
          </cell>
          <cell r="AO122">
            <v>41100</v>
          </cell>
          <cell r="AP122">
            <v>0</v>
          </cell>
          <cell r="AQ122">
            <v>65.5</v>
          </cell>
          <cell r="AR122">
            <v>235</v>
          </cell>
          <cell r="AS122">
            <v>71</v>
          </cell>
          <cell r="AT122">
            <v>186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 t="str">
            <v>W530X219</v>
          </cell>
          <cell r="AZ122" t="str">
            <v>W530X219</v>
          </cell>
          <cell r="BA122">
            <v>219</v>
          </cell>
          <cell r="BB122">
            <v>27900</v>
          </cell>
          <cell r="BC122">
            <v>561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219</v>
          </cell>
          <cell r="BV122">
            <v>0</v>
          </cell>
          <cell r="BW122">
            <v>0</v>
          </cell>
          <cell r="BX122">
            <v>26.1</v>
          </cell>
          <cell r="BY122">
            <v>0</v>
          </cell>
          <cell r="BZ122">
            <v>1510</v>
          </cell>
          <cell r="CA122">
            <v>6110</v>
          </cell>
          <cell r="CB122">
            <v>5390</v>
          </cell>
          <cell r="CC122">
            <v>233</v>
          </cell>
          <cell r="CD122">
            <v>157</v>
          </cell>
          <cell r="CE122">
            <v>1520</v>
          </cell>
          <cell r="CF122">
            <v>985</v>
          </cell>
          <cell r="CG122">
            <v>74.900000000000006</v>
          </cell>
          <cell r="CH122">
            <v>0</v>
          </cell>
          <cell r="CI122">
            <v>6410</v>
          </cell>
          <cell r="CJ122">
            <v>11000</v>
          </cell>
          <cell r="CK122">
            <v>0</v>
          </cell>
          <cell r="CL122">
            <v>42300</v>
          </cell>
          <cell r="CM122">
            <v>97.8</v>
          </cell>
          <cell r="CN122">
            <v>1160</v>
          </cell>
          <cell r="CO122">
            <v>3050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</row>
        <row r="123">
          <cell r="C123" t="str">
            <v>W21X132</v>
          </cell>
          <cell r="D123" t="str">
            <v>F</v>
          </cell>
          <cell r="E123">
            <v>132</v>
          </cell>
          <cell r="F123">
            <v>38.799999999999997</v>
          </cell>
          <cell r="G123">
            <v>21.8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1.125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6.01</v>
          </cell>
          <cell r="AA123">
            <v>0</v>
          </cell>
          <cell r="AB123">
            <v>28.9</v>
          </cell>
          <cell r="AC123">
            <v>0</v>
          </cell>
          <cell r="AD123">
            <v>0</v>
          </cell>
          <cell r="AE123">
            <v>3220</v>
          </cell>
          <cell r="AF123">
            <v>333</v>
          </cell>
          <cell r="AG123">
            <v>295</v>
          </cell>
          <cell r="AH123">
            <v>9.1199999999999992</v>
          </cell>
          <cell r="AI123">
            <v>333</v>
          </cell>
          <cell r="AJ123">
            <v>82.3</v>
          </cell>
          <cell r="AK123">
            <v>53.5</v>
          </cell>
          <cell r="AL123">
            <v>2.93</v>
          </cell>
          <cell r="AM123">
            <v>0</v>
          </cell>
          <cell r="AN123">
            <v>11.3</v>
          </cell>
          <cell r="AO123">
            <v>36000</v>
          </cell>
          <cell r="AP123">
            <v>0</v>
          </cell>
          <cell r="AQ123">
            <v>64.400000000000006</v>
          </cell>
          <cell r="AR123">
            <v>206</v>
          </cell>
          <cell r="AS123">
            <v>62.8</v>
          </cell>
          <cell r="AT123">
            <v>164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 t="str">
            <v>W530X196</v>
          </cell>
          <cell r="AZ123" t="str">
            <v>W530X196</v>
          </cell>
          <cell r="BA123">
            <v>196</v>
          </cell>
          <cell r="BB123">
            <v>25000</v>
          </cell>
          <cell r="BC123">
            <v>554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196</v>
          </cell>
          <cell r="BV123">
            <v>0</v>
          </cell>
          <cell r="BW123">
            <v>0</v>
          </cell>
          <cell r="BX123">
            <v>28.9</v>
          </cell>
          <cell r="BY123">
            <v>0</v>
          </cell>
          <cell r="BZ123">
            <v>1340</v>
          </cell>
          <cell r="CA123">
            <v>5460</v>
          </cell>
          <cell r="CB123">
            <v>4830</v>
          </cell>
          <cell r="CC123">
            <v>232</v>
          </cell>
          <cell r="CD123">
            <v>139</v>
          </cell>
          <cell r="CE123">
            <v>1350</v>
          </cell>
          <cell r="CF123">
            <v>877</v>
          </cell>
          <cell r="CG123">
            <v>74.400000000000006</v>
          </cell>
          <cell r="CH123">
            <v>0</v>
          </cell>
          <cell r="CI123">
            <v>4700</v>
          </cell>
          <cell r="CJ123">
            <v>9670</v>
          </cell>
          <cell r="CK123">
            <v>0</v>
          </cell>
          <cell r="CL123">
            <v>41500</v>
          </cell>
          <cell r="CM123">
            <v>85.7</v>
          </cell>
          <cell r="CN123">
            <v>1030</v>
          </cell>
          <cell r="CO123">
            <v>2690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</row>
        <row r="124">
          <cell r="C124" t="str">
            <v>W21X122</v>
          </cell>
          <cell r="D124" t="str">
            <v>F</v>
          </cell>
          <cell r="E124">
            <v>122</v>
          </cell>
          <cell r="F124">
            <v>35.9</v>
          </cell>
          <cell r="G124">
            <v>21.7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1.125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6.45</v>
          </cell>
          <cell r="AA124">
            <v>0</v>
          </cell>
          <cell r="AB124">
            <v>31.3</v>
          </cell>
          <cell r="AC124">
            <v>0</v>
          </cell>
          <cell r="AD124">
            <v>0</v>
          </cell>
          <cell r="AE124">
            <v>2960</v>
          </cell>
          <cell r="AF124">
            <v>307</v>
          </cell>
          <cell r="AG124">
            <v>273</v>
          </cell>
          <cell r="AH124">
            <v>9.09</v>
          </cell>
          <cell r="AI124">
            <v>305</v>
          </cell>
          <cell r="AJ124">
            <v>75.599999999999994</v>
          </cell>
          <cell r="AK124">
            <v>49.2</v>
          </cell>
          <cell r="AL124">
            <v>2.92</v>
          </cell>
          <cell r="AM124">
            <v>0</v>
          </cell>
          <cell r="AN124">
            <v>8.98</v>
          </cell>
          <cell r="AO124">
            <v>32700</v>
          </cell>
          <cell r="AP124">
            <v>0</v>
          </cell>
          <cell r="AQ124">
            <v>64.3</v>
          </cell>
          <cell r="AR124">
            <v>191</v>
          </cell>
          <cell r="AS124">
            <v>58.7</v>
          </cell>
          <cell r="AT124">
            <v>153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 t="str">
            <v>W530X182</v>
          </cell>
          <cell r="AZ124" t="str">
            <v>W530X182</v>
          </cell>
          <cell r="BA124">
            <v>182</v>
          </cell>
          <cell r="BB124">
            <v>23200</v>
          </cell>
          <cell r="BC124">
            <v>551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182</v>
          </cell>
          <cell r="BV124">
            <v>0</v>
          </cell>
          <cell r="BW124">
            <v>0</v>
          </cell>
          <cell r="BX124">
            <v>31.3</v>
          </cell>
          <cell r="BY124">
            <v>0</v>
          </cell>
          <cell r="BZ124">
            <v>1230</v>
          </cell>
          <cell r="CA124">
            <v>5030</v>
          </cell>
          <cell r="CB124">
            <v>4470</v>
          </cell>
          <cell r="CC124">
            <v>231</v>
          </cell>
          <cell r="CD124">
            <v>127</v>
          </cell>
          <cell r="CE124">
            <v>1240</v>
          </cell>
          <cell r="CF124">
            <v>806</v>
          </cell>
          <cell r="CG124">
            <v>74.2</v>
          </cell>
          <cell r="CH124">
            <v>0</v>
          </cell>
          <cell r="CI124">
            <v>3740</v>
          </cell>
          <cell r="CJ124">
            <v>8780</v>
          </cell>
          <cell r="CK124">
            <v>0</v>
          </cell>
          <cell r="CL124">
            <v>41500</v>
          </cell>
          <cell r="CM124">
            <v>79.5</v>
          </cell>
          <cell r="CN124">
            <v>962</v>
          </cell>
          <cell r="CO124">
            <v>2510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</row>
        <row r="125">
          <cell r="C125" t="str">
            <v>W21X111</v>
          </cell>
          <cell r="D125" t="str">
            <v>F</v>
          </cell>
          <cell r="E125">
            <v>111</v>
          </cell>
          <cell r="F125">
            <v>32.700000000000003</v>
          </cell>
          <cell r="G125">
            <v>21.5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1.125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7.05</v>
          </cell>
          <cell r="AA125">
            <v>0</v>
          </cell>
          <cell r="AB125">
            <v>34.1</v>
          </cell>
          <cell r="AC125">
            <v>0</v>
          </cell>
          <cell r="AD125">
            <v>0</v>
          </cell>
          <cell r="AE125">
            <v>2670</v>
          </cell>
          <cell r="AF125">
            <v>279</v>
          </cell>
          <cell r="AG125">
            <v>249</v>
          </cell>
          <cell r="AH125">
            <v>9.0500000000000007</v>
          </cell>
          <cell r="AI125">
            <v>274</v>
          </cell>
          <cell r="AJ125">
            <v>68.2</v>
          </cell>
          <cell r="AK125">
            <v>44.5</v>
          </cell>
          <cell r="AL125">
            <v>2.9</v>
          </cell>
          <cell r="AM125">
            <v>0</v>
          </cell>
          <cell r="AN125">
            <v>6.83</v>
          </cell>
          <cell r="AO125">
            <v>29200</v>
          </cell>
          <cell r="AP125">
            <v>0</v>
          </cell>
          <cell r="AQ125">
            <v>63.4</v>
          </cell>
          <cell r="AR125">
            <v>171</v>
          </cell>
          <cell r="AS125">
            <v>53</v>
          </cell>
          <cell r="AT125">
            <v>138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 t="str">
            <v>W530X165</v>
          </cell>
          <cell r="AZ125" t="str">
            <v>W530X165</v>
          </cell>
          <cell r="BA125">
            <v>165</v>
          </cell>
          <cell r="BB125">
            <v>21100</v>
          </cell>
          <cell r="BC125">
            <v>546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165</v>
          </cell>
          <cell r="BV125">
            <v>0</v>
          </cell>
          <cell r="BW125">
            <v>0</v>
          </cell>
          <cell r="BX125">
            <v>34.1</v>
          </cell>
          <cell r="BY125">
            <v>0</v>
          </cell>
          <cell r="BZ125">
            <v>1110</v>
          </cell>
          <cell r="CA125">
            <v>4570</v>
          </cell>
          <cell r="CB125">
            <v>4080</v>
          </cell>
          <cell r="CC125">
            <v>230</v>
          </cell>
          <cell r="CD125">
            <v>114</v>
          </cell>
          <cell r="CE125">
            <v>1120</v>
          </cell>
          <cell r="CF125">
            <v>729</v>
          </cell>
          <cell r="CG125">
            <v>73.7</v>
          </cell>
          <cell r="CH125">
            <v>0</v>
          </cell>
          <cell r="CI125">
            <v>2840</v>
          </cell>
          <cell r="CJ125">
            <v>7840</v>
          </cell>
          <cell r="CK125">
            <v>0</v>
          </cell>
          <cell r="CL125">
            <v>40900</v>
          </cell>
          <cell r="CM125">
            <v>71.2</v>
          </cell>
          <cell r="CN125">
            <v>869</v>
          </cell>
          <cell r="CO125">
            <v>2260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</row>
        <row r="126">
          <cell r="C126" t="str">
            <v>W21X101</v>
          </cell>
          <cell r="D126" t="str">
            <v>F</v>
          </cell>
          <cell r="E126">
            <v>101</v>
          </cell>
          <cell r="F126">
            <v>29.8</v>
          </cell>
          <cell r="G126">
            <v>21.4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1.0625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7.68</v>
          </cell>
          <cell r="AA126">
            <v>0</v>
          </cell>
          <cell r="AB126">
            <v>37.5</v>
          </cell>
          <cell r="AC126">
            <v>0</v>
          </cell>
          <cell r="AD126">
            <v>0</v>
          </cell>
          <cell r="AE126">
            <v>2420</v>
          </cell>
          <cell r="AF126">
            <v>253</v>
          </cell>
          <cell r="AG126">
            <v>227</v>
          </cell>
          <cell r="AH126">
            <v>9.02</v>
          </cell>
          <cell r="AI126">
            <v>248</v>
          </cell>
          <cell r="AJ126">
            <v>61.7</v>
          </cell>
          <cell r="AK126">
            <v>40.299999999999997</v>
          </cell>
          <cell r="AL126">
            <v>2.89</v>
          </cell>
          <cell r="AM126">
            <v>0</v>
          </cell>
          <cell r="AN126">
            <v>5.21</v>
          </cell>
          <cell r="AO126">
            <v>26200</v>
          </cell>
          <cell r="AP126">
            <v>0</v>
          </cell>
          <cell r="AQ126">
            <v>63.3</v>
          </cell>
          <cell r="AR126">
            <v>156</v>
          </cell>
          <cell r="AS126">
            <v>48.6</v>
          </cell>
          <cell r="AT126">
            <v>126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 t="str">
            <v>W530X150</v>
          </cell>
          <cell r="AZ126" t="str">
            <v>W530X150</v>
          </cell>
          <cell r="BA126">
            <v>150</v>
          </cell>
          <cell r="BB126">
            <v>19200</v>
          </cell>
          <cell r="BC126">
            <v>544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150</v>
          </cell>
          <cell r="BV126">
            <v>0</v>
          </cell>
          <cell r="BW126">
            <v>0</v>
          </cell>
          <cell r="BX126">
            <v>37.5</v>
          </cell>
          <cell r="BY126">
            <v>0</v>
          </cell>
          <cell r="BZ126">
            <v>1010</v>
          </cell>
          <cell r="CA126">
            <v>4150</v>
          </cell>
          <cell r="CB126">
            <v>3720</v>
          </cell>
          <cell r="CC126">
            <v>229</v>
          </cell>
          <cell r="CD126">
            <v>103</v>
          </cell>
          <cell r="CE126">
            <v>1010</v>
          </cell>
          <cell r="CF126">
            <v>660</v>
          </cell>
          <cell r="CG126">
            <v>73.400000000000006</v>
          </cell>
          <cell r="CH126">
            <v>0</v>
          </cell>
          <cell r="CI126">
            <v>2170</v>
          </cell>
          <cell r="CJ126">
            <v>7040</v>
          </cell>
          <cell r="CK126">
            <v>0</v>
          </cell>
          <cell r="CL126">
            <v>40800</v>
          </cell>
          <cell r="CM126">
            <v>64.900000000000006</v>
          </cell>
          <cell r="CN126">
            <v>796</v>
          </cell>
          <cell r="CO126">
            <v>2060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</row>
        <row r="127">
          <cell r="C127" t="str">
            <v>W21X93</v>
          </cell>
          <cell r="D127" t="str">
            <v>F</v>
          </cell>
          <cell r="E127">
            <v>93</v>
          </cell>
          <cell r="F127">
            <v>27.3</v>
          </cell>
          <cell r="G127">
            <v>21.6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0.9375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4.53</v>
          </cell>
          <cell r="AA127">
            <v>0</v>
          </cell>
          <cell r="AB127">
            <v>32.299999999999997</v>
          </cell>
          <cell r="AC127">
            <v>0</v>
          </cell>
          <cell r="AD127">
            <v>0</v>
          </cell>
          <cell r="AE127">
            <v>2070</v>
          </cell>
          <cell r="AF127">
            <v>221</v>
          </cell>
          <cell r="AG127">
            <v>192</v>
          </cell>
          <cell r="AH127">
            <v>8.6999999999999993</v>
          </cell>
          <cell r="AI127">
            <v>92.9</v>
          </cell>
          <cell r="AJ127">
            <v>34.700000000000003</v>
          </cell>
          <cell r="AK127">
            <v>22.1</v>
          </cell>
          <cell r="AL127">
            <v>1.84</v>
          </cell>
          <cell r="AM127">
            <v>0</v>
          </cell>
          <cell r="AN127">
            <v>6.03</v>
          </cell>
          <cell r="AO127">
            <v>9940</v>
          </cell>
          <cell r="AP127">
            <v>0</v>
          </cell>
          <cell r="AQ127">
            <v>43.5</v>
          </cell>
          <cell r="AR127">
            <v>85.2</v>
          </cell>
          <cell r="AS127">
            <v>37.700000000000003</v>
          </cell>
          <cell r="AT127">
            <v>109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 t="str">
            <v>W530X138</v>
          </cell>
          <cell r="AZ127" t="str">
            <v>W530X138</v>
          </cell>
          <cell r="BA127">
            <v>138</v>
          </cell>
          <cell r="BB127">
            <v>17600</v>
          </cell>
          <cell r="BC127">
            <v>549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138</v>
          </cell>
          <cell r="BV127">
            <v>0</v>
          </cell>
          <cell r="BW127">
            <v>0</v>
          </cell>
          <cell r="BX127">
            <v>32.299999999999997</v>
          </cell>
          <cell r="BY127">
            <v>0</v>
          </cell>
          <cell r="BZ127">
            <v>862</v>
          </cell>
          <cell r="CA127">
            <v>3620</v>
          </cell>
          <cell r="CB127">
            <v>3150</v>
          </cell>
          <cell r="CC127">
            <v>221</v>
          </cell>
          <cell r="CD127">
            <v>38.700000000000003</v>
          </cell>
          <cell r="CE127">
            <v>569</v>
          </cell>
          <cell r="CF127">
            <v>362</v>
          </cell>
          <cell r="CG127">
            <v>46.7</v>
          </cell>
          <cell r="CH127">
            <v>0</v>
          </cell>
          <cell r="CI127">
            <v>2510</v>
          </cell>
          <cell r="CJ127">
            <v>2670</v>
          </cell>
          <cell r="CK127">
            <v>0</v>
          </cell>
          <cell r="CL127">
            <v>28100</v>
          </cell>
          <cell r="CM127">
            <v>35.5</v>
          </cell>
          <cell r="CN127">
            <v>618</v>
          </cell>
          <cell r="CO127">
            <v>1790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</row>
        <row r="128">
          <cell r="C128" t="str">
            <v>W21X83</v>
          </cell>
          <cell r="D128" t="str">
            <v>F</v>
          </cell>
          <cell r="E128">
            <v>83</v>
          </cell>
          <cell r="F128">
            <v>24.3</v>
          </cell>
          <cell r="G128">
            <v>21.4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0.875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5</v>
          </cell>
          <cell r="AA128">
            <v>0</v>
          </cell>
          <cell r="AB128">
            <v>36.4</v>
          </cell>
          <cell r="AC128">
            <v>0</v>
          </cell>
          <cell r="AD128">
            <v>0</v>
          </cell>
          <cell r="AE128">
            <v>1830</v>
          </cell>
          <cell r="AF128">
            <v>196</v>
          </cell>
          <cell r="AG128">
            <v>171</v>
          </cell>
          <cell r="AH128">
            <v>8.67</v>
          </cell>
          <cell r="AI128">
            <v>81.400000000000006</v>
          </cell>
          <cell r="AJ128">
            <v>30.5</v>
          </cell>
          <cell r="AK128">
            <v>19.5</v>
          </cell>
          <cell r="AL128">
            <v>1.83</v>
          </cell>
          <cell r="AM128">
            <v>0</v>
          </cell>
          <cell r="AN128">
            <v>4.34</v>
          </cell>
          <cell r="AO128">
            <v>8630</v>
          </cell>
          <cell r="AP128">
            <v>0</v>
          </cell>
          <cell r="AQ128">
            <v>43</v>
          </cell>
          <cell r="AR128">
            <v>75</v>
          </cell>
          <cell r="AS128">
            <v>33.700000000000003</v>
          </cell>
          <cell r="AT128">
            <v>96.8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 t="str">
            <v>W530X123</v>
          </cell>
          <cell r="AZ128" t="str">
            <v>W530X123</v>
          </cell>
          <cell r="BA128">
            <v>123</v>
          </cell>
          <cell r="BB128">
            <v>15700</v>
          </cell>
          <cell r="BC128">
            <v>544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123</v>
          </cell>
          <cell r="BV128">
            <v>0</v>
          </cell>
          <cell r="BW128">
            <v>0</v>
          </cell>
          <cell r="BX128">
            <v>36.4</v>
          </cell>
          <cell r="BY128">
            <v>0</v>
          </cell>
          <cell r="BZ128">
            <v>762</v>
          </cell>
          <cell r="CA128">
            <v>3210</v>
          </cell>
          <cell r="CB128">
            <v>2800</v>
          </cell>
          <cell r="CC128">
            <v>220</v>
          </cell>
          <cell r="CD128">
            <v>33.9</v>
          </cell>
          <cell r="CE128">
            <v>500</v>
          </cell>
          <cell r="CF128">
            <v>320</v>
          </cell>
          <cell r="CG128">
            <v>46.5</v>
          </cell>
          <cell r="CH128">
            <v>0</v>
          </cell>
          <cell r="CI128">
            <v>1810</v>
          </cell>
          <cell r="CJ128">
            <v>2320</v>
          </cell>
          <cell r="CK128">
            <v>0</v>
          </cell>
          <cell r="CL128">
            <v>27700</v>
          </cell>
          <cell r="CM128">
            <v>31.2</v>
          </cell>
          <cell r="CN128">
            <v>552</v>
          </cell>
          <cell r="CO128">
            <v>1590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</row>
        <row r="129">
          <cell r="C129" t="str">
            <v>W21X73</v>
          </cell>
          <cell r="D129" t="str">
            <v>F</v>
          </cell>
          <cell r="E129">
            <v>73</v>
          </cell>
          <cell r="F129">
            <v>21.5</v>
          </cell>
          <cell r="G129">
            <v>21.2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0.875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5.6</v>
          </cell>
          <cell r="AA129">
            <v>0</v>
          </cell>
          <cell r="AB129">
            <v>41.2</v>
          </cell>
          <cell r="AC129">
            <v>0</v>
          </cell>
          <cell r="AD129">
            <v>0</v>
          </cell>
          <cell r="AE129">
            <v>1600</v>
          </cell>
          <cell r="AF129">
            <v>172</v>
          </cell>
          <cell r="AG129">
            <v>151</v>
          </cell>
          <cell r="AH129">
            <v>8.64</v>
          </cell>
          <cell r="AI129">
            <v>70.599999999999994</v>
          </cell>
          <cell r="AJ129">
            <v>26.6</v>
          </cell>
          <cell r="AK129">
            <v>17</v>
          </cell>
          <cell r="AL129">
            <v>1.81</v>
          </cell>
          <cell r="AM129">
            <v>0</v>
          </cell>
          <cell r="AN129">
            <v>3.02</v>
          </cell>
          <cell r="AO129">
            <v>7410</v>
          </cell>
          <cell r="AP129">
            <v>0</v>
          </cell>
          <cell r="AQ129">
            <v>42.5</v>
          </cell>
          <cell r="AR129">
            <v>65.2</v>
          </cell>
          <cell r="AS129">
            <v>29.7</v>
          </cell>
          <cell r="AT129">
            <v>85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 t="str">
            <v>W530X109</v>
          </cell>
          <cell r="AZ129" t="str">
            <v>W530X109</v>
          </cell>
          <cell r="BA129">
            <v>109</v>
          </cell>
          <cell r="BB129">
            <v>13900</v>
          </cell>
          <cell r="BC129">
            <v>538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109</v>
          </cell>
          <cell r="BV129">
            <v>0</v>
          </cell>
          <cell r="BW129">
            <v>0</v>
          </cell>
          <cell r="BX129">
            <v>41.2</v>
          </cell>
          <cell r="BY129">
            <v>0</v>
          </cell>
          <cell r="BZ129">
            <v>666</v>
          </cell>
          <cell r="CA129">
            <v>2820</v>
          </cell>
          <cell r="CB129">
            <v>2470</v>
          </cell>
          <cell r="CC129">
            <v>219</v>
          </cell>
          <cell r="CD129">
            <v>29.4</v>
          </cell>
          <cell r="CE129">
            <v>436</v>
          </cell>
          <cell r="CF129">
            <v>279</v>
          </cell>
          <cell r="CG129">
            <v>46</v>
          </cell>
          <cell r="CH129">
            <v>0</v>
          </cell>
          <cell r="CI129">
            <v>1260</v>
          </cell>
          <cell r="CJ129">
            <v>1990</v>
          </cell>
          <cell r="CK129">
            <v>0</v>
          </cell>
          <cell r="CL129">
            <v>27400</v>
          </cell>
          <cell r="CM129">
            <v>27.1</v>
          </cell>
          <cell r="CN129">
            <v>487</v>
          </cell>
          <cell r="CO129">
            <v>1390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</row>
        <row r="130">
          <cell r="C130" t="str">
            <v>W21X68</v>
          </cell>
          <cell r="D130" t="str">
            <v>F</v>
          </cell>
          <cell r="E130">
            <v>68</v>
          </cell>
          <cell r="F130">
            <v>20</v>
          </cell>
          <cell r="G130">
            <v>21.1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0.875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6.04</v>
          </cell>
          <cell r="AA130">
            <v>0</v>
          </cell>
          <cell r="AB130">
            <v>43.6</v>
          </cell>
          <cell r="AC130">
            <v>0</v>
          </cell>
          <cell r="AD130">
            <v>0</v>
          </cell>
          <cell r="AE130">
            <v>1480</v>
          </cell>
          <cell r="AF130">
            <v>160</v>
          </cell>
          <cell r="AG130">
            <v>140</v>
          </cell>
          <cell r="AH130">
            <v>8.6</v>
          </cell>
          <cell r="AI130">
            <v>64.7</v>
          </cell>
          <cell r="AJ130">
            <v>24.4</v>
          </cell>
          <cell r="AK130">
            <v>15.7</v>
          </cell>
          <cell r="AL130">
            <v>1.8</v>
          </cell>
          <cell r="AM130">
            <v>0</v>
          </cell>
          <cell r="AN130">
            <v>2.4500000000000002</v>
          </cell>
          <cell r="AO130">
            <v>6760</v>
          </cell>
          <cell r="AP130">
            <v>0</v>
          </cell>
          <cell r="AQ130">
            <v>42.2</v>
          </cell>
          <cell r="AR130">
            <v>59.8</v>
          </cell>
          <cell r="AS130">
            <v>27.4</v>
          </cell>
          <cell r="AT130">
            <v>78.7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 t="str">
            <v>W530X101</v>
          </cell>
          <cell r="AZ130" t="str">
            <v>W530X101</v>
          </cell>
          <cell r="BA130">
            <v>101</v>
          </cell>
          <cell r="BB130">
            <v>12900</v>
          </cell>
          <cell r="BC130">
            <v>536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101</v>
          </cell>
          <cell r="BV130">
            <v>0</v>
          </cell>
          <cell r="BW130">
            <v>0</v>
          </cell>
          <cell r="BX130">
            <v>43.6</v>
          </cell>
          <cell r="BY130">
            <v>0</v>
          </cell>
          <cell r="BZ130">
            <v>616</v>
          </cell>
          <cell r="CA130">
            <v>2620</v>
          </cell>
          <cell r="CB130">
            <v>2290</v>
          </cell>
          <cell r="CC130">
            <v>218</v>
          </cell>
          <cell r="CD130">
            <v>26.9</v>
          </cell>
          <cell r="CE130">
            <v>400</v>
          </cell>
          <cell r="CF130">
            <v>257</v>
          </cell>
          <cell r="CG130">
            <v>45.7</v>
          </cell>
          <cell r="CH130">
            <v>0</v>
          </cell>
          <cell r="CI130">
            <v>1020</v>
          </cell>
          <cell r="CJ130">
            <v>1820</v>
          </cell>
          <cell r="CK130">
            <v>0</v>
          </cell>
          <cell r="CL130">
            <v>27200</v>
          </cell>
          <cell r="CM130">
            <v>24.9</v>
          </cell>
          <cell r="CN130">
            <v>449</v>
          </cell>
          <cell r="CO130">
            <v>1290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</row>
        <row r="131">
          <cell r="C131" t="str">
            <v>W21X62</v>
          </cell>
          <cell r="D131" t="str">
            <v>F</v>
          </cell>
          <cell r="E131">
            <v>62</v>
          </cell>
          <cell r="F131">
            <v>18.3</v>
          </cell>
          <cell r="G131">
            <v>21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0.8125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6.7</v>
          </cell>
          <cell r="AA131">
            <v>0</v>
          </cell>
          <cell r="AB131">
            <v>46.9</v>
          </cell>
          <cell r="AC131">
            <v>0</v>
          </cell>
          <cell r="AD131">
            <v>0</v>
          </cell>
          <cell r="AE131">
            <v>1330</v>
          </cell>
          <cell r="AF131">
            <v>144</v>
          </cell>
          <cell r="AG131">
            <v>127</v>
          </cell>
          <cell r="AH131">
            <v>8.5399999999999991</v>
          </cell>
          <cell r="AI131">
            <v>57.5</v>
          </cell>
          <cell r="AJ131">
            <v>21.7</v>
          </cell>
          <cell r="AK131">
            <v>14</v>
          </cell>
          <cell r="AL131">
            <v>1.77</v>
          </cell>
          <cell r="AM131">
            <v>0</v>
          </cell>
          <cell r="AN131">
            <v>1.83</v>
          </cell>
          <cell r="AO131">
            <v>5960</v>
          </cell>
          <cell r="AP131">
            <v>0</v>
          </cell>
          <cell r="AQ131">
            <v>42</v>
          </cell>
          <cell r="AR131">
            <v>53.2</v>
          </cell>
          <cell r="AS131">
            <v>24.6</v>
          </cell>
          <cell r="AT131">
            <v>71.2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 t="str">
            <v>W530X92</v>
          </cell>
          <cell r="AZ131" t="str">
            <v>W530X92</v>
          </cell>
          <cell r="BA131">
            <v>92</v>
          </cell>
          <cell r="BB131">
            <v>11800</v>
          </cell>
          <cell r="BC131">
            <v>533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92</v>
          </cell>
          <cell r="BV131">
            <v>0</v>
          </cell>
          <cell r="BW131">
            <v>0</v>
          </cell>
          <cell r="BX131">
            <v>46.9</v>
          </cell>
          <cell r="BY131">
            <v>0</v>
          </cell>
          <cell r="BZ131">
            <v>554</v>
          </cell>
          <cell r="CA131">
            <v>2360</v>
          </cell>
          <cell r="CB131">
            <v>2080</v>
          </cell>
          <cell r="CC131">
            <v>217</v>
          </cell>
          <cell r="CD131">
            <v>23.9</v>
          </cell>
          <cell r="CE131">
            <v>356</v>
          </cell>
          <cell r="CF131">
            <v>229</v>
          </cell>
          <cell r="CG131">
            <v>45</v>
          </cell>
          <cell r="CH131">
            <v>0</v>
          </cell>
          <cell r="CI131">
            <v>762</v>
          </cell>
          <cell r="CJ131">
            <v>1600</v>
          </cell>
          <cell r="CK131">
            <v>0</v>
          </cell>
          <cell r="CL131">
            <v>27100</v>
          </cell>
          <cell r="CM131">
            <v>22.1</v>
          </cell>
          <cell r="CN131">
            <v>403</v>
          </cell>
          <cell r="CO131">
            <v>1170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</row>
        <row r="132">
          <cell r="C132" t="str">
            <v>W21X55</v>
          </cell>
          <cell r="D132" t="str">
            <v>F</v>
          </cell>
          <cell r="E132">
            <v>55</v>
          </cell>
          <cell r="F132">
            <v>16.2</v>
          </cell>
          <cell r="G132">
            <v>20.8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0.8125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7.87</v>
          </cell>
          <cell r="AA132">
            <v>0</v>
          </cell>
          <cell r="AB132">
            <v>50</v>
          </cell>
          <cell r="AC132">
            <v>0</v>
          </cell>
          <cell r="AD132">
            <v>0</v>
          </cell>
          <cell r="AE132">
            <v>1140</v>
          </cell>
          <cell r="AF132">
            <v>126</v>
          </cell>
          <cell r="AG132">
            <v>110</v>
          </cell>
          <cell r="AH132">
            <v>8.4</v>
          </cell>
          <cell r="AI132">
            <v>48.4</v>
          </cell>
          <cell r="AJ132">
            <v>18.399999999999999</v>
          </cell>
          <cell r="AK132">
            <v>11.8</v>
          </cell>
          <cell r="AL132">
            <v>1.73</v>
          </cell>
          <cell r="AM132">
            <v>0</v>
          </cell>
          <cell r="AN132">
            <v>1.24</v>
          </cell>
          <cell r="AO132">
            <v>4980</v>
          </cell>
          <cell r="AP132">
            <v>0</v>
          </cell>
          <cell r="AQ132">
            <v>41.7</v>
          </cell>
          <cell r="AR132">
            <v>44.7</v>
          </cell>
          <cell r="AS132">
            <v>20.8</v>
          </cell>
          <cell r="AT132">
            <v>61.8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 t="str">
            <v>W530X82</v>
          </cell>
          <cell r="AZ132" t="str">
            <v>W530X82</v>
          </cell>
          <cell r="BA132">
            <v>82</v>
          </cell>
          <cell r="BB132">
            <v>10500</v>
          </cell>
          <cell r="BC132">
            <v>528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82</v>
          </cell>
          <cell r="BV132">
            <v>0</v>
          </cell>
          <cell r="BW132">
            <v>0</v>
          </cell>
          <cell r="BX132">
            <v>50</v>
          </cell>
          <cell r="BY132">
            <v>0</v>
          </cell>
          <cell r="BZ132">
            <v>475</v>
          </cell>
          <cell r="CA132">
            <v>2060</v>
          </cell>
          <cell r="CB132">
            <v>1800</v>
          </cell>
          <cell r="CC132">
            <v>213</v>
          </cell>
          <cell r="CD132">
            <v>20.100000000000001</v>
          </cell>
          <cell r="CE132">
            <v>302</v>
          </cell>
          <cell r="CF132">
            <v>193</v>
          </cell>
          <cell r="CG132">
            <v>43.9</v>
          </cell>
          <cell r="CH132">
            <v>0</v>
          </cell>
          <cell r="CI132">
            <v>516</v>
          </cell>
          <cell r="CJ132">
            <v>1340</v>
          </cell>
          <cell r="CK132">
            <v>0</v>
          </cell>
          <cell r="CL132">
            <v>26900</v>
          </cell>
          <cell r="CM132">
            <v>18.600000000000001</v>
          </cell>
          <cell r="CN132">
            <v>341</v>
          </cell>
          <cell r="CO132">
            <v>1010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</row>
        <row r="133">
          <cell r="C133" t="str">
            <v>W21X48</v>
          </cell>
          <cell r="D133" t="str">
            <v>F</v>
          </cell>
          <cell r="E133">
            <v>48</v>
          </cell>
          <cell r="F133">
            <v>14.1</v>
          </cell>
          <cell r="G133">
            <v>20.6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0.8125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9.4700000000000006</v>
          </cell>
          <cell r="AA133">
            <v>0</v>
          </cell>
          <cell r="AB133">
            <v>53.6</v>
          </cell>
          <cell r="AC133">
            <v>0</v>
          </cell>
          <cell r="AD133">
            <v>0</v>
          </cell>
          <cell r="AE133">
            <v>959</v>
          </cell>
          <cell r="AF133">
            <v>107</v>
          </cell>
          <cell r="AG133">
            <v>93</v>
          </cell>
          <cell r="AH133">
            <v>8.24</v>
          </cell>
          <cell r="AI133">
            <v>38.700000000000003</v>
          </cell>
          <cell r="AJ133">
            <v>14.9</v>
          </cell>
          <cell r="AK133">
            <v>9.52</v>
          </cell>
          <cell r="AL133">
            <v>1.66</v>
          </cell>
          <cell r="AM133">
            <v>0</v>
          </cell>
          <cell r="AN133">
            <v>0.80300000000000005</v>
          </cell>
          <cell r="AO133">
            <v>3950</v>
          </cell>
          <cell r="AP133">
            <v>0</v>
          </cell>
          <cell r="AQ133">
            <v>41</v>
          </cell>
          <cell r="AR133">
            <v>35.9</v>
          </cell>
          <cell r="AS133">
            <v>16.899999999999999</v>
          </cell>
          <cell r="AT133">
            <v>52.3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 t="str">
            <v>W530X72</v>
          </cell>
          <cell r="AZ133" t="str">
            <v>W530X72</v>
          </cell>
          <cell r="BA133">
            <v>72</v>
          </cell>
          <cell r="BB133">
            <v>9100</v>
          </cell>
          <cell r="BC133">
            <v>523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72</v>
          </cell>
          <cell r="BV133">
            <v>0</v>
          </cell>
          <cell r="BW133">
            <v>0</v>
          </cell>
          <cell r="BX133">
            <v>53.6</v>
          </cell>
          <cell r="BY133">
            <v>0</v>
          </cell>
          <cell r="BZ133">
            <v>399</v>
          </cell>
          <cell r="CA133">
            <v>1750</v>
          </cell>
          <cell r="CB133">
            <v>1520</v>
          </cell>
          <cell r="CC133">
            <v>209</v>
          </cell>
          <cell r="CD133">
            <v>16.100000000000001</v>
          </cell>
          <cell r="CE133">
            <v>244</v>
          </cell>
          <cell r="CF133">
            <v>156</v>
          </cell>
          <cell r="CG133">
            <v>42.2</v>
          </cell>
          <cell r="CH133">
            <v>0</v>
          </cell>
          <cell r="CI133">
            <v>334</v>
          </cell>
          <cell r="CJ133">
            <v>1060</v>
          </cell>
          <cell r="CK133">
            <v>0</v>
          </cell>
          <cell r="CL133">
            <v>26500</v>
          </cell>
          <cell r="CM133">
            <v>14.9</v>
          </cell>
          <cell r="CN133">
            <v>277</v>
          </cell>
          <cell r="CO133">
            <v>857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</row>
        <row r="134">
          <cell r="C134" t="str">
            <v>W21X57</v>
          </cell>
          <cell r="D134" t="str">
            <v>F</v>
          </cell>
          <cell r="E134">
            <v>57</v>
          </cell>
          <cell r="F134">
            <v>16.7</v>
          </cell>
          <cell r="G134">
            <v>21.1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0.8125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5.04</v>
          </cell>
          <cell r="AA134">
            <v>0</v>
          </cell>
          <cell r="AB134">
            <v>46.3</v>
          </cell>
          <cell r="AC134">
            <v>0</v>
          </cell>
          <cell r="AD134">
            <v>0</v>
          </cell>
          <cell r="AE134">
            <v>1170</v>
          </cell>
          <cell r="AF134">
            <v>129</v>
          </cell>
          <cell r="AG134">
            <v>111</v>
          </cell>
          <cell r="AH134">
            <v>8.36</v>
          </cell>
          <cell r="AI134">
            <v>30.6</v>
          </cell>
          <cell r="AJ134">
            <v>14.8</v>
          </cell>
          <cell r="AK134">
            <v>9.35</v>
          </cell>
          <cell r="AL134">
            <v>1.35</v>
          </cell>
          <cell r="AM134">
            <v>0</v>
          </cell>
          <cell r="AN134">
            <v>1.77</v>
          </cell>
          <cell r="AO134">
            <v>3190</v>
          </cell>
          <cell r="AP134">
            <v>0</v>
          </cell>
          <cell r="AQ134">
            <v>33.5</v>
          </cell>
          <cell r="AR134">
            <v>35.799999999999997</v>
          </cell>
          <cell r="AS134">
            <v>20.5</v>
          </cell>
          <cell r="AT134">
            <v>63.4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 t="str">
            <v>W530X85</v>
          </cell>
          <cell r="AZ134" t="str">
            <v>W530X85</v>
          </cell>
          <cell r="BA134">
            <v>85</v>
          </cell>
          <cell r="BB134">
            <v>10800</v>
          </cell>
          <cell r="BC134">
            <v>536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85</v>
          </cell>
          <cell r="BV134">
            <v>0</v>
          </cell>
          <cell r="BW134">
            <v>0</v>
          </cell>
          <cell r="BX134">
            <v>46.3</v>
          </cell>
          <cell r="BY134">
            <v>0</v>
          </cell>
          <cell r="BZ134">
            <v>487</v>
          </cell>
          <cell r="CA134">
            <v>2110</v>
          </cell>
          <cell r="CB134">
            <v>1820</v>
          </cell>
          <cell r="CC134">
            <v>212</v>
          </cell>
          <cell r="CD134">
            <v>12.7</v>
          </cell>
          <cell r="CE134">
            <v>243</v>
          </cell>
          <cell r="CF134">
            <v>153</v>
          </cell>
          <cell r="CG134">
            <v>34.299999999999997</v>
          </cell>
          <cell r="CH134">
            <v>0</v>
          </cell>
          <cell r="CI134">
            <v>737</v>
          </cell>
          <cell r="CJ134">
            <v>857</v>
          </cell>
          <cell r="CK134">
            <v>0</v>
          </cell>
          <cell r="CL134">
            <v>21600</v>
          </cell>
          <cell r="CM134">
            <v>14.9</v>
          </cell>
          <cell r="CN134">
            <v>336</v>
          </cell>
          <cell r="CO134">
            <v>1040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</row>
        <row r="135">
          <cell r="C135" t="str">
            <v>W21X50</v>
          </cell>
          <cell r="D135" t="str">
            <v>F</v>
          </cell>
          <cell r="E135">
            <v>50</v>
          </cell>
          <cell r="F135">
            <v>14.7</v>
          </cell>
          <cell r="G135">
            <v>20.8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0.8125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6.1</v>
          </cell>
          <cell r="AA135">
            <v>0</v>
          </cell>
          <cell r="AB135">
            <v>49.4</v>
          </cell>
          <cell r="AC135">
            <v>0</v>
          </cell>
          <cell r="AD135">
            <v>0</v>
          </cell>
          <cell r="AE135">
            <v>984</v>
          </cell>
          <cell r="AF135">
            <v>110</v>
          </cell>
          <cell r="AG135">
            <v>94.5</v>
          </cell>
          <cell r="AH135">
            <v>8.18</v>
          </cell>
          <cell r="AI135">
            <v>24.9</v>
          </cell>
          <cell r="AJ135">
            <v>12.2</v>
          </cell>
          <cell r="AK135">
            <v>7.64</v>
          </cell>
          <cell r="AL135">
            <v>1.3</v>
          </cell>
          <cell r="AM135">
            <v>0</v>
          </cell>
          <cell r="AN135">
            <v>1.1399999999999999</v>
          </cell>
          <cell r="AO135">
            <v>2570</v>
          </cell>
          <cell r="AP135">
            <v>0</v>
          </cell>
          <cell r="AQ135">
            <v>33.1</v>
          </cell>
          <cell r="AR135">
            <v>28.9</v>
          </cell>
          <cell r="AS135">
            <v>16.7</v>
          </cell>
          <cell r="AT135">
            <v>53.9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 t="str">
            <v>W530X74</v>
          </cell>
          <cell r="AZ135" t="str">
            <v>W530X74</v>
          </cell>
          <cell r="BA135">
            <v>74</v>
          </cell>
          <cell r="BB135">
            <v>9480</v>
          </cell>
          <cell r="BC135">
            <v>528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74</v>
          </cell>
          <cell r="BV135">
            <v>0</v>
          </cell>
          <cell r="BW135">
            <v>0</v>
          </cell>
          <cell r="BX135">
            <v>49.4</v>
          </cell>
          <cell r="BY135">
            <v>0</v>
          </cell>
          <cell r="BZ135">
            <v>410</v>
          </cell>
          <cell r="CA135">
            <v>1800</v>
          </cell>
          <cell r="CB135">
            <v>1550</v>
          </cell>
          <cell r="CC135">
            <v>208</v>
          </cell>
          <cell r="CD135">
            <v>10.4</v>
          </cell>
          <cell r="CE135">
            <v>200</v>
          </cell>
          <cell r="CF135">
            <v>125</v>
          </cell>
          <cell r="CG135">
            <v>33</v>
          </cell>
          <cell r="CH135">
            <v>0</v>
          </cell>
          <cell r="CI135">
            <v>475</v>
          </cell>
          <cell r="CJ135">
            <v>690</v>
          </cell>
          <cell r="CK135">
            <v>0</v>
          </cell>
          <cell r="CL135">
            <v>21400</v>
          </cell>
          <cell r="CM135">
            <v>12</v>
          </cell>
          <cell r="CN135">
            <v>274</v>
          </cell>
          <cell r="CO135">
            <v>883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</row>
        <row r="136">
          <cell r="C136" t="str">
            <v>W21X44</v>
          </cell>
          <cell r="D136" t="str">
            <v>F</v>
          </cell>
          <cell r="E136">
            <v>44</v>
          </cell>
          <cell r="F136">
            <v>13</v>
          </cell>
          <cell r="G136">
            <v>20.7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0.8125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7.22</v>
          </cell>
          <cell r="AA136">
            <v>0</v>
          </cell>
          <cell r="AB136">
            <v>53.6</v>
          </cell>
          <cell r="AC136">
            <v>0</v>
          </cell>
          <cell r="AD136">
            <v>0</v>
          </cell>
          <cell r="AE136">
            <v>843</v>
          </cell>
          <cell r="AF136">
            <v>95.4</v>
          </cell>
          <cell r="AG136">
            <v>81.599999999999994</v>
          </cell>
          <cell r="AH136">
            <v>8.06</v>
          </cell>
          <cell r="AI136">
            <v>20.7</v>
          </cell>
          <cell r="AJ136">
            <v>10.199999999999999</v>
          </cell>
          <cell r="AK136">
            <v>6.37</v>
          </cell>
          <cell r="AL136">
            <v>1.26</v>
          </cell>
          <cell r="AM136">
            <v>0</v>
          </cell>
          <cell r="AN136">
            <v>0.77</v>
          </cell>
          <cell r="AO136">
            <v>2110</v>
          </cell>
          <cell r="AP136">
            <v>0</v>
          </cell>
          <cell r="AQ136">
            <v>32.9</v>
          </cell>
          <cell r="AR136">
            <v>24.1</v>
          </cell>
          <cell r="AS136">
            <v>14</v>
          </cell>
          <cell r="AT136">
            <v>46.8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 t="str">
            <v>W530X66</v>
          </cell>
          <cell r="AZ136" t="str">
            <v>W530X66</v>
          </cell>
          <cell r="BA136">
            <v>66</v>
          </cell>
          <cell r="BB136">
            <v>8390</v>
          </cell>
          <cell r="BC136">
            <v>526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66</v>
          </cell>
          <cell r="BV136">
            <v>0</v>
          </cell>
          <cell r="BW136">
            <v>0</v>
          </cell>
          <cell r="BX136">
            <v>53.6</v>
          </cell>
          <cell r="BY136">
            <v>0</v>
          </cell>
          <cell r="BZ136">
            <v>351</v>
          </cell>
          <cell r="CA136">
            <v>1560</v>
          </cell>
          <cell r="CB136">
            <v>1340</v>
          </cell>
          <cell r="CC136">
            <v>205</v>
          </cell>
          <cell r="CD136">
            <v>8.6199999999999992</v>
          </cell>
          <cell r="CE136">
            <v>167</v>
          </cell>
          <cell r="CF136">
            <v>104</v>
          </cell>
          <cell r="CG136">
            <v>32</v>
          </cell>
          <cell r="CH136">
            <v>0</v>
          </cell>
          <cell r="CI136">
            <v>321</v>
          </cell>
          <cell r="CJ136">
            <v>567</v>
          </cell>
          <cell r="CK136">
            <v>0</v>
          </cell>
          <cell r="CL136">
            <v>21200</v>
          </cell>
          <cell r="CM136">
            <v>10</v>
          </cell>
          <cell r="CN136">
            <v>229</v>
          </cell>
          <cell r="CO136">
            <v>767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</row>
        <row r="137">
          <cell r="C137" t="str">
            <v>W18x311</v>
          </cell>
          <cell r="D137" t="str">
            <v>T</v>
          </cell>
          <cell r="E137">
            <v>311</v>
          </cell>
          <cell r="F137">
            <v>91.6</v>
          </cell>
          <cell r="G137">
            <v>22.3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1.375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2.19</v>
          </cell>
          <cell r="AA137">
            <v>0</v>
          </cell>
          <cell r="AB137">
            <v>10.4</v>
          </cell>
          <cell r="AC137">
            <v>0</v>
          </cell>
          <cell r="AD137">
            <v>0</v>
          </cell>
          <cell r="AE137">
            <v>6970</v>
          </cell>
          <cell r="AF137">
            <v>754</v>
          </cell>
          <cell r="AG137">
            <v>624</v>
          </cell>
          <cell r="AH137">
            <v>8.7200000000000006</v>
          </cell>
          <cell r="AI137">
            <v>795</v>
          </cell>
          <cell r="AJ137">
            <v>207</v>
          </cell>
          <cell r="AK137">
            <v>132</v>
          </cell>
          <cell r="AL137">
            <v>2.95</v>
          </cell>
          <cell r="AM137">
            <v>0</v>
          </cell>
          <cell r="AN137">
            <v>176</v>
          </cell>
          <cell r="AO137">
            <v>76200</v>
          </cell>
          <cell r="AP137">
            <v>0</v>
          </cell>
          <cell r="AQ137">
            <v>58.7</v>
          </cell>
          <cell r="AR137">
            <v>482</v>
          </cell>
          <cell r="AS137">
            <v>140</v>
          </cell>
          <cell r="AT137">
            <v>375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 t="str">
            <v>W460X464</v>
          </cell>
          <cell r="AZ137" t="str">
            <v>W460X464</v>
          </cell>
          <cell r="BA137">
            <v>464</v>
          </cell>
          <cell r="BB137">
            <v>59100</v>
          </cell>
          <cell r="BC137">
            <v>566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464</v>
          </cell>
          <cell r="BV137">
            <v>0</v>
          </cell>
          <cell r="BW137">
            <v>0</v>
          </cell>
          <cell r="BX137">
            <v>10.4</v>
          </cell>
          <cell r="BY137">
            <v>0</v>
          </cell>
          <cell r="BZ137">
            <v>2900</v>
          </cell>
          <cell r="CA137">
            <v>12400</v>
          </cell>
          <cell r="CB137">
            <v>10200</v>
          </cell>
          <cell r="CC137">
            <v>221</v>
          </cell>
          <cell r="CD137">
            <v>331</v>
          </cell>
          <cell r="CE137">
            <v>3390</v>
          </cell>
          <cell r="CF137">
            <v>2160</v>
          </cell>
          <cell r="CG137">
            <v>74.900000000000006</v>
          </cell>
          <cell r="CH137">
            <v>0</v>
          </cell>
          <cell r="CI137">
            <v>73300</v>
          </cell>
          <cell r="CJ137">
            <v>20500</v>
          </cell>
          <cell r="CK137">
            <v>0</v>
          </cell>
          <cell r="CL137">
            <v>37900</v>
          </cell>
          <cell r="CM137">
            <v>201</v>
          </cell>
          <cell r="CN137">
            <v>2290</v>
          </cell>
          <cell r="CO137">
            <v>6150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</row>
        <row r="138">
          <cell r="C138" t="str">
            <v>W18x283</v>
          </cell>
          <cell r="D138" t="str">
            <v>T</v>
          </cell>
          <cell r="E138">
            <v>283</v>
          </cell>
          <cell r="F138">
            <v>83.3</v>
          </cell>
          <cell r="G138">
            <v>21.9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3.1875</v>
          </cell>
          <cell r="T138">
            <v>1.3125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2.38</v>
          </cell>
          <cell r="AA138">
            <v>0</v>
          </cell>
          <cell r="AB138">
            <v>11.3</v>
          </cell>
          <cell r="AC138">
            <v>0</v>
          </cell>
          <cell r="AD138">
            <v>0</v>
          </cell>
          <cell r="AE138">
            <v>6170</v>
          </cell>
          <cell r="AF138">
            <v>676</v>
          </cell>
          <cell r="AG138">
            <v>565</v>
          </cell>
          <cell r="AH138">
            <v>8.61</v>
          </cell>
          <cell r="AI138">
            <v>704</v>
          </cell>
          <cell r="AJ138">
            <v>185</v>
          </cell>
          <cell r="AK138">
            <v>118</v>
          </cell>
          <cell r="AL138">
            <v>2.91</v>
          </cell>
          <cell r="AM138">
            <v>0</v>
          </cell>
          <cell r="AN138">
            <v>134</v>
          </cell>
          <cell r="AO138">
            <v>65900</v>
          </cell>
          <cell r="AP138">
            <v>0</v>
          </cell>
          <cell r="AQ138">
            <v>57.7</v>
          </cell>
          <cell r="AR138">
            <v>429</v>
          </cell>
          <cell r="AS138">
            <v>127</v>
          </cell>
          <cell r="AT138">
            <v>339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 t="str">
            <v>W460X421</v>
          </cell>
          <cell r="AZ138" t="str">
            <v>W460X421</v>
          </cell>
          <cell r="BA138">
            <v>421</v>
          </cell>
          <cell r="BB138">
            <v>53700</v>
          </cell>
          <cell r="BC138">
            <v>556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81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421</v>
          </cell>
          <cell r="BV138">
            <v>0</v>
          </cell>
          <cell r="BW138">
            <v>0</v>
          </cell>
          <cell r="BX138">
            <v>11.3</v>
          </cell>
          <cell r="BY138">
            <v>0</v>
          </cell>
          <cell r="BZ138">
            <v>2570</v>
          </cell>
          <cell r="CA138">
            <v>11100</v>
          </cell>
          <cell r="CB138">
            <v>9260</v>
          </cell>
          <cell r="CC138">
            <v>219</v>
          </cell>
          <cell r="CD138">
            <v>293</v>
          </cell>
          <cell r="CE138">
            <v>3030</v>
          </cell>
          <cell r="CF138">
            <v>1930</v>
          </cell>
          <cell r="CG138">
            <v>73.900000000000006</v>
          </cell>
          <cell r="CH138">
            <v>0</v>
          </cell>
          <cell r="CI138">
            <v>55800</v>
          </cell>
          <cell r="CJ138">
            <v>17700</v>
          </cell>
          <cell r="CK138">
            <v>0</v>
          </cell>
          <cell r="CL138">
            <v>37200</v>
          </cell>
          <cell r="CM138">
            <v>179</v>
          </cell>
          <cell r="CN138">
            <v>2080</v>
          </cell>
          <cell r="CO138">
            <v>5560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</row>
        <row r="139">
          <cell r="C139" t="str">
            <v>W18x258</v>
          </cell>
          <cell r="D139" t="str">
            <v>T</v>
          </cell>
          <cell r="E139">
            <v>258</v>
          </cell>
          <cell r="F139">
            <v>75.900000000000006</v>
          </cell>
          <cell r="G139">
            <v>21.5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1.25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2.56</v>
          </cell>
          <cell r="AA139">
            <v>0</v>
          </cell>
          <cell r="AB139">
            <v>12.5</v>
          </cell>
          <cell r="AC139">
            <v>0</v>
          </cell>
          <cell r="AD139">
            <v>0</v>
          </cell>
          <cell r="AE139">
            <v>5510</v>
          </cell>
          <cell r="AF139">
            <v>611</v>
          </cell>
          <cell r="AG139">
            <v>514</v>
          </cell>
          <cell r="AH139">
            <v>8.5299999999999994</v>
          </cell>
          <cell r="AI139">
            <v>628</v>
          </cell>
          <cell r="AJ139">
            <v>166</v>
          </cell>
          <cell r="AK139">
            <v>107</v>
          </cell>
          <cell r="AL139">
            <v>2.88</v>
          </cell>
          <cell r="AM139">
            <v>0</v>
          </cell>
          <cell r="AN139">
            <v>103</v>
          </cell>
          <cell r="AO139">
            <v>57600</v>
          </cell>
          <cell r="AP139">
            <v>0</v>
          </cell>
          <cell r="AQ139">
            <v>56.6</v>
          </cell>
          <cell r="AR139">
            <v>384</v>
          </cell>
          <cell r="AS139">
            <v>116</v>
          </cell>
          <cell r="AT139">
            <v>306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 t="str">
            <v>W460X384</v>
          </cell>
          <cell r="AZ139" t="str">
            <v>W460X384</v>
          </cell>
          <cell r="BA139">
            <v>384</v>
          </cell>
          <cell r="BB139">
            <v>49000</v>
          </cell>
          <cell r="BC139">
            <v>546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384</v>
          </cell>
          <cell r="BV139">
            <v>0</v>
          </cell>
          <cell r="BW139">
            <v>0</v>
          </cell>
          <cell r="BX139">
            <v>12.5</v>
          </cell>
          <cell r="BY139">
            <v>0</v>
          </cell>
          <cell r="BZ139">
            <v>2290</v>
          </cell>
          <cell r="CA139">
            <v>10000</v>
          </cell>
          <cell r="CB139">
            <v>8420</v>
          </cell>
          <cell r="CC139">
            <v>217</v>
          </cell>
          <cell r="CD139">
            <v>261</v>
          </cell>
          <cell r="CE139">
            <v>2720</v>
          </cell>
          <cell r="CF139">
            <v>1750</v>
          </cell>
          <cell r="CG139">
            <v>73.2</v>
          </cell>
          <cell r="CH139">
            <v>0</v>
          </cell>
          <cell r="CI139">
            <v>42900</v>
          </cell>
          <cell r="CJ139">
            <v>15500</v>
          </cell>
          <cell r="CK139">
            <v>0</v>
          </cell>
          <cell r="CL139">
            <v>36500</v>
          </cell>
          <cell r="CM139">
            <v>160</v>
          </cell>
          <cell r="CN139">
            <v>1900</v>
          </cell>
          <cell r="CO139">
            <v>5010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</row>
        <row r="140">
          <cell r="C140" t="str">
            <v>W18x234</v>
          </cell>
          <cell r="D140" t="str">
            <v>T</v>
          </cell>
          <cell r="E140">
            <v>234</v>
          </cell>
          <cell r="F140">
            <v>68.8</v>
          </cell>
          <cell r="G140">
            <v>21.1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1.1875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2.76</v>
          </cell>
          <cell r="AA140">
            <v>0</v>
          </cell>
          <cell r="AB140">
            <v>16.8</v>
          </cell>
          <cell r="AC140">
            <v>0</v>
          </cell>
          <cell r="AD140">
            <v>0</v>
          </cell>
          <cell r="AE140">
            <v>4900</v>
          </cell>
          <cell r="AF140">
            <v>549</v>
          </cell>
          <cell r="AG140">
            <v>466</v>
          </cell>
          <cell r="AH140">
            <v>8.44</v>
          </cell>
          <cell r="AI140">
            <v>558</v>
          </cell>
          <cell r="AJ140">
            <v>149</v>
          </cell>
          <cell r="AK140">
            <v>95.8</v>
          </cell>
          <cell r="AL140">
            <v>2.85</v>
          </cell>
          <cell r="AM140">
            <v>0</v>
          </cell>
          <cell r="AN140">
            <v>78.7</v>
          </cell>
          <cell r="AO140">
            <v>50100</v>
          </cell>
          <cell r="AP140">
            <v>0</v>
          </cell>
          <cell r="AQ140">
            <v>55.5</v>
          </cell>
          <cell r="AR140">
            <v>343</v>
          </cell>
          <cell r="AS140">
            <v>106</v>
          </cell>
          <cell r="AT140">
            <v>276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 t="str">
            <v>W460X349</v>
          </cell>
          <cell r="AZ140" t="str">
            <v>W460X349</v>
          </cell>
          <cell r="BA140">
            <v>349</v>
          </cell>
          <cell r="BB140">
            <v>44400</v>
          </cell>
          <cell r="BC140">
            <v>536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349</v>
          </cell>
          <cell r="BV140">
            <v>0</v>
          </cell>
          <cell r="BW140">
            <v>0</v>
          </cell>
          <cell r="BX140">
            <v>16.8</v>
          </cell>
          <cell r="BY140">
            <v>0</v>
          </cell>
          <cell r="BZ140">
            <v>2040</v>
          </cell>
          <cell r="CA140">
            <v>9000</v>
          </cell>
          <cell r="CB140">
            <v>7640</v>
          </cell>
          <cell r="CC140">
            <v>214</v>
          </cell>
          <cell r="CD140">
            <v>232</v>
          </cell>
          <cell r="CE140">
            <v>2440</v>
          </cell>
          <cell r="CF140">
            <v>1570</v>
          </cell>
          <cell r="CG140">
            <v>72.400000000000006</v>
          </cell>
          <cell r="CH140">
            <v>0</v>
          </cell>
          <cell r="CI140">
            <v>32800</v>
          </cell>
          <cell r="CJ140">
            <v>13500</v>
          </cell>
          <cell r="CK140">
            <v>0</v>
          </cell>
          <cell r="CL140">
            <v>35800</v>
          </cell>
          <cell r="CM140">
            <v>143</v>
          </cell>
          <cell r="CN140">
            <v>1740</v>
          </cell>
          <cell r="CO140">
            <v>4520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</row>
        <row r="141">
          <cell r="C141" t="str">
            <v>W18x211</v>
          </cell>
          <cell r="D141" t="str">
            <v>F</v>
          </cell>
          <cell r="E141">
            <v>211</v>
          </cell>
          <cell r="F141">
            <v>62.1</v>
          </cell>
          <cell r="G141">
            <v>20.7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2.5625</v>
          </cell>
          <cell r="T141">
            <v>1.1875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3.02</v>
          </cell>
          <cell r="AA141">
            <v>0</v>
          </cell>
          <cell r="AB141">
            <v>15.1</v>
          </cell>
          <cell r="AC141">
            <v>0</v>
          </cell>
          <cell r="AD141">
            <v>0</v>
          </cell>
          <cell r="AE141">
            <v>4330</v>
          </cell>
          <cell r="AF141">
            <v>490</v>
          </cell>
          <cell r="AG141">
            <v>419</v>
          </cell>
          <cell r="AH141">
            <v>8.35</v>
          </cell>
          <cell r="AI141">
            <v>493</v>
          </cell>
          <cell r="AJ141">
            <v>132</v>
          </cell>
          <cell r="AK141">
            <v>85.3</v>
          </cell>
          <cell r="AL141">
            <v>2.82</v>
          </cell>
          <cell r="AM141">
            <v>0</v>
          </cell>
          <cell r="AN141">
            <v>58.6</v>
          </cell>
          <cell r="AO141">
            <v>43400</v>
          </cell>
          <cell r="AP141">
            <v>0</v>
          </cell>
          <cell r="AQ141">
            <v>54.5</v>
          </cell>
          <cell r="AR141">
            <v>302</v>
          </cell>
          <cell r="AS141">
            <v>94.6</v>
          </cell>
          <cell r="AT141">
            <v>246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 t="str">
            <v>W460X315</v>
          </cell>
          <cell r="AZ141" t="str">
            <v>W460X315</v>
          </cell>
          <cell r="BA141">
            <v>315</v>
          </cell>
          <cell r="BB141">
            <v>40100</v>
          </cell>
          <cell r="BC141">
            <v>526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65.099999999999994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315</v>
          </cell>
          <cell r="BV141">
            <v>0</v>
          </cell>
          <cell r="BW141">
            <v>0</v>
          </cell>
          <cell r="BX141">
            <v>15.1</v>
          </cell>
          <cell r="BY141">
            <v>0</v>
          </cell>
          <cell r="BZ141">
            <v>1800</v>
          </cell>
          <cell r="CA141">
            <v>8030</v>
          </cell>
          <cell r="CB141">
            <v>6870</v>
          </cell>
          <cell r="CC141">
            <v>212</v>
          </cell>
          <cell r="CD141">
            <v>205</v>
          </cell>
          <cell r="CE141">
            <v>2160</v>
          </cell>
          <cell r="CF141">
            <v>1400</v>
          </cell>
          <cell r="CG141">
            <v>71.599999999999994</v>
          </cell>
          <cell r="CH141">
            <v>0</v>
          </cell>
          <cell r="CI141">
            <v>24400</v>
          </cell>
          <cell r="CJ141">
            <v>11700</v>
          </cell>
          <cell r="CK141">
            <v>0</v>
          </cell>
          <cell r="CL141">
            <v>35200</v>
          </cell>
          <cell r="CM141">
            <v>126</v>
          </cell>
          <cell r="CN141">
            <v>1550</v>
          </cell>
          <cell r="CO141">
            <v>4030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</row>
        <row r="142">
          <cell r="C142" t="str">
            <v>W18x192</v>
          </cell>
          <cell r="D142" t="str">
            <v>F</v>
          </cell>
          <cell r="E142">
            <v>192</v>
          </cell>
          <cell r="F142">
            <v>56.4</v>
          </cell>
          <cell r="G142">
            <v>20.399999999999999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1.125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3.27</v>
          </cell>
          <cell r="AA142">
            <v>0</v>
          </cell>
          <cell r="AB142">
            <v>16.7</v>
          </cell>
          <cell r="AC142">
            <v>0</v>
          </cell>
          <cell r="AD142">
            <v>0</v>
          </cell>
          <cell r="AE142">
            <v>3870</v>
          </cell>
          <cell r="AF142">
            <v>442</v>
          </cell>
          <cell r="AG142">
            <v>380</v>
          </cell>
          <cell r="AH142">
            <v>8.2799999999999994</v>
          </cell>
          <cell r="AI142">
            <v>440</v>
          </cell>
          <cell r="AJ142">
            <v>119</v>
          </cell>
          <cell r="AK142">
            <v>76.8</v>
          </cell>
          <cell r="AL142">
            <v>2.79</v>
          </cell>
          <cell r="AM142">
            <v>0</v>
          </cell>
          <cell r="AN142">
            <v>44.7</v>
          </cell>
          <cell r="AO142">
            <v>38000</v>
          </cell>
          <cell r="AP142">
            <v>0</v>
          </cell>
          <cell r="AQ142">
            <v>53.6</v>
          </cell>
          <cell r="AR142">
            <v>270</v>
          </cell>
          <cell r="AS142">
            <v>86</v>
          </cell>
          <cell r="AT142">
            <v>222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 t="str">
            <v>W460X286</v>
          </cell>
          <cell r="AZ142" t="str">
            <v>W460X286</v>
          </cell>
          <cell r="BA142">
            <v>286</v>
          </cell>
          <cell r="BB142">
            <v>36400</v>
          </cell>
          <cell r="BC142">
            <v>518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286</v>
          </cell>
          <cell r="BV142">
            <v>0</v>
          </cell>
          <cell r="BW142">
            <v>0</v>
          </cell>
          <cell r="BX142">
            <v>16.7</v>
          </cell>
          <cell r="BY142">
            <v>0</v>
          </cell>
          <cell r="BZ142">
            <v>1610</v>
          </cell>
          <cell r="CA142">
            <v>7240</v>
          </cell>
          <cell r="CB142">
            <v>6230</v>
          </cell>
          <cell r="CC142">
            <v>210</v>
          </cell>
          <cell r="CD142">
            <v>183</v>
          </cell>
          <cell r="CE142">
            <v>1950</v>
          </cell>
          <cell r="CF142">
            <v>1260</v>
          </cell>
          <cell r="CG142">
            <v>70.900000000000006</v>
          </cell>
          <cell r="CH142">
            <v>0</v>
          </cell>
          <cell r="CI142">
            <v>18600</v>
          </cell>
          <cell r="CJ142">
            <v>10200</v>
          </cell>
          <cell r="CK142">
            <v>0</v>
          </cell>
          <cell r="CL142">
            <v>34600</v>
          </cell>
          <cell r="CM142">
            <v>112</v>
          </cell>
          <cell r="CN142">
            <v>1410</v>
          </cell>
          <cell r="CO142">
            <v>3640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</row>
        <row r="143">
          <cell r="C143" t="str">
            <v>W18X175</v>
          </cell>
          <cell r="D143" t="str">
            <v>F</v>
          </cell>
          <cell r="E143">
            <v>175</v>
          </cell>
          <cell r="F143">
            <v>51.3</v>
          </cell>
          <cell r="G143">
            <v>20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1.25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3.58</v>
          </cell>
          <cell r="AA143">
            <v>0</v>
          </cell>
          <cell r="AB143">
            <v>18</v>
          </cell>
          <cell r="AC143">
            <v>0</v>
          </cell>
          <cell r="AD143">
            <v>0</v>
          </cell>
          <cell r="AE143">
            <v>3450</v>
          </cell>
          <cell r="AF143">
            <v>398</v>
          </cell>
          <cell r="AG143">
            <v>344</v>
          </cell>
          <cell r="AH143">
            <v>8.1999999999999993</v>
          </cell>
          <cell r="AI143">
            <v>391</v>
          </cell>
          <cell r="AJ143">
            <v>106</v>
          </cell>
          <cell r="AK143">
            <v>68.8</v>
          </cell>
          <cell r="AL143">
            <v>2.76</v>
          </cell>
          <cell r="AM143">
            <v>0</v>
          </cell>
          <cell r="AN143">
            <v>33.799999999999997</v>
          </cell>
          <cell r="AO143">
            <v>33300</v>
          </cell>
          <cell r="AP143">
            <v>0</v>
          </cell>
          <cell r="AQ143">
            <v>52.5</v>
          </cell>
          <cell r="AR143">
            <v>238</v>
          </cell>
          <cell r="AS143">
            <v>76.900000000000006</v>
          </cell>
          <cell r="AT143">
            <v>198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 t="str">
            <v>W460X260</v>
          </cell>
          <cell r="AZ143" t="str">
            <v>W460X260</v>
          </cell>
          <cell r="BA143">
            <v>260</v>
          </cell>
          <cell r="BB143">
            <v>33100</v>
          </cell>
          <cell r="BC143">
            <v>508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260</v>
          </cell>
          <cell r="BV143">
            <v>0</v>
          </cell>
          <cell r="BW143">
            <v>0</v>
          </cell>
          <cell r="BX143">
            <v>18</v>
          </cell>
          <cell r="BY143">
            <v>0</v>
          </cell>
          <cell r="BZ143">
            <v>1440</v>
          </cell>
          <cell r="CA143">
            <v>6520</v>
          </cell>
          <cell r="CB143">
            <v>5640</v>
          </cell>
          <cell r="CC143">
            <v>208</v>
          </cell>
          <cell r="CD143">
            <v>163</v>
          </cell>
          <cell r="CE143">
            <v>1740</v>
          </cell>
          <cell r="CF143">
            <v>1130</v>
          </cell>
          <cell r="CG143">
            <v>70.099999999999994</v>
          </cell>
          <cell r="CH143">
            <v>0</v>
          </cell>
          <cell r="CI143">
            <v>14100</v>
          </cell>
          <cell r="CJ143">
            <v>8940</v>
          </cell>
          <cell r="CK143">
            <v>0</v>
          </cell>
          <cell r="CL143">
            <v>33900</v>
          </cell>
          <cell r="CM143">
            <v>99.1</v>
          </cell>
          <cell r="CN143">
            <v>1260</v>
          </cell>
          <cell r="CO143">
            <v>3240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</row>
        <row r="144">
          <cell r="C144" t="str">
            <v>W18X158</v>
          </cell>
          <cell r="D144" t="str">
            <v>F</v>
          </cell>
          <cell r="E144">
            <v>158</v>
          </cell>
          <cell r="F144">
            <v>46.3</v>
          </cell>
          <cell r="G144">
            <v>19.7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1.25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3.92</v>
          </cell>
          <cell r="AA144">
            <v>0</v>
          </cell>
          <cell r="AB144">
            <v>19.8</v>
          </cell>
          <cell r="AC144">
            <v>0</v>
          </cell>
          <cell r="AD144">
            <v>0</v>
          </cell>
          <cell r="AE144">
            <v>3060</v>
          </cell>
          <cell r="AF144">
            <v>356</v>
          </cell>
          <cell r="AG144">
            <v>310</v>
          </cell>
          <cell r="AH144">
            <v>8.1199999999999992</v>
          </cell>
          <cell r="AI144">
            <v>347</v>
          </cell>
          <cell r="AJ144">
            <v>94.8</v>
          </cell>
          <cell r="AK144">
            <v>61.4</v>
          </cell>
          <cell r="AL144">
            <v>2.74</v>
          </cell>
          <cell r="AM144">
            <v>0</v>
          </cell>
          <cell r="AN144">
            <v>25.2</v>
          </cell>
          <cell r="AO144">
            <v>29000</v>
          </cell>
          <cell r="AP144">
            <v>0</v>
          </cell>
          <cell r="AQ144">
            <v>51.6</v>
          </cell>
          <cell r="AR144">
            <v>210</v>
          </cell>
          <cell r="AS144">
            <v>69</v>
          </cell>
          <cell r="AT144">
            <v>177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 t="str">
            <v>W460X235</v>
          </cell>
          <cell r="AZ144" t="str">
            <v>W460X235</v>
          </cell>
          <cell r="BA144">
            <v>235</v>
          </cell>
          <cell r="BB144">
            <v>29900</v>
          </cell>
          <cell r="BC144">
            <v>500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235</v>
          </cell>
          <cell r="BV144">
            <v>0</v>
          </cell>
          <cell r="BW144">
            <v>0</v>
          </cell>
          <cell r="BX144">
            <v>19.8</v>
          </cell>
          <cell r="BY144">
            <v>0</v>
          </cell>
          <cell r="BZ144">
            <v>1270</v>
          </cell>
          <cell r="CA144">
            <v>5830</v>
          </cell>
          <cell r="CB144">
            <v>5080</v>
          </cell>
          <cell r="CC144">
            <v>206</v>
          </cell>
          <cell r="CD144">
            <v>144</v>
          </cell>
          <cell r="CE144">
            <v>1550</v>
          </cell>
          <cell r="CF144">
            <v>1010</v>
          </cell>
          <cell r="CG144">
            <v>69.599999999999994</v>
          </cell>
          <cell r="CH144">
            <v>0</v>
          </cell>
          <cell r="CI144">
            <v>10500</v>
          </cell>
          <cell r="CJ144">
            <v>7790</v>
          </cell>
          <cell r="CK144">
            <v>0</v>
          </cell>
          <cell r="CL144">
            <v>33300</v>
          </cell>
          <cell r="CM144">
            <v>87.4</v>
          </cell>
          <cell r="CN144">
            <v>1130</v>
          </cell>
          <cell r="CO144">
            <v>2900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</row>
        <row r="145">
          <cell r="C145" t="str">
            <v>W18X143</v>
          </cell>
          <cell r="D145" t="str">
            <v>F</v>
          </cell>
          <cell r="E145">
            <v>143</v>
          </cell>
          <cell r="F145">
            <v>42.1</v>
          </cell>
          <cell r="G145">
            <v>19.5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1.1875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4.25</v>
          </cell>
          <cell r="AA145">
            <v>0</v>
          </cell>
          <cell r="AB145">
            <v>22</v>
          </cell>
          <cell r="AC145">
            <v>0</v>
          </cell>
          <cell r="AD145">
            <v>0</v>
          </cell>
          <cell r="AE145">
            <v>2750</v>
          </cell>
          <cell r="AF145">
            <v>322</v>
          </cell>
          <cell r="AG145">
            <v>282</v>
          </cell>
          <cell r="AH145">
            <v>8.09</v>
          </cell>
          <cell r="AI145">
            <v>311</v>
          </cell>
          <cell r="AJ145">
            <v>85.4</v>
          </cell>
          <cell r="AK145">
            <v>55.5</v>
          </cell>
          <cell r="AL145">
            <v>2.72</v>
          </cell>
          <cell r="AM145">
            <v>0</v>
          </cell>
          <cell r="AN145">
            <v>19.2</v>
          </cell>
          <cell r="AO145">
            <v>25700</v>
          </cell>
          <cell r="AP145">
            <v>0</v>
          </cell>
          <cell r="AQ145">
            <v>50.9</v>
          </cell>
          <cell r="AR145">
            <v>188</v>
          </cell>
          <cell r="AS145">
            <v>62.8</v>
          </cell>
          <cell r="AT145">
            <v>160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 t="str">
            <v>W460X213</v>
          </cell>
          <cell r="AZ145" t="str">
            <v>W460X213</v>
          </cell>
          <cell r="BA145">
            <v>213</v>
          </cell>
          <cell r="BB145">
            <v>27200</v>
          </cell>
          <cell r="BC145">
            <v>495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213</v>
          </cell>
          <cell r="BV145">
            <v>0</v>
          </cell>
          <cell r="BW145">
            <v>0</v>
          </cell>
          <cell r="BX145">
            <v>22</v>
          </cell>
          <cell r="BY145">
            <v>0</v>
          </cell>
          <cell r="BZ145">
            <v>1140</v>
          </cell>
          <cell r="CA145">
            <v>5280</v>
          </cell>
          <cell r="CB145">
            <v>4620</v>
          </cell>
          <cell r="CC145">
            <v>205</v>
          </cell>
          <cell r="CD145">
            <v>129</v>
          </cell>
          <cell r="CE145">
            <v>1400</v>
          </cell>
          <cell r="CF145">
            <v>909</v>
          </cell>
          <cell r="CG145">
            <v>69.099999999999994</v>
          </cell>
          <cell r="CH145">
            <v>0</v>
          </cell>
          <cell r="CI145">
            <v>7990</v>
          </cell>
          <cell r="CJ145">
            <v>6900</v>
          </cell>
          <cell r="CK145">
            <v>0</v>
          </cell>
          <cell r="CL145">
            <v>32800</v>
          </cell>
          <cell r="CM145">
            <v>78.3</v>
          </cell>
          <cell r="CN145">
            <v>1030</v>
          </cell>
          <cell r="CO145">
            <v>2620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</row>
        <row r="146">
          <cell r="C146" t="str">
            <v>W18X130</v>
          </cell>
          <cell r="D146" t="str">
            <v>F</v>
          </cell>
          <cell r="E146">
            <v>130</v>
          </cell>
          <cell r="F146">
            <v>38.200000000000003</v>
          </cell>
          <cell r="G146">
            <v>19.3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1.1875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4.6500000000000004</v>
          </cell>
          <cell r="AA146">
            <v>0</v>
          </cell>
          <cell r="AB146">
            <v>23.9</v>
          </cell>
          <cell r="AC146">
            <v>0</v>
          </cell>
          <cell r="AD146">
            <v>0</v>
          </cell>
          <cell r="AE146">
            <v>2460</v>
          </cell>
          <cell r="AF146">
            <v>290</v>
          </cell>
          <cell r="AG146">
            <v>256</v>
          </cell>
          <cell r="AH146">
            <v>8.0299999999999994</v>
          </cell>
          <cell r="AI146">
            <v>278</v>
          </cell>
          <cell r="AJ146">
            <v>76.7</v>
          </cell>
          <cell r="AK146">
            <v>49.9</v>
          </cell>
          <cell r="AL146">
            <v>2.7</v>
          </cell>
          <cell r="AM146">
            <v>0</v>
          </cell>
          <cell r="AN146">
            <v>14.5</v>
          </cell>
          <cell r="AO146">
            <v>22700</v>
          </cell>
          <cell r="AP146">
            <v>0</v>
          </cell>
          <cell r="AQ146">
            <v>50.7</v>
          </cell>
          <cell r="AR146">
            <v>170</v>
          </cell>
          <cell r="AS146">
            <v>57.2</v>
          </cell>
          <cell r="AT146">
            <v>146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 t="str">
            <v>W460X193</v>
          </cell>
          <cell r="AZ146" t="str">
            <v>W460X193</v>
          </cell>
          <cell r="BA146">
            <v>193</v>
          </cell>
          <cell r="BB146">
            <v>24600</v>
          </cell>
          <cell r="BC146">
            <v>490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193</v>
          </cell>
          <cell r="BV146">
            <v>0</v>
          </cell>
          <cell r="BW146">
            <v>0</v>
          </cell>
          <cell r="BX146">
            <v>23.9</v>
          </cell>
          <cell r="BY146">
            <v>0</v>
          </cell>
          <cell r="BZ146">
            <v>1020</v>
          </cell>
          <cell r="CA146">
            <v>4750</v>
          </cell>
          <cell r="CB146">
            <v>4200</v>
          </cell>
          <cell r="CC146">
            <v>204</v>
          </cell>
          <cell r="CD146">
            <v>116</v>
          </cell>
          <cell r="CE146">
            <v>1260</v>
          </cell>
          <cell r="CF146">
            <v>818</v>
          </cell>
          <cell r="CG146">
            <v>68.599999999999994</v>
          </cell>
          <cell r="CH146">
            <v>0</v>
          </cell>
          <cell r="CI146">
            <v>6040</v>
          </cell>
          <cell r="CJ146">
            <v>6100</v>
          </cell>
          <cell r="CK146">
            <v>0</v>
          </cell>
          <cell r="CL146">
            <v>32700</v>
          </cell>
          <cell r="CM146">
            <v>70.8</v>
          </cell>
          <cell r="CN146">
            <v>937</v>
          </cell>
          <cell r="CO146">
            <v>2390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</row>
        <row r="147">
          <cell r="C147" t="str">
            <v>W18X119</v>
          </cell>
          <cell r="D147" t="str">
            <v>F</v>
          </cell>
          <cell r="E147">
            <v>119</v>
          </cell>
          <cell r="F147">
            <v>35.1</v>
          </cell>
          <cell r="G147">
            <v>19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1.1875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5.31</v>
          </cell>
          <cell r="AA147">
            <v>0</v>
          </cell>
          <cell r="AB147">
            <v>24.5</v>
          </cell>
          <cell r="AC147">
            <v>0</v>
          </cell>
          <cell r="AD147">
            <v>0</v>
          </cell>
          <cell r="AE147">
            <v>2190</v>
          </cell>
          <cell r="AF147">
            <v>262</v>
          </cell>
          <cell r="AG147">
            <v>231</v>
          </cell>
          <cell r="AH147">
            <v>7.9</v>
          </cell>
          <cell r="AI147">
            <v>253</v>
          </cell>
          <cell r="AJ147">
            <v>69.099999999999994</v>
          </cell>
          <cell r="AK147">
            <v>44.9</v>
          </cell>
          <cell r="AL147">
            <v>2.69</v>
          </cell>
          <cell r="AM147">
            <v>0</v>
          </cell>
          <cell r="AN147">
            <v>10.6</v>
          </cell>
          <cell r="AO147">
            <v>20300</v>
          </cell>
          <cell r="AP147">
            <v>0</v>
          </cell>
          <cell r="AQ147">
            <v>50.7</v>
          </cell>
          <cell r="AR147">
            <v>152</v>
          </cell>
          <cell r="AS147">
            <v>50.6</v>
          </cell>
          <cell r="AT147">
            <v>131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 t="str">
            <v>W460X177</v>
          </cell>
          <cell r="AZ147" t="str">
            <v>W460X177</v>
          </cell>
          <cell r="BA147">
            <v>177</v>
          </cell>
          <cell r="BB147">
            <v>22600</v>
          </cell>
          <cell r="BC147">
            <v>483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177</v>
          </cell>
          <cell r="BV147">
            <v>0</v>
          </cell>
          <cell r="BW147">
            <v>0</v>
          </cell>
          <cell r="BX147">
            <v>24.5</v>
          </cell>
          <cell r="BY147">
            <v>0</v>
          </cell>
          <cell r="BZ147">
            <v>912</v>
          </cell>
          <cell r="CA147">
            <v>4290</v>
          </cell>
          <cell r="CB147">
            <v>3790</v>
          </cell>
          <cell r="CC147">
            <v>201</v>
          </cell>
          <cell r="CD147">
            <v>105</v>
          </cell>
          <cell r="CE147">
            <v>1130</v>
          </cell>
          <cell r="CF147">
            <v>736</v>
          </cell>
          <cell r="CG147">
            <v>68.3</v>
          </cell>
          <cell r="CH147">
            <v>0</v>
          </cell>
          <cell r="CI147">
            <v>4410</v>
          </cell>
          <cell r="CJ147">
            <v>5450</v>
          </cell>
          <cell r="CK147">
            <v>0</v>
          </cell>
          <cell r="CL147">
            <v>32700</v>
          </cell>
          <cell r="CM147">
            <v>63.3</v>
          </cell>
          <cell r="CN147">
            <v>829</v>
          </cell>
          <cell r="CO147">
            <v>2150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</row>
        <row r="148">
          <cell r="C148" t="str">
            <v>W18X106</v>
          </cell>
          <cell r="D148" t="str">
            <v>F</v>
          </cell>
          <cell r="E148">
            <v>106</v>
          </cell>
          <cell r="F148">
            <v>31.1</v>
          </cell>
          <cell r="G148">
            <v>18.7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1.125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5.96</v>
          </cell>
          <cell r="AA148">
            <v>0</v>
          </cell>
          <cell r="AB148">
            <v>27.2</v>
          </cell>
          <cell r="AC148">
            <v>0</v>
          </cell>
          <cell r="AD148">
            <v>0</v>
          </cell>
          <cell r="AE148">
            <v>1910</v>
          </cell>
          <cell r="AF148">
            <v>230</v>
          </cell>
          <cell r="AG148">
            <v>204</v>
          </cell>
          <cell r="AH148">
            <v>7.84</v>
          </cell>
          <cell r="AI148">
            <v>220</v>
          </cell>
          <cell r="AJ148">
            <v>60.5</v>
          </cell>
          <cell r="AK148">
            <v>39.4</v>
          </cell>
          <cell r="AL148">
            <v>2.66</v>
          </cell>
          <cell r="AM148">
            <v>0</v>
          </cell>
          <cell r="AN148">
            <v>7.48</v>
          </cell>
          <cell r="AO148">
            <v>17400</v>
          </cell>
          <cell r="AP148">
            <v>0</v>
          </cell>
          <cell r="AQ148">
            <v>49.7</v>
          </cell>
          <cell r="AR148">
            <v>131</v>
          </cell>
          <cell r="AS148">
            <v>44.3</v>
          </cell>
          <cell r="AT148">
            <v>114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 t="str">
            <v>W460X158</v>
          </cell>
          <cell r="AZ148" t="str">
            <v>W460X158</v>
          </cell>
          <cell r="BA148">
            <v>158</v>
          </cell>
          <cell r="BB148">
            <v>20100</v>
          </cell>
          <cell r="BC148">
            <v>475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158</v>
          </cell>
          <cell r="BV148">
            <v>0</v>
          </cell>
          <cell r="BW148">
            <v>0</v>
          </cell>
          <cell r="BX148">
            <v>27.2</v>
          </cell>
          <cell r="BY148">
            <v>0</v>
          </cell>
          <cell r="BZ148">
            <v>795</v>
          </cell>
          <cell r="CA148">
            <v>3770</v>
          </cell>
          <cell r="CB148">
            <v>3340</v>
          </cell>
          <cell r="CC148">
            <v>199</v>
          </cell>
          <cell r="CD148">
            <v>91.6</v>
          </cell>
          <cell r="CE148">
            <v>991</v>
          </cell>
          <cell r="CF148">
            <v>646</v>
          </cell>
          <cell r="CG148">
            <v>67.599999999999994</v>
          </cell>
          <cell r="CH148">
            <v>0</v>
          </cell>
          <cell r="CI148">
            <v>3110</v>
          </cell>
          <cell r="CJ148">
            <v>4670</v>
          </cell>
          <cell r="CK148">
            <v>0</v>
          </cell>
          <cell r="CL148">
            <v>32100</v>
          </cell>
          <cell r="CM148">
            <v>54.5</v>
          </cell>
          <cell r="CN148">
            <v>726</v>
          </cell>
          <cell r="CO148">
            <v>1870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</row>
        <row r="149">
          <cell r="C149" t="str">
            <v>W18X97</v>
          </cell>
          <cell r="D149" t="str">
            <v>F</v>
          </cell>
          <cell r="E149">
            <v>97</v>
          </cell>
          <cell r="F149">
            <v>28.5</v>
          </cell>
          <cell r="G149">
            <v>18.600000000000001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1.125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6.41</v>
          </cell>
          <cell r="AA149">
            <v>0</v>
          </cell>
          <cell r="AB149">
            <v>30</v>
          </cell>
          <cell r="AC149">
            <v>0</v>
          </cell>
          <cell r="AD149">
            <v>0</v>
          </cell>
          <cell r="AE149">
            <v>1750</v>
          </cell>
          <cell r="AF149">
            <v>211</v>
          </cell>
          <cell r="AG149">
            <v>188</v>
          </cell>
          <cell r="AH149">
            <v>7.82</v>
          </cell>
          <cell r="AI149">
            <v>201</v>
          </cell>
          <cell r="AJ149">
            <v>55.3</v>
          </cell>
          <cell r="AK149">
            <v>36.1</v>
          </cell>
          <cell r="AL149">
            <v>2.65</v>
          </cell>
          <cell r="AM149">
            <v>0</v>
          </cell>
          <cell r="AN149">
            <v>5.86</v>
          </cell>
          <cell r="AO149">
            <v>15800</v>
          </cell>
          <cell r="AP149">
            <v>0</v>
          </cell>
          <cell r="AQ149">
            <v>49.2</v>
          </cell>
          <cell r="AR149">
            <v>119</v>
          </cell>
          <cell r="AS149">
            <v>40.700000000000003</v>
          </cell>
          <cell r="AT149">
            <v>105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 t="str">
            <v>W460X144</v>
          </cell>
          <cell r="AZ149" t="str">
            <v>W460X144</v>
          </cell>
          <cell r="BA149">
            <v>144</v>
          </cell>
          <cell r="BB149">
            <v>18400</v>
          </cell>
          <cell r="BC149">
            <v>472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144</v>
          </cell>
          <cell r="BV149">
            <v>0</v>
          </cell>
          <cell r="BW149">
            <v>0</v>
          </cell>
          <cell r="BX149">
            <v>30</v>
          </cell>
          <cell r="BY149">
            <v>0</v>
          </cell>
          <cell r="BZ149">
            <v>728</v>
          </cell>
          <cell r="CA149">
            <v>3460</v>
          </cell>
          <cell r="CB149">
            <v>3080</v>
          </cell>
          <cell r="CC149">
            <v>199</v>
          </cell>
          <cell r="CD149">
            <v>83.7</v>
          </cell>
          <cell r="CE149">
            <v>906</v>
          </cell>
          <cell r="CF149">
            <v>592</v>
          </cell>
          <cell r="CG149">
            <v>67.3</v>
          </cell>
          <cell r="CH149">
            <v>0</v>
          </cell>
          <cell r="CI149">
            <v>2440</v>
          </cell>
          <cell r="CJ149">
            <v>4240</v>
          </cell>
          <cell r="CK149">
            <v>0</v>
          </cell>
          <cell r="CL149">
            <v>31700</v>
          </cell>
          <cell r="CM149">
            <v>49.5</v>
          </cell>
          <cell r="CN149">
            <v>667</v>
          </cell>
          <cell r="CO149">
            <v>1720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</row>
        <row r="150">
          <cell r="C150" t="str">
            <v>W18X86</v>
          </cell>
          <cell r="D150" t="str">
            <v>F</v>
          </cell>
          <cell r="E150">
            <v>86</v>
          </cell>
          <cell r="F150">
            <v>25.3</v>
          </cell>
          <cell r="G150">
            <v>18.399999999999999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1.0625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7.2</v>
          </cell>
          <cell r="AA150">
            <v>0</v>
          </cell>
          <cell r="AB150">
            <v>33.4</v>
          </cell>
          <cell r="AC150">
            <v>0</v>
          </cell>
          <cell r="AD150">
            <v>0</v>
          </cell>
          <cell r="AE150">
            <v>1530</v>
          </cell>
          <cell r="AF150">
            <v>186</v>
          </cell>
          <cell r="AG150">
            <v>166</v>
          </cell>
          <cell r="AH150">
            <v>7.77</v>
          </cell>
          <cell r="AI150">
            <v>175</v>
          </cell>
          <cell r="AJ150">
            <v>48.4</v>
          </cell>
          <cell r="AK150">
            <v>31.6</v>
          </cell>
          <cell r="AL150">
            <v>2.63</v>
          </cell>
          <cell r="AM150">
            <v>0</v>
          </cell>
          <cell r="AN150">
            <v>4.0999999999999996</v>
          </cell>
          <cell r="AO150">
            <v>13600</v>
          </cell>
          <cell r="AP150">
            <v>0</v>
          </cell>
          <cell r="AQ150">
            <v>48.9</v>
          </cell>
          <cell r="AR150">
            <v>105</v>
          </cell>
          <cell r="AS150">
            <v>36</v>
          </cell>
          <cell r="AT150">
            <v>92.4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 t="str">
            <v>W460X128</v>
          </cell>
          <cell r="AZ150" t="str">
            <v>W460X128</v>
          </cell>
          <cell r="BA150">
            <v>128</v>
          </cell>
          <cell r="BB150">
            <v>16300</v>
          </cell>
          <cell r="BC150">
            <v>467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128</v>
          </cell>
          <cell r="BV150">
            <v>0</v>
          </cell>
          <cell r="BW150">
            <v>0</v>
          </cell>
          <cell r="BX150">
            <v>33.4</v>
          </cell>
          <cell r="BY150">
            <v>0</v>
          </cell>
          <cell r="BZ150">
            <v>637</v>
          </cell>
          <cell r="CA150">
            <v>3050</v>
          </cell>
          <cell r="CB150">
            <v>2720</v>
          </cell>
          <cell r="CC150">
            <v>197</v>
          </cell>
          <cell r="CD150">
            <v>72.8</v>
          </cell>
          <cell r="CE150">
            <v>793</v>
          </cell>
          <cell r="CF150">
            <v>518</v>
          </cell>
          <cell r="CG150">
            <v>66.8</v>
          </cell>
          <cell r="CH150">
            <v>0</v>
          </cell>
          <cell r="CI150">
            <v>1710</v>
          </cell>
          <cell r="CJ150">
            <v>3650</v>
          </cell>
          <cell r="CK150">
            <v>0</v>
          </cell>
          <cell r="CL150">
            <v>31500</v>
          </cell>
          <cell r="CM150">
            <v>43.7</v>
          </cell>
          <cell r="CN150">
            <v>590</v>
          </cell>
          <cell r="CO150">
            <v>1510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</row>
        <row r="151">
          <cell r="C151" t="str">
            <v>W18X76</v>
          </cell>
          <cell r="D151" t="str">
            <v>F</v>
          </cell>
          <cell r="E151">
            <v>76</v>
          </cell>
          <cell r="F151">
            <v>22.3</v>
          </cell>
          <cell r="G151">
            <v>18.2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1.0625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8.11</v>
          </cell>
          <cell r="AA151">
            <v>0</v>
          </cell>
          <cell r="AB151">
            <v>37.799999999999997</v>
          </cell>
          <cell r="AC151">
            <v>0</v>
          </cell>
          <cell r="AD151">
            <v>0</v>
          </cell>
          <cell r="AE151">
            <v>1330</v>
          </cell>
          <cell r="AF151">
            <v>163</v>
          </cell>
          <cell r="AG151">
            <v>146</v>
          </cell>
          <cell r="AH151">
            <v>7.73</v>
          </cell>
          <cell r="AI151">
            <v>152</v>
          </cell>
          <cell r="AJ151">
            <v>42.2</v>
          </cell>
          <cell r="AK151">
            <v>27.6</v>
          </cell>
          <cell r="AL151">
            <v>2.61</v>
          </cell>
          <cell r="AM151">
            <v>0</v>
          </cell>
          <cell r="AN151">
            <v>2.83</v>
          </cell>
          <cell r="AO151">
            <v>11700</v>
          </cell>
          <cell r="AP151">
            <v>0</v>
          </cell>
          <cell r="AQ151">
            <v>48.2</v>
          </cell>
          <cell r="AR151">
            <v>90.1</v>
          </cell>
          <cell r="AS151">
            <v>31.5</v>
          </cell>
          <cell r="AT151">
            <v>80.599999999999994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 t="str">
            <v>W460X113</v>
          </cell>
          <cell r="AZ151" t="str">
            <v>W460X113</v>
          </cell>
          <cell r="BA151">
            <v>113</v>
          </cell>
          <cell r="BB151">
            <v>14400</v>
          </cell>
          <cell r="BC151">
            <v>462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113</v>
          </cell>
          <cell r="BV151">
            <v>0</v>
          </cell>
          <cell r="BW151">
            <v>0</v>
          </cell>
          <cell r="BX151">
            <v>37.799999999999997</v>
          </cell>
          <cell r="BY151">
            <v>0</v>
          </cell>
          <cell r="BZ151">
            <v>554</v>
          </cell>
          <cell r="CA151">
            <v>2670</v>
          </cell>
          <cell r="CB151">
            <v>2390</v>
          </cell>
          <cell r="CC151">
            <v>196</v>
          </cell>
          <cell r="CD151">
            <v>63.3</v>
          </cell>
          <cell r="CE151">
            <v>692</v>
          </cell>
          <cell r="CF151">
            <v>452</v>
          </cell>
          <cell r="CG151">
            <v>66.3</v>
          </cell>
          <cell r="CH151">
            <v>0</v>
          </cell>
          <cell r="CI151">
            <v>1180</v>
          </cell>
          <cell r="CJ151">
            <v>3140</v>
          </cell>
          <cell r="CK151">
            <v>0</v>
          </cell>
          <cell r="CL151">
            <v>31100</v>
          </cell>
          <cell r="CM151">
            <v>37.5</v>
          </cell>
          <cell r="CN151">
            <v>516</v>
          </cell>
          <cell r="CO151">
            <v>1320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</row>
        <row r="152">
          <cell r="C152" t="str">
            <v>W18X71</v>
          </cell>
          <cell r="D152" t="str">
            <v>F</v>
          </cell>
          <cell r="E152">
            <v>71</v>
          </cell>
          <cell r="F152">
            <v>20.8</v>
          </cell>
          <cell r="G152">
            <v>18.5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0.875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4.71</v>
          </cell>
          <cell r="AA152">
            <v>0</v>
          </cell>
          <cell r="AB152">
            <v>32.4</v>
          </cell>
          <cell r="AC152">
            <v>0</v>
          </cell>
          <cell r="AD152">
            <v>0</v>
          </cell>
          <cell r="AE152">
            <v>1170</v>
          </cell>
          <cell r="AF152">
            <v>146</v>
          </cell>
          <cell r="AG152">
            <v>127</v>
          </cell>
          <cell r="AH152">
            <v>7.5</v>
          </cell>
          <cell r="AI152">
            <v>60.3</v>
          </cell>
          <cell r="AJ152">
            <v>24.7</v>
          </cell>
          <cell r="AK152">
            <v>15.8</v>
          </cell>
          <cell r="AL152">
            <v>1.7</v>
          </cell>
          <cell r="AM152">
            <v>0</v>
          </cell>
          <cell r="AN152">
            <v>3.49</v>
          </cell>
          <cell r="AO152">
            <v>4700</v>
          </cell>
          <cell r="AP152">
            <v>0</v>
          </cell>
          <cell r="AQ152">
            <v>33.799999999999997</v>
          </cell>
          <cell r="AR152">
            <v>52.3</v>
          </cell>
          <cell r="AS152">
            <v>25.6</v>
          </cell>
          <cell r="AT152">
            <v>72.400000000000006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 t="str">
            <v>W460X106</v>
          </cell>
          <cell r="AZ152" t="str">
            <v>W460X106</v>
          </cell>
          <cell r="BA152">
            <v>106</v>
          </cell>
          <cell r="BB152">
            <v>13400</v>
          </cell>
          <cell r="BC152">
            <v>470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106</v>
          </cell>
          <cell r="BV152">
            <v>0</v>
          </cell>
          <cell r="BW152">
            <v>0</v>
          </cell>
          <cell r="BX152">
            <v>32.4</v>
          </cell>
          <cell r="BY152">
            <v>0</v>
          </cell>
          <cell r="BZ152">
            <v>487</v>
          </cell>
          <cell r="CA152">
            <v>2390</v>
          </cell>
          <cell r="CB152">
            <v>2080</v>
          </cell>
          <cell r="CC152">
            <v>191</v>
          </cell>
          <cell r="CD152">
            <v>25.1</v>
          </cell>
          <cell r="CE152">
            <v>405</v>
          </cell>
          <cell r="CF152">
            <v>259</v>
          </cell>
          <cell r="CG152">
            <v>43.2</v>
          </cell>
          <cell r="CH152">
            <v>0</v>
          </cell>
          <cell r="CI152">
            <v>1450</v>
          </cell>
          <cell r="CJ152">
            <v>1260</v>
          </cell>
          <cell r="CK152">
            <v>0</v>
          </cell>
          <cell r="CL152">
            <v>21800</v>
          </cell>
          <cell r="CM152">
            <v>21.8</v>
          </cell>
          <cell r="CN152">
            <v>420</v>
          </cell>
          <cell r="CO152">
            <v>1190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</row>
        <row r="153">
          <cell r="C153" t="str">
            <v>W18X65</v>
          </cell>
          <cell r="D153" t="str">
            <v>F</v>
          </cell>
          <cell r="E153">
            <v>65</v>
          </cell>
          <cell r="F153">
            <v>19.100000000000001</v>
          </cell>
          <cell r="G153">
            <v>18.399999999999999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0.875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5.0599999999999996</v>
          </cell>
          <cell r="AA153">
            <v>0</v>
          </cell>
          <cell r="AB153">
            <v>35.700000000000003</v>
          </cell>
          <cell r="AC153">
            <v>0</v>
          </cell>
          <cell r="AD153">
            <v>0</v>
          </cell>
          <cell r="AE153">
            <v>1070</v>
          </cell>
          <cell r="AF153">
            <v>133</v>
          </cell>
          <cell r="AG153">
            <v>117</v>
          </cell>
          <cell r="AH153">
            <v>7.49</v>
          </cell>
          <cell r="AI153">
            <v>54.8</v>
          </cell>
          <cell r="AJ153">
            <v>22.5</v>
          </cell>
          <cell r="AK153">
            <v>14.4</v>
          </cell>
          <cell r="AL153">
            <v>1.69</v>
          </cell>
          <cell r="AM153">
            <v>0</v>
          </cell>
          <cell r="AN153">
            <v>2.73</v>
          </cell>
          <cell r="AO153">
            <v>4240</v>
          </cell>
          <cell r="AP153">
            <v>0</v>
          </cell>
          <cell r="AQ153">
            <v>33.5</v>
          </cell>
          <cell r="AR153">
            <v>47.7</v>
          </cell>
          <cell r="AS153">
            <v>23.6</v>
          </cell>
          <cell r="AT153">
            <v>66.3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 t="str">
            <v>W460X97</v>
          </cell>
          <cell r="AZ153" t="str">
            <v>W460X97</v>
          </cell>
          <cell r="BA153">
            <v>97</v>
          </cell>
          <cell r="BB153">
            <v>12300</v>
          </cell>
          <cell r="BC153">
            <v>467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97</v>
          </cell>
          <cell r="BV153">
            <v>0</v>
          </cell>
          <cell r="BW153">
            <v>0</v>
          </cell>
          <cell r="BX153">
            <v>35.700000000000003</v>
          </cell>
          <cell r="BY153">
            <v>0</v>
          </cell>
          <cell r="BZ153">
            <v>445</v>
          </cell>
          <cell r="CA153">
            <v>2180</v>
          </cell>
          <cell r="CB153">
            <v>1920</v>
          </cell>
          <cell r="CC153">
            <v>190</v>
          </cell>
          <cell r="CD153">
            <v>22.8</v>
          </cell>
          <cell r="CE153">
            <v>369</v>
          </cell>
          <cell r="CF153">
            <v>236</v>
          </cell>
          <cell r="CG153">
            <v>42.9</v>
          </cell>
          <cell r="CH153">
            <v>0</v>
          </cell>
          <cell r="CI153">
            <v>1140</v>
          </cell>
          <cell r="CJ153">
            <v>1140</v>
          </cell>
          <cell r="CK153">
            <v>0</v>
          </cell>
          <cell r="CL153">
            <v>21600</v>
          </cell>
          <cell r="CM153">
            <v>19.899999999999999</v>
          </cell>
          <cell r="CN153">
            <v>387</v>
          </cell>
          <cell r="CO153">
            <v>1090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</row>
        <row r="154">
          <cell r="C154" t="str">
            <v>W18X60</v>
          </cell>
          <cell r="D154" t="str">
            <v>F</v>
          </cell>
          <cell r="E154">
            <v>60</v>
          </cell>
          <cell r="F154">
            <v>17.600000000000001</v>
          </cell>
          <cell r="G154">
            <v>18.2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0.8125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5.44</v>
          </cell>
          <cell r="AA154">
            <v>0</v>
          </cell>
          <cell r="AB154">
            <v>38.700000000000003</v>
          </cell>
          <cell r="AC154">
            <v>0</v>
          </cell>
          <cell r="AD154">
            <v>0</v>
          </cell>
          <cell r="AE154">
            <v>984</v>
          </cell>
          <cell r="AF154">
            <v>123</v>
          </cell>
          <cell r="AG154">
            <v>108</v>
          </cell>
          <cell r="AH154">
            <v>7.47</v>
          </cell>
          <cell r="AI154">
            <v>50.1</v>
          </cell>
          <cell r="AJ154">
            <v>20.6</v>
          </cell>
          <cell r="AK154">
            <v>13.3</v>
          </cell>
          <cell r="AL154">
            <v>1.68</v>
          </cell>
          <cell r="AM154">
            <v>0</v>
          </cell>
          <cell r="AN154">
            <v>2.17</v>
          </cell>
          <cell r="AO154">
            <v>3850</v>
          </cell>
          <cell r="AP154">
            <v>0</v>
          </cell>
          <cell r="AQ154">
            <v>33.1</v>
          </cell>
          <cell r="AR154">
            <v>43.5</v>
          </cell>
          <cell r="AS154">
            <v>21.7</v>
          </cell>
          <cell r="AT154">
            <v>60.6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 t="str">
            <v>W460X89</v>
          </cell>
          <cell r="AZ154" t="str">
            <v>W460X89</v>
          </cell>
          <cell r="BA154">
            <v>89</v>
          </cell>
          <cell r="BB154">
            <v>11400</v>
          </cell>
          <cell r="BC154">
            <v>462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89</v>
          </cell>
          <cell r="BV154">
            <v>0</v>
          </cell>
          <cell r="BW154">
            <v>0</v>
          </cell>
          <cell r="BX154">
            <v>38.700000000000003</v>
          </cell>
          <cell r="BY154">
            <v>0</v>
          </cell>
          <cell r="BZ154">
            <v>410</v>
          </cell>
          <cell r="CA154">
            <v>2020</v>
          </cell>
          <cell r="CB154">
            <v>1770</v>
          </cell>
          <cell r="CC154">
            <v>190</v>
          </cell>
          <cell r="CD154">
            <v>20.9</v>
          </cell>
          <cell r="CE154">
            <v>338</v>
          </cell>
          <cell r="CF154">
            <v>218</v>
          </cell>
          <cell r="CG154">
            <v>42.7</v>
          </cell>
          <cell r="CH154">
            <v>0</v>
          </cell>
          <cell r="CI154">
            <v>903</v>
          </cell>
          <cell r="CJ154">
            <v>1030</v>
          </cell>
          <cell r="CK154">
            <v>0</v>
          </cell>
          <cell r="CL154">
            <v>21400</v>
          </cell>
          <cell r="CM154">
            <v>18.100000000000001</v>
          </cell>
          <cell r="CN154">
            <v>356</v>
          </cell>
          <cell r="CO154">
            <v>993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</row>
        <row r="155">
          <cell r="C155" t="str">
            <v>W18X55</v>
          </cell>
          <cell r="D155" t="str">
            <v>F</v>
          </cell>
          <cell r="E155">
            <v>55</v>
          </cell>
          <cell r="F155">
            <v>16.2</v>
          </cell>
          <cell r="G155">
            <v>18.100000000000001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0.8125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5.98</v>
          </cell>
          <cell r="AA155">
            <v>0</v>
          </cell>
          <cell r="AB155">
            <v>41.1</v>
          </cell>
          <cell r="AC155">
            <v>0</v>
          </cell>
          <cell r="AD155">
            <v>0</v>
          </cell>
          <cell r="AE155">
            <v>890</v>
          </cell>
          <cell r="AF155">
            <v>112</v>
          </cell>
          <cell r="AG155">
            <v>98.3</v>
          </cell>
          <cell r="AH155">
            <v>7.41</v>
          </cell>
          <cell r="AI155">
            <v>44.9</v>
          </cell>
          <cell r="AJ155">
            <v>18.5</v>
          </cell>
          <cell r="AK155">
            <v>11.9</v>
          </cell>
          <cell r="AL155">
            <v>1.67</v>
          </cell>
          <cell r="AM155">
            <v>0</v>
          </cell>
          <cell r="AN155">
            <v>1.66</v>
          </cell>
          <cell r="AO155">
            <v>3430</v>
          </cell>
          <cell r="AP155">
            <v>0</v>
          </cell>
          <cell r="AQ155">
            <v>32.9</v>
          </cell>
          <cell r="AR155">
            <v>39</v>
          </cell>
          <cell r="AS155">
            <v>19.600000000000001</v>
          </cell>
          <cell r="AT155">
            <v>55.3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 t="str">
            <v>W460X82</v>
          </cell>
          <cell r="AZ155" t="str">
            <v>W460X82</v>
          </cell>
          <cell r="BA155">
            <v>82</v>
          </cell>
          <cell r="BB155">
            <v>10500</v>
          </cell>
          <cell r="BC155">
            <v>460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82</v>
          </cell>
          <cell r="BV155">
            <v>0</v>
          </cell>
          <cell r="BW155">
            <v>0</v>
          </cell>
          <cell r="BX155">
            <v>41.1</v>
          </cell>
          <cell r="BY155">
            <v>0</v>
          </cell>
          <cell r="BZ155">
            <v>370</v>
          </cell>
          <cell r="CA155">
            <v>1840</v>
          </cell>
          <cell r="CB155">
            <v>1610</v>
          </cell>
          <cell r="CC155">
            <v>188</v>
          </cell>
          <cell r="CD155">
            <v>18.7</v>
          </cell>
          <cell r="CE155">
            <v>303</v>
          </cell>
          <cell r="CF155">
            <v>195</v>
          </cell>
          <cell r="CG155">
            <v>42.4</v>
          </cell>
          <cell r="CH155">
            <v>0</v>
          </cell>
          <cell r="CI155">
            <v>691</v>
          </cell>
          <cell r="CJ155">
            <v>921</v>
          </cell>
          <cell r="CK155">
            <v>0</v>
          </cell>
          <cell r="CL155">
            <v>21200</v>
          </cell>
          <cell r="CM155">
            <v>16.2</v>
          </cell>
          <cell r="CN155">
            <v>321</v>
          </cell>
          <cell r="CO155">
            <v>906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</row>
        <row r="156">
          <cell r="C156" t="str">
            <v>W18X50</v>
          </cell>
          <cell r="D156" t="str">
            <v>F</v>
          </cell>
          <cell r="E156">
            <v>50</v>
          </cell>
          <cell r="F156">
            <v>14.7</v>
          </cell>
          <cell r="G156">
            <v>18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0.8125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6.57</v>
          </cell>
          <cell r="AA156">
            <v>0</v>
          </cell>
          <cell r="AB156">
            <v>45.2</v>
          </cell>
          <cell r="AC156">
            <v>0</v>
          </cell>
          <cell r="AD156">
            <v>0</v>
          </cell>
          <cell r="AE156">
            <v>800</v>
          </cell>
          <cell r="AF156">
            <v>101</v>
          </cell>
          <cell r="AG156">
            <v>88.9</v>
          </cell>
          <cell r="AH156">
            <v>7.38</v>
          </cell>
          <cell r="AI156">
            <v>40.1</v>
          </cell>
          <cell r="AJ156">
            <v>16.600000000000001</v>
          </cell>
          <cell r="AK156">
            <v>10.7</v>
          </cell>
          <cell r="AL156">
            <v>1.65</v>
          </cell>
          <cell r="AM156">
            <v>0</v>
          </cell>
          <cell r="AN156">
            <v>1.24</v>
          </cell>
          <cell r="AO156">
            <v>3040</v>
          </cell>
          <cell r="AP156">
            <v>0</v>
          </cell>
          <cell r="AQ156">
            <v>32.700000000000003</v>
          </cell>
          <cell r="AR156">
            <v>34.9</v>
          </cell>
          <cell r="AS156">
            <v>17.7</v>
          </cell>
          <cell r="AT156">
            <v>49.9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 t="str">
            <v>W460X74</v>
          </cell>
          <cell r="AZ156" t="str">
            <v>W460X74</v>
          </cell>
          <cell r="BA156">
            <v>74</v>
          </cell>
          <cell r="BB156">
            <v>9480</v>
          </cell>
          <cell r="BC156">
            <v>457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74</v>
          </cell>
          <cell r="BV156">
            <v>0</v>
          </cell>
          <cell r="BW156">
            <v>0</v>
          </cell>
          <cell r="BX156">
            <v>45.2</v>
          </cell>
          <cell r="BY156">
            <v>0</v>
          </cell>
          <cell r="BZ156">
            <v>333</v>
          </cell>
          <cell r="CA156">
            <v>1660</v>
          </cell>
          <cell r="CB156">
            <v>1460</v>
          </cell>
          <cell r="CC156">
            <v>187</v>
          </cell>
          <cell r="CD156">
            <v>16.7</v>
          </cell>
          <cell r="CE156">
            <v>272</v>
          </cell>
          <cell r="CF156">
            <v>175</v>
          </cell>
          <cell r="CG156">
            <v>41.9</v>
          </cell>
          <cell r="CH156">
            <v>0</v>
          </cell>
          <cell r="CI156">
            <v>516</v>
          </cell>
          <cell r="CJ156">
            <v>816</v>
          </cell>
          <cell r="CK156">
            <v>0</v>
          </cell>
          <cell r="CL156">
            <v>21100</v>
          </cell>
          <cell r="CM156">
            <v>14.5</v>
          </cell>
          <cell r="CN156">
            <v>290</v>
          </cell>
          <cell r="CO156">
            <v>818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</row>
        <row r="157">
          <cell r="C157" t="str">
            <v>W18X46</v>
          </cell>
          <cell r="D157" t="str">
            <v>F</v>
          </cell>
          <cell r="E157">
            <v>46</v>
          </cell>
          <cell r="F157">
            <v>13.5</v>
          </cell>
          <cell r="G157">
            <v>18.100000000000001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0.8125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5.01</v>
          </cell>
          <cell r="AA157">
            <v>0</v>
          </cell>
          <cell r="AB157">
            <v>44.6</v>
          </cell>
          <cell r="AC157">
            <v>0</v>
          </cell>
          <cell r="AD157">
            <v>0</v>
          </cell>
          <cell r="AE157">
            <v>712</v>
          </cell>
          <cell r="AF157">
            <v>90.7</v>
          </cell>
          <cell r="AG157">
            <v>78.8</v>
          </cell>
          <cell r="AH157">
            <v>7.25</v>
          </cell>
          <cell r="AI157">
            <v>22.5</v>
          </cell>
          <cell r="AJ157">
            <v>11.7</v>
          </cell>
          <cell r="AK157">
            <v>7.43</v>
          </cell>
          <cell r="AL157">
            <v>1.29</v>
          </cell>
          <cell r="AM157">
            <v>0</v>
          </cell>
          <cell r="AN157">
            <v>1.22</v>
          </cell>
          <cell r="AO157">
            <v>1720</v>
          </cell>
          <cell r="AP157">
            <v>0</v>
          </cell>
          <cell r="AQ157">
            <v>26.5</v>
          </cell>
          <cell r="AR157">
            <v>24.3</v>
          </cell>
          <cell r="AS157">
            <v>15.1</v>
          </cell>
          <cell r="AT157">
            <v>44.9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 t="str">
            <v>W460X68</v>
          </cell>
          <cell r="AZ157" t="str">
            <v>W460X68</v>
          </cell>
          <cell r="BA157">
            <v>68</v>
          </cell>
          <cell r="BB157">
            <v>8710</v>
          </cell>
          <cell r="BC157">
            <v>460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68</v>
          </cell>
          <cell r="BV157">
            <v>0</v>
          </cell>
          <cell r="BW157">
            <v>0</v>
          </cell>
          <cell r="BX157">
            <v>44.6</v>
          </cell>
          <cell r="BY157">
            <v>0</v>
          </cell>
          <cell r="BZ157">
            <v>296</v>
          </cell>
          <cell r="CA157">
            <v>1490</v>
          </cell>
          <cell r="CB157">
            <v>1290</v>
          </cell>
          <cell r="CC157">
            <v>184</v>
          </cell>
          <cell r="CD157">
            <v>9.3699999999999992</v>
          </cell>
          <cell r="CE157">
            <v>192</v>
          </cell>
          <cell r="CF157">
            <v>122</v>
          </cell>
          <cell r="CG157">
            <v>32.799999999999997</v>
          </cell>
          <cell r="CH157">
            <v>0</v>
          </cell>
          <cell r="CI157">
            <v>508</v>
          </cell>
          <cell r="CJ157">
            <v>462</v>
          </cell>
          <cell r="CK157">
            <v>0</v>
          </cell>
          <cell r="CL157">
            <v>17100</v>
          </cell>
          <cell r="CM157">
            <v>10.1</v>
          </cell>
          <cell r="CN157">
            <v>247</v>
          </cell>
          <cell r="CO157">
            <v>736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</row>
        <row r="158">
          <cell r="C158" t="str">
            <v>W18X40</v>
          </cell>
          <cell r="D158" t="str">
            <v>F</v>
          </cell>
          <cell r="E158">
            <v>40</v>
          </cell>
          <cell r="F158">
            <v>11.8</v>
          </cell>
          <cell r="G158">
            <v>17.899999999999999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0.8125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5.73</v>
          </cell>
          <cell r="AA158">
            <v>0</v>
          </cell>
          <cell r="AB158">
            <v>50.9</v>
          </cell>
          <cell r="AC158">
            <v>0</v>
          </cell>
          <cell r="AD158">
            <v>0</v>
          </cell>
          <cell r="AE158">
            <v>612</v>
          </cell>
          <cell r="AF158">
            <v>78.400000000000006</v>
          </cell>
          <cell r="AG158">
            <v>68.400000000000006</v>
          </cell>
          <cell r="AH158">
            <v>7.21</v>
          </cell>
          <cell r="AI158">
            <v>19.100000000000001</v>
          </cell>
          <cell r="AJ158">
            <v>10</v>
          </cell>
          <cell r="AK158">
            <v>6.35</v>
          </cell>
          <cell r="AL158">
            <v>1.27</v>
          </cell>
          <cell r="AM158">
            <v>0</v>
          </cell>
          <cell r="AN158">
            <v>0.81</v>
          </cell>
          <cell r="AO158">
            <v>1440</v>
          </cell>
          <cell r="AP158">
            <v>0</v>
          </cell>
          <cell r="AQ158">
            <v>26.1</v>
          </cell>
          <cell r="AR158">
            <v>20.7</v>
          </cell>
          <cell r="AS158">
            <v>13</v>
          </cell>
          <cell r="AT158">
            <v>38.6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 t="str">
            <v>W460X60</v>
          </cell>
          <cell r="AZ158" t="str">
            <v>W460X60</v>
          </cell>
          <cell r="BA158">
            <v>60</v>
          </cell>
          <cell r="BB158">
            <v>7610</v>
          </cell>
          <cell r="BC158">
            <v>455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60</v>
          </cell>
          <cell r="BV158">
            <v>0</v>
          </cell>
          <cell r="BW158">
            <v>0</v>
          </cell>
          <cell r="BX158">
            <v>50.9</v>
          </cell>
          <cell r="BY158">
            <v>0</v>
          </cell>
          <cell r="BZ158">
            <v>255</v>
          </cell>
          <cell r="CA158">
            <v>1280</v>
          </cell>
          <cell r="CB158">
            <v>1120</v>
          </cell>
          <cell r="CC158">
            <v>183</v>
          </cell>
          <cell r="CD158">
            <v>7.95</v>
          </cell>
          <cell r="CE158">
            <v>164</v>
          </cell>
          <cell r="CF158">
            <v>104</v>
          </cell>
          <cell r="CG158">
            <v>32.299999999999997</v>
          </cell>
          <cell r="CH158">
            <v>0</v>
          </cell>
          <cell r="CI158">
            <v>337</v>
          </cell>
          <cell r="CJ158">
            <v>387</v>
          </cell>
          <cell r="CK158">
            <v>0</v>
          </cell>
          <cell r="CL158">
            <v>16800</v>
          </cell>
          <cell r="CM158">
            <v>8.6199999999999992</v>
          </cell>
          <cell r="CN158">
            <v>213</v>
          </cell>
          <cell r="CO158">
            <v>633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</row>
        <row r="159">
          <cell r="C159" t="str">
            <v>W18X35</v>
          </cell>
          <cell r="D159" t="str">
            <v>F</v>
          </cell>
          <cell r="E159">
            <v>35</v>
          </cell>
          <cell r="F159">
            <v>10.3</v>
          </cell>
          <cell r="G159">
            <v>17.7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0.75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7.06</v>
          </cell>
          <cell r="AA159">
            <v>0</v>
          </cell>
          <cell r="AB159">
            <v>53.5</v>
          </cell>
          <cell r="AC159">
            <v>0</v>
          </cell>
          <cell r="AD159">
            <v>0</v>
          </cell>
          <cell r="AE159">
            <v>510</v>
          </cell>
          <cell r="AF159">
            <v>66.5</v>
          </cell>
          <cell r="AG159">
            <v>57.6</v>
          </cell>
          <cell r="AH159">
            <v>7.04</v>
          </cell>
          <cell r="AI159">
            <v>15.3</v>
          </cell>
          <cell r="AJ159">
            <v>8.06</v>
          </cell>
          <cell r="AK159">
            <v>5.12</v>
          </cell>
          <cell r="AL159">
            <v>1.22</v>
          </cell>
          <cell r="AM159">
            <v>0</v>
          </cell>
          <cell r="AN159">
            <v>0.50600000000000001</v>
          </cell>
          <cell r="AO159">
            <v>1140</v>
          </cell>
          <cell r="AP159">
            <v>0</v>
          </cell>
          <cell r="AQ159">
            <v>25.9</v>
          </cell>
          <cell r="AR159">
            <v>16.5</v>
          </cell>
          <cell r="AS159">
            <v>10.5</v>
          </cell>
          <cell r="AT159">
            <v>32.700000000000003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 t="str">
            <v>W460X52</v>
          </cell>
          <cell r="AZ159" t="str">
            <v>W460X52</v>
          </cell>
          <cell r="BA159">
            <v>52</v>
          </cell>
          <cell r="BB159">
            <v>6650</v>
          </cell>
          <cell r="BC159">
            <v>450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52</v>
          </cell>
          <cell r="BV159">
            <v>0</v>
          </cell>
          <cell r="BW159">
            <v>0</v>
          </cell>
          <cell r="BX159">
            <v>53.5</v>
          </cell>
          <cell r="BY159">
            <v>0</v>
          </cell>
          <cell r="BZ159">
            <v>212</v>
          </cell>
          <cell r="CA159">
            <v>1090</v>
          </cell>
          <cell r="CB159">
            <v>944</v>
          </cell>
          <cell r="CC159">
            <v>179</v>
          </cell>
          <cell r="CD159">
            <v>6.37</v>
          </cell>
          <cell r="CE159">
            <v>132</v>
          </cell>
          <cell r="CF159">
            <v>83.9</v>
          </cell>
          <cell r="CG159">
            <v>31</v>
          </cell>
          <cell r="CH159">
            <v>0</v>
          </cell>
          <cell r="CI159">
            <v>211</v>
          </cell>
          <cell r="CJ159">
            <v>306</v>
          </cell>
          <cell r="CK159">
            <v>0</v>
          </cell>
          <cell r="CL159">
            <v>16700</v>
          </cell>
          <cell r="CM159">
            <v>6.87</v>
          </cell>
          <cell r="CN159">
            <v>172</v>
          </cell>
          <cell r="CO159">
            <v>536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</row>
        <row r="160">
          <cell r="C160" t="str">
            <v>W16X100</v>
          </cell>
          <cell r="D160" t="str">
            <v>F</v>
          </cell>
          <cell r="E160">
            <v>100</v>
          </cell>
          <cell r="F160">
            <v>29.5</v>
          </cell>
          <cell r="G160">
            <v>17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1.125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5.29</v>
          </cell>
          <cell r="AA160">
            <v>0</v>
          </cell>
          <cell r="AB160">
            <v>24.3</v>
          </cell>
          <cell r="AC160">
            <v>0</v>
          </cell>
          <cell r="AD160">
            <v>0</v>
          </cell>
          <cell r="AE160">
            <v>1490</v>
          </cell>
          <cell r="AF160">
            <v>198</v>
          </cell>
          <cell r="AG160">
            <v>175</v>
          </cell>
          <cell r="AH160">
            <v>7.1</v>
          </cell>
          <cell r="AI160">
            <v>186</v>
          </cell>
          <cell r="AJ160">
            <v>54.9</v>
          </cell>
          <cell r="AK160">
            <v>35.700000000000003</v>
          </cell>
          <cell r="AL160">
            <v>2.5099999999999998</v>
          </cell>
          <cell r="AM160">
            <v>0</v>
          </cell>
          <cell r="AN160">
            <v>7.73</v>
          </cell>
          <cell r="AO160">
            <v>11900</v>
          </cell>
          <cell r="AP160">
            <v>0</v>
          </cell>
          <cell r="AQ160">
            <v>41.6</v>
          </cell>
          <cell r="AR160">
            <v>107</v>
          </cell>
          <cell r="AS160">
            <v>38.700000000000003</v>
          </cell>
          <cell r="AT160">
            <v>98.5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 t="str">
            <v>W410X149</v>
          </cell>
          <cell r="AZ160" t="str">
            <v>W410X149</v>
          </cell>
          <cell r="BA160">
            <v>149</v>
          </cell>
          <cell r="BB160">
            <v>19000</v>
          </cell>
          <cell r="BC160">
            <v>432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149</v>
          </cell>
          <cell r="BV160">
            <v>0</v>
          </cell>
          <cell r="BW160">
            <v>0</v>
          </cell>
          <cell r="BX160">
            <v>24.3</v>
          </cell>
          <cell r="BY160">
            <v>0</v>
          </cell>
          <cell r="BZ160">
            <v>620</v>
          </cell>
          <cell r="CA160">
            <v>3240</v>
          </cell>
          <cell r="CB160">
            <v>2870</v>
          </cell>
          <cell r="CC160">
            <v>180</v>
          </cell>
          <cell r="CD160">
            <v>77.400000000000006</v>
          </cell>
          <cell r="CE160">
            <v>900</v>
          </cell>
          <cell r="CF160">
            <v>585</v>
          </cell>
          <cell r="CG160">
            <v>63.8</v>
          </cell>
          <cell r="CH160">
            <v>0</v>
          </cell>
          <cell r="CI160">
            <v>3220</v>
          </cell>
          <cell r="CJ160">
            <v>3200</v>
          </cell>
          <cell r="CK160">
            <v>0</v>
          </cell>
          <cell r="CL160">
            <v>26800</v>
          </cell>
          <cell r="CM160">
            <v>44.5</v>
          </cell>
          <cell r="CN160">
            <v>634</v>
          </cell>
          <cell r="CO160">
            <v>1610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</row>
        <row r="161">
          <cell r="C161" t="str">
            <v>W16X89</v>
          </cell>
          <cell r="D161" t="str">
            <v>F</v>
          </cell>
          <cell r="E161">
            <v>89</v>
          </cell>
          <cell r="F161">
            <v>26.2</v>
          </cell>
          <cell r="G161">
            <v>16.8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1.28</v>
          </cell>
          <cell r="S161">
            <v>1.75</v>
          </cell>
          <cell r="T161">
            <v>1.0625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5.92</v>
          </cell>
          <cell r="AA161">
            <v>0</v>
          </cell>
          <cell r="AB161">
            <v>27</v>
          </cell>
          <cell r="AC161">
            <v>0</v>
          </cell>
          <cell r="AD161">
            <v>0</v>
          </cell>
          <cell r="AE161">
            <v>1300</v>
          </cell>
          <cell r="AF161">
            <v>175</v>
          </cell>
          <cell r="AG161">
            <v>155</v>
          </cell>
          <cell r="AH161">
            <v>7.05</v>
          </cell>
          <cell r="AI161">
            <v>163</v>
          </cell>
          <cell r="AJ161">
            <v>48.1</v>
          </cell>
          <cell r="AK161">
            <v>31.4</v>
          </cell>
          <cell r="AL161">
            <v>2.4900000000000002</v>
          </cell>
          <cell r="AM161">
            <v>0</v>
          </cell>
          <cell r="AN161">
            <v>5.45</v>
          </cell>
          <cell r="AO161">
            <v>10200</v>
          </cell>
          <cell r="AP161">
            <v>0</v>
          </cell>
          <cell r="AQ161">
            <v>41.4</v>
          </cell>
          <cell r="AR161">
            <v>94.2</v>
          </cell>
          <cell r="AS161">
            <v>34.4</v>
          </cell>
          <cell r="AT161">
            <v>87.3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 t="str">
            <v>W410X132</v>
          </cell>
          <cell r="AZ161" t="str">
            <v>W410X132</v>
          </cell>
          <cell r="BA161">
            <v>132</v>
          </cell>
          <cell r="BB161">
            <v>16900</v>
          </cell>
          <cell r="BC161">
            <v>427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32.5</v>
          </cell>
          <cell r="BO161">
            <v>44.5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132</v>
          </cell>
          <cell r="BV161">
            <v>0</v>
          </cell>
          <cell r="BW161">
            <v>0</v>
          </cell>
          <cell r="BX161">
            <v>27</v>
          </cell>
          <cell r="BY161">
            <v>0</v>
          </cell>
          <cell r="BZ161">
            <v>541</v>
          </cell>
          <cell r="CA161">
            <v>2870</v>
          </cell>
          <cell r="CB161">
            <v>2540</v>
          </cell>
          <cell r="CC161">
            <v>179</v>
          </cell>
          <cell r="CD161">
            <v>67.8</v>
          </cell>
          <cell r="CE161">
            <v>788</v>
          </cell>
          <cell r="CF161">
            <v>515</v>
          </cell>
          <cell r="CG161">
            <v>63.2</v>
          </cell>
          <cell r="CH161">
            <v>0</v>
          </cell>
          <cell r="CI161">
            <v>2270</v>
          </cell>
          <cell r="CJ161">
            <v>2740</v>
          </cell>
          <cell r="CK161">
            <v>0</v>
          </cell>
          <cell r="CL161">
            <v>26700</v>
          </cell>
          <cell r="CM161">
            <v>39.200000000000003</v>
          </cell>
          <cell r="CN161">
            <v>564</v>
          </cell>
          <cell r="CO161">
            <v>1430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</row>
        <row r="162">
          <cell r="C162" t="str">
            <v>W16X77</v>
          </cell>
          <cell r="D162" t="str">
            <v>F</v>
          </cell>
          <cell r="E162">
            <v>77</v>
          </cell>
          <cell r="F162">
            <v>22.6</v>
          </cell>
          <cell r="G162">
            <v>16.5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1.1599999999999999</v>
          </cell>
          <cell r="S162">
            <v>1.625</v>
          </cell>
          <cell r="T162">
            <v>1.0625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6.77</v>
          </cell>
          <cell r="AA162">
            <v>0</v>
          </cell>
          <cell r="AB162">
            <v>31.2</v>
          </cell>
          <cell r="AC162">
            <v>0</v>
          </cell>
          <cell r="AD162">
            <v>0</v>
          </cell>
          <cell r="AE162">
            <v>1110</v>
          </cell>
          <cell r="AF162">
            <v>150</v>
          </cell>
          <cell r="AG162">
            <v>134</v>
          </cell>
          <cell r="AH162">
            <v>7</v>
          </cell>
          <cell r="AI162">
            <v>138</v>
          </cell>
          <cell r="AJ162">
            <v>41.1</v>
          </cell>
          <cell r="AK162">
            <v>26.9</v>
          </cell>
          <cell r="AL162">
            <v>2.4700000000000002</v>
          </cell>
          <cell r="AM162">
            <v>0</v>
          </cell>
          <cell r="AN162">
            <v>3.57</v>
          </cell>
          <cell r="AO162">
            <v>8590</v>
          </cell>
          <cell r="AP162">
            <v>0</v>
          </cell>
          <cell r="AQ162">
            <v>40.5</v>
          </cell>
          <cell r="AR162">
            <v>79.3</v>
          </cell>
          <cell r="AS162">
            <v>29.4</v>
          </cell>
          <cell r="AT162">
            <v>74.400000000000006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 t="str">
            <v>W410X114</v>
          </cell>
          <cell r="AZ162" t="str">
            <v>W410X114</v>
          </cell>
          <cell r="BA162">
            <v>114</v>
          </cell>
          <cell r="BB162">
            <v>14600</v>
          </cell>
          <cell r="BC162">
            <v>419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29.5</v>
          </cell>
          <cell r="BO162">
            <v>41.3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114</v>
          </cell>
          <cell r="BV162">
            <v>0</v>
          </cell>
          <cell r="BW162">
            <v>0</v>
          </cell>
          <cell r="BX162">
            <v>31.2</v>
          </cell>
          <cell r="BY162">
            <v>0</v>
          </cell>
          <cell r="BZ162">
            <v>462</v>
          </cell>
          <cell r="CA162">
            <v>2460</v>
          </cell>
          <cell r="CB162">
            <v>2200</v>
          </cell>
          <cell r="CC162">
            <v>178</v>
          </cell>
          <cell r="CD162">
            <v>57.4</v>
          </cell>
          <cell r="CE162">
            <v>674</v>
          </cell>
          <cell r="CF162">
            <v>441</v>
          </cell>
          <cell r="CG162">
            <v>62.7</v>
          </cell>
          <cell r="CH162">
            <v>0</v>
          </cell>
          <cell r="CI162">
            <v>1490</v>
          </cell>
          <cell r="CJ162">
            <v>2310</v>
          </cell>
          <cell r="CK162">
            <v>0</v>
          </cell>
          <cell r="CL162">
            <v>26100</v>
          </cell>
          <cell r="CM162">
            <v>33</v>
          </cell>
          <cell r="CN162">
            <v>482</v>
          </cell>
          <cell r="CO162">
            <v>1220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</row>
        <row r="163">
          <cell r="C163" t="str">
            <v>W16X67</v>
          </cell>
          <cell r="D163" t="str">
            <v>F</v>
          </cell>
          <cell r="E163">
            <v>67</v>
          </cell>
          <cell r="F163">
            <v>19.7</v>
          </cell>
          <cell r="G163">
            <v>16.3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1.07</v>
          </cell>
          <cell r="S163">
            <v>1.5625</v>
          </cell>
          <cell r="T163">
            <v>1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7.7</v>
          </cell>
          <cell r="AA163">
            <v>0</v>
          </cell>
          <cell r="AB163">
            <v>35.9</v>
          </cell>
          <cell r="AC163">
            <v>0</v>
          </cell>
          <cell r="AD163">
            <v>0</v>
          </cell>
          <cell r="AE163">
            <v>954</v>
          </cell>
          <cell r="AF163">
            <v>130</v>
          </cell>
          <cell r="AG163">
            <v>117</v>
          </cell>
          <cell r="AH163">
            <v>6.96</v>
          </cell>
          <cell r="AI163">
            <v>119</v>
          </cell>
          <cell r="AJ163">
            <v>35.5</v>
          </cell>
          <cell r="AK163">
            <v>23.2</v>
          </cell>
          <cell r="AL163">
            <v>2.46</v>
          </cell>
          <cell r="AM163">
            <v>0</v>
          </cell>
          <cell r="AN163">
            <v>2.39</v>
          </cell>
          <cell r="AO163">
            <v>7300</v>
          </cell>
          <cell r="AP163">
            <v>0</v>
          </cell>
          <cell r="AQ163">
            <v>39.9</v>
          </cell>
          <cell r="AR163">
            <v>67.599999999999994</v>
          </cell>
          <cell r="AS163">
            <v>25.5</v>
          </cell>
          <cell r="AT163">
            <v>64.099999999999994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 t="str">
            <v>W410X100</v>
          </cell>
          <cell r="AZ163" t="str">
            <v>W410X100</v>
          </cell>
          <cell r="BA163">
            <v>100</v>
          </cell>
          <cell r="BB163">
            <v>12700</v>
          </cell>
          <cell r="BC163">
            <v>414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27.2</v>
          </cell>
          <cell r="BO163">
            <v>39.700000000000003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100</v>
          </cell>
          <cell r="BV163">
            <v>0</v>
          </cell>
          <cell r="BW163">
            <v>0</v>
          </cell>
          <cell r="BX163">
            <v>35.9</v>
          </cell>
          <cell r="BY163">
            <v>0</v>
          </cell>
          <cell r="BZ163">
            <v>397</v>
          </cell>
          <cell r="CA163">
            <v>2130</v>
          </cell>
          <cell r="CB163">
            <v>1920</v>
          </cell>
          <cell r="CC163">
            <v>177</v>
          </cell>
          <cell r="CD163">
            <v>49.5</v>
          </cell>
          <cell r="CE163">
            <v>582</v>
          </cell>
          <cell r="CF163">
            <v>380</v>
          </cell>
          <cell r="CG163">
            <v>62.5</v>
          </cell>
          <cell r="CH163">
            <v>0</v>
          </cell>
          <cell r="CI163">
            <v>995</v>
          </cell>
          <cell r="CJ163">
            <v>1960</v>
          </cell>
          <cell r="CK163">
            <v>0</v>
          </cell>
          <cell r="CL163">
            <v>25700</v>
          </cell>
          <cell r="CM163">
            <v>28.1</v>
          </cell>
          <cell r="CN163">
            <v>418</v>
          </cell>
          <cell r="CO163">
            <v>1050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</row>
        <row r="164">
          <cell r="C164" t="str">
            <v>W16X57</v>
          </cell>
          <cell r="D164" t="str">
            <v>F</v>
          </cell>
          <cell r="E164">
            <v>57</v>
          </cell>
          <cell r="F164">
            <v>16.8</v>
          </cell>
          <cell r="G164">
            <v>16.399999999999999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13.625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0.875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4.9800000000000004</v>
          </cell>
          <cell r="AA164">
            <v>0</v>
          </cell>
          <cell r="AB164">
            <v>33</v>
          </cell>
          <cell r="AC164">
            <v>0</v>
          </cell>
          <cell r="AD164">
            <v>0</v>
          </cell>
          <cell r="AE164">
            <v>758</v>
          </cell>
          <cell r="AF164">
            <v>105</v>
          </cell>
          <cell r="AG164">
            <v>92.2</v>
          </cell>
          <cell r="AH164">
            <v>6.72</v>
          </cell>
          <cell r="AI164">
            <v>43.1</v>
          </cell>
          <cell r="AJ164">
            <v>18.899999999999999</v>
          </cell>
          <cell r="AK164">
            <v>12.1</v>
          </cell>
          <cell r="AL164">
            <v>1.6</v>
          </cell>
          <cell r="AM164">
            <v>0</v>
          </cell>
          <cell r="AN164">
            <v>2.2200000000000002</v>
          </cell>
          <cell r="AO164">
            <v>2660</v>
          </cell>
          <cell r="AP164">
            <v>0</v>
          </cell>
          <cell r="AQ164">
            <v>27.9</v>
          </cell>
          <cell r="AR164">
            <v>35.5</v>
          </cell>
          <cell r="AS164">
            <v>18.8</v>
          </cell>
          <cell r="AT164">
            <v>52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 t="str">
            <v>W410X85</v>
          </cell>
          <cell r="AZ164" t="str">
            <v>W410X85</v>
          </cell>
          <cell r="BA164">
            <v>85</v>
          </cell>
          <cell r="BB164">
            <v>10800</v>
          </cell>
          <cell r="BC164">
            <v>417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85</v>
          </cell>
          <cell r="BV164">
            <v>0</v>
          </cell>
          <cell r="BW164">
            <v>0</v>
          </cell>
          <cell r="BX164">
            <v>33</v>
          </cell>
          <cell r="BY164">
            <v>0</v>
          </cell>
          <cell r="BZ164">
            <v>316</v>
          </cell>
          <cell r="CA164">
            <v>1720</v>
          </cell>
          <cell r="CB164">
            <v>1510</v>
          </cell>
          <cell r="CC164">
            <v>171</v>
          </cell>
          <cell r="CD164">
            <v>17.899999999999999</v>
          </cell>
          <cell r="CE164">
            <v>310</v>
          </cell>
          <cell r="CF164">
            <v>198</v>
          </cell>
          <cell r="CG164">
            <v>40.6</v>
          </cell>
          <cell r="CH164">
            <v>0</v>
          </cell>
          <cell r="CI164">
            <v>924</v>
          </cell>
          <cell r="CJ164">
            <v>714</v>
          </cell>
          <cell r="CK164">
            <v>0</v>
          </cell>
          <cell r="CL164">
            <v>18000</v>
          </cell>
          <cell r="CM164">
            <v>14.8</v>
          </cell>
          <cell r="CN164">
            <v>308</v>
          </cell>
          <cell r="CO164">
            <v>852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</row>
        <row r="165">
          <cell r="C165" t="str">
            <v>W16X50</v>
          </cell>
          <cell r="D165" t="str">
            <v>F</v>
          </cell>
          <cell r="E165">
            <v>50</v>
          </cell>
          <cell r="F165">
            <v>14.7</v>
          </cell>
          <cell r="G165">
            <v>16.3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13.625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0.8125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5.61</v>
          </cell>
          <cell r="AA165">
            <v>0</v>
          </cell>
          <cell r="AB165">
            <v>37.4</v>
          </cell>
          <cell r="AC165">
            <v>0</v>
          </cell>
          <cell r="AD165">
            <v>0</v>
          </cell>
          <cell r="AE165">
            <v>659</v>
          </cell>
          <cell r="AF165">
            <v>92</v>
          </cell>
          <cell r="AG165">
            <v>81</v>
          </cell>
          <cell r="AH165">
            <v>6.68</v>
          </cell>
          <cell r="AI165">
            <v>37.200000000000003</v>
          </cell>
          <cell r="AJ165">
            <v>16.3</v>
          </cell>
          <cell r="AK165">
            <v>10.5</v>
          </cell>
          <cell r="AL165">
            <v>1.59</v>
          </cell>
          <cell r="AM165">
            <v>0</v>
          </cell>
          <cell r="AN165">
            <v>1.52</v>
          </cell>
          <cell r="AO165">
            <v>2270</v>
          </cell>
          <cell r="AP165">
            <v>0</v>
          </cell>
          <cell r="AQ165">
            <v>27.7</v>
          </cell>
          <cell r="AR165">
            <v>30.8</v>
          </cell>
          <cell r="AS165">
            <v>16.5</v>
          </cell>
          <cell r="AT165">
            <v>45.6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 t="str">
            <v>W410X75</v>
          </cell>
          <cell r="AZ165" t="str">
            <v>W410X75</v>
          </cell>
          <cell r="BA165">
            <v>75</v>
          </cell>
          <cell r="BB165">
            <v>9480</v>
          </cell>
          <cell r="BC165">
            <v>414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75</v>
          </cell>
          <cell r="BV165">
            <v>0</v>
          </cell>
          <cell r="BW165">
            <v>0</v>
          </cell>
          <cell r="BX165">
            <v>37.4</v>
          </cell>
          <cell r="BY165">
            <v>0</v>
          </cell>
          <cell r="BZ165">
            <v>274</v>
          </cell>
          <cell r="CA165">
            <v>1510</v>
          </cell>
          <cell r="CB165">
            <v>1330</v>
          </cell>
          <cell r="CC165">
            <v>170</v>
          </cell>
          <cell r="CD165">
            <v>15.5</v>
          </cell>
          <cell r="CE165">
            <v>267</v>
          </cell>
          <cell r="CF165">
            <v>172</v>
          </cell>
          <cell r="CG165">
            <v>40.4</v>
          </cell>
          <cell r="CH165">
            <v>0</v>
          </cell>
          <cell r="CI165">
            <v>633</v>
          </cell>
          <cell r="CJ165">
            <v>610</v>
          </cell>
          <cell r="CK165">
            <v>0</v>
          </cell>
          <cell r="CL165">
            <v>17900</v>
          </cell>
          <cell r="CM165">
            <v>12.8</v>
          </cell>
          <cell r="CN165">
            <v>270</v>
          </cell>
          <cell r="CO165">
            <v>747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</row>
        <row r="166">
          <cell r="C166" t="str">
            <v>W16X45</v>
          </cell>
          <cell r="D166" t="str">
            <v>F</v>
          </cell>
          <cell r="E166">
            <v>45</v>
          </cell>
          <cell r="F166">
            <v>13.3</v>
          </cell>
          <cell r="G166">
            <v>16.100000000000001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13.625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0.8125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6.23</v>
          </cell>
          <cell r="AA166">
            <v>0</v>
          </cell>
          <cell r="AB166">
            <v>41.1</v>
          </cell>
          <cell r="AC166">
            <v>0</v>
          </cell>
          <cell r="AD166">
            <v>0</v>
          </cell>
          <cell r="AE166">
            <v>586</v>
          </cell>
          <cell r="AF166">
            <v>82.3</v>
          </cell>
          <cell r="AG166">
            <v>72.7</v>
          </cell>
          <cell r="AH166">
            <v>6.65</v>
          </cell>
          <cell r="AI166">
            <v>32.799999999999997</v>
          </cell>
          <cell r="AJ166">
            <v>14.5</v>
          </cell>
          <cell r="AK166">
            <v>9.34</v>
          </cell>
          <cell r="AL166">
            <v>1.57</v>
          </cell>
          <cell r="AM166">
            <v>0</v>
          </cell>
          <cell r="AN166">
            <v>1.1100000000000001</v>
          </cell>
          <cell r="AO166">
            <v>1990</v>
          </cell>
          <cell r="AP166">
            <v>0</v>
          </cell>
          <cell r="AQ166">
            <v>27.3</v>
          </cell>
          <cell r="AR166">
            <v>27.2</v>
          </cell>
          <cell r="AS166">
            <v>14.7</v>
          </cell>
          <cell r="AT166">
            <v>40.6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 t="str">
            <v>W410X67</v>
          </cell>
          <cell r="AZ166" t="str">
            <v>W410X67</v>
          </cell>
          <cell r="BA166">
            <v>67</v>
          </cell>
          <cell r="BB166">
            <v>8580</v>
          </cell>
          <cell r="BC166">
            <v>409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67</v>
          </cell>
          <cell r="BV166">
            <v>0</v>
          </cell>
          <cell r="BW166">
            <v>0</v>
          </cell>
          <cell r="BX166">
            <v>41.1</v>
          </cell>
          <cell r="BY166">
            <v>0</v>
          </cell>
          <cell r="BZ166">
            <v>244</v>
          </cell>
          <cell r="CA166">
            <v>1350</v>
          </cell>
          <cell r="CB166">
            <v>1190</v>
          </cell>
          <cell r="CC166">
            <v>169</v>
          </cell>
          <cell r="CD166">
            <v>13.7</v>
          </cell>
          <cell r="CE166">
            <v>238</v>
          </cell>
          <cell r="CF166">
            <v>153</v>
          </cell>
          <cell r="CG166">
            <v>39.9</v>
          </cell>
          <cell r="CH166">
            <v>0</v>
          </cell>
          <cell r="CI166">
            <v>462</v>
          </cell>
          <cell r="CJ166">
            <v>534</v>
          </cell>
          <cell r="CK166">
            <v>0</v>
          </cell>
          <cell r="CL166">
            <v>17600</v>
          </cell>
          <cell r="CM166">
            <v>11.3</v>
          </cell>
          <cell r="CN166">
            <v>241</v>
          </cell>
          <cell r="CO166">
            <v>665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</row>
        <row r="167">
          <cell r="C167" t="str">
            <v>W16X40</v>
          </cell>
          <cell r="D167" t="str">
            <v>F</v>
          </cell>
          <cell r="E167">
            <v>40</v>
          </cell>
          <cell r="F167">
            <v>11.8</v>
          </cell>
          <cell r="G167">
            <v>16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13.625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0.8125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6.93</v>
          </cell>
          <cell r="AA167">
            <v>0</v>
          </cell>
          <cell r="AB167">
            <v>46.5</v>
          </cell>
          <cell r="AC167">
            <v>0</v>
          </cell>
          <cell r="AD167">
            <v>0</v>
          </cell>
          <cell r="AE167">
            <v>518</v>
          </cell>
          <cell r="AF167">
            <v>73</v>
          </cell>
          <cell r="AG167">
            <v>64.7</v>
          </cell>
          <cell r="AH167">
            <v>6.63</v>
          </cell>
          <cell r="AI167">
            <v>28.9</v>
          </cell>
          <cell r="AJ167">
            <v>12.7</v>
          </cell>
          <cell r="AK167">
            <v>8.25</v>
          </cell>
          <cell r="AL167">
            <v>1.57</v>
          </cell>
          <cell r="AM167">
            <v>0</v>
          </cell>
          <cell r="AN167">
            <v>0.79400000000000004</v>
          </cell>
          <cell r="AO167">
            <v>1730</v>
          </cell>
          <cell r="AP167">
            <v>0</v>
          </cell>
          <cell r="AQ167">
            <v>27.1</v>
          </cell>
          <cell r="AR167">
            <v>24</v>
          </cell>
          <cell r="AS167">
            <v>13.1</v>
          </cell>
          <cell r="AT167">
            <v>36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 t="str">
            <v>W410X60</v>
          </cell>
          <cell r="AZ167" t="str">
            <v>W410X60</v>
          </cell>
          <cell r="BA167">
            <v>60</v>
          </cell>
          <cell r="BB167">
            <v>7610</v>
          </cell>
          <cell r="BC167">
            <v>406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60</v>
          </cell>
          <cell r="BV167">
            <v>0</v>
          </cell>
          <cell r="BW167">
            <v>0</v>
          </cell>
          <cell r="BX167">
            <v>46.5</v>
          </cell>
          <cell r="BY167">
            <v>0</v>
          </cell>
          <cell r="BZ167">
            <v>216</v>
          </cell>
          <cell r="CA167">
            <v>1200</v>
          </cell>
          <cell r="CB167">
            <v>1060</v>
          </cell>
          <cell r="CC167">
            <v>168</v>
          </cell>
          <cell r="CD167">
            <v>12</v>
          </cell>
          <cell r="CE167">
            <v>208</v>
          </cell>
          <cell r="CF167">
            <v>135</v>
          </cell>
          <cell r="CG167">
            <v>39.9</v>
          </cell>
          <cell r="CH167">
            <v>0</v>
          </cell>
          <cell r="CI167">
            <v>330</v>
          </cell>
          <cell r="CJ167">
            <v>465</v>
          </cell>
          <cell r="CK167">
            <v>0</v>
          </cell>
          <cell r="CL167">
            <v>17500</v>
          </cell>
          <cell r="CM167">
            <v>10</v>
          </cell>
          <cell r="CN167">
            <v>215</v>
          </cell>
          <cell r="CO167">
            <v>590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</row>
        <row r="168">
          <cell r="C168" t="str">
            <v>W16X36</v>
          </cell>
          <cell r="D168" t="str">
            <v>F</v>
          </cell>
          <cell r="E168">
            <v>36</v>
          </cell>
          <cell r="F168">
            <v>10.6</v>
          </cell>
          <cell r="G168">
            <v>15.9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13.625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0.75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8.1199999999999992</v>
          </cell>
          <cell r="AA168">
            <v>0</v>
          </cell>
          <cell r="AB168">
            <v>48.1</v>
          </cell>
          <cell r="AC168">
            <v>0</v>
          </cell>
          <cell r="AD168">
            <v>0</v>
          </cell>
          <cell r="AE168">
            <v>448</v>
          </cell>
          <cell r="AF168">
            <v>64</v>
          </cell>
          <cell r="AG168">
            <v>56.5</v>
          </cell>
          <cell r="AH168">
            <v>6.51</v>
          </cell>
          <cell r="AI168">
            <v>24.5</v>
          </cell>
          <cell r="AJ168">
            <v>10.8</v>
          </cell>
          <cell r="AK168">
            <v>7</v>
          </cell>
          <cell r="AL168">
            <v>1.52</v>
          </cell>
          <cell r="AM168">
            <v>0</v>
          </cell>
          <cell r="AN168">
            <v>0.54500000000000004</v>
          </cell>
          <cell r="AO168">
            <v>1460</v>
          </cell>
          <cell r="AP168">
            <v>0</v>
          </cell>
          <cell r="AQ168">
            <v>27</v>
          </cell>
          <cell r="AR168">
            <v>20.3</v>
          </cell>
          <cell r="AS168">
            <v>11.1</v>
          </cell>
          <cell r="AT168">
            <v>31.6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 t="str">
            <v>W410X53</v>
          </cell>
          <cell r="AZ168" t="str">
            <v>W410X53</v>
          </cell>
          <cell r="BA168">
            <v>53</v>
          </cell>
          <cell r="BB168">
            <v>6840</v>
          </cell>
          <cell r="BC168">
            <v>404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53</v>
          </cell>
          <cell r="BV168">
            <v>0</v>
          </cell>
          <cell r="BW168">
            <v>0</v>
          </cell>
          <cell r="BX168">
            <v>48.1</v>
          </cell>
          <cell r="BY168">
            <v>0</v>
          </cell>
          <cell r="BZ168">
            <v>186</v>
          </cell>
          <cell r="CA168">
            <v>1050</v>
          </cell>
          <cell r="CB168">
            <v>926</v>
          </cell>
          <cell r="CC168">
            <v>165</v>
          </cell>
          <cell r="CD168">
            <v>10.199999999999999</v>
          </cell>
          <cell r="CE168">
            <v>177</v>
          </cell>
          <cell r="CF168">
            <v>115</v>
          </cell>
          <cell r="CG168">
            <v>38.6</v>
          </cell>
          <cell r="CH168">
            <v>0</v>
          </cell>
          <cell r="CI168">
            <v>227</v>
          </cell>
          <cell r="CJ168">
            <v>392</v>
          </cell>
          <cell r="CK168">
            <v>0</v>
          </cell>
          <cell r="CL168">
            <v>17400</v>
          </cell>
          <cell r="CM168">
            <v>8.4499999999999993</v>
          </cell>
          <cell r="CN168">
            <v>182</v>
          </cell>
          <cell r="CO168">
            <v>518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</row>
        <row r="169">
          <cell r="C169" t="str">
            <v>W16X31</v>
          </cell>
          <cell r="D169" t="str">
            <v>F</v>
          </cell>
          <cell r="E169">
            <v>31</v>
          </cell>
          <cell r="F169">
            <v>9.1300000000000008</v>
          </cell>
          <cell r="G169">
            <v>15.9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13.625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0.75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6.28</v>
          </cell>
          <cell r="AA169">
            <v>0</v>
          </cell>
          <cell r="AB169">
            <v>51.6</v>
          </cell>
          <cell r="AC169">
            <v>0</v>
          </cell>
          <cell r="AD169">
            <v>0</v>
          </cell>
          <cell r="AE169">
            <v>375</v>
          </cell>
          <cell r="AF169">
            <v>54</v>
          </cell>
          <cell r="AG169">
            <v>47.2</v>
          </cell>
          <cell r="AH169">
            <v>6.41</v>
          </cell>
          <cell r="AI169">
            <v>12.4</v>
          </cell>
          <cell r="AJ169">
            <v>7.03</v>
          </cell>
          <cell r="AK169">
            <v>4.49</v>
          </cell>
          <cell r="AL169">
            <v>1.17</v>
          </cell>
          <cell r="AM169">
            <v>0</v>
          </cell>
          <cell r="AN169">
            <v>0.46100000000000002</v>
          </cell>
          <cell r="AO169">
            <v>739</v>
          </cell>
          <cell r="AP169">
            <v>0</v>
          </cell>
          <cell r="AQ169">
            <v>21.4</v>
          </cell>
          <cell r="AR169">
            <v>13</v>
          </cell>
          <cell r="AS169">
            <v>8.94</v>
          </cell>
          <cell r="AT169">
            <v>26.6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 t="str">
            <v>W410X46.1</v>
          </cell>
          <cell r="AZ169" t="str">
            <v>W410X46.1</v>
          </cell>
          <cell r="BA169">
            <v>46.1</v>
          </cell>
          <cell r="BB169">
            <v>5890</v>
          </cell>
          <cell r="BC169">
            <v>404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46.1</v>
          </cell>
          <cell r="BV169">
            <v>0</v>
          </cell>
          <cell r="BW169">
            <v>0</v>
          </cell>
          <cell r="BX169">
            <v>51.6</v>
          </cell>
          <cell r="BY169">
            <v>0</v>
          </cell>
          <cell r="BZ169">
            <v>156</v>
          </cell>
          <cell r="CA169">
            <v>885</v>
          </cell>
          <cell r="CB169">
            <v>773</v>
          </cell>
          <cell r="CC169">
            <v>163</v>
          </cell>
          <cell r="CD169">
            <v>5.16</v>
          </cell>
          <cell r="CE169">
            <v>115</v>
          </cell>
          <cell r="CF169">
            <v>73.599999999999994</v>
          </cell>
          <cell r="CG169">
            <v>29.7</v>
          </cell>
          <cell r="CH169">
            <v>0</v>
          </cell>
          <cell r="CI169">
            <v>192</v>
          </cell>
          <cell r="CJ169">
            <v>198</v>
          </cell>
          <cell r="CK169">
            <v>0</v>
          </cell>
          <cell r="CL169">
            <v>13800</v>
          </cell>
          <cell r="CM169">
            <v>5.41</v>
          </cell>
          <cell r="CN169">
            <v>147</v>
          </cell>
          <cell r="CO169">
            <v>436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</row>
        <row r="170">
          <cell r="C170" t="str">
            <v>W16X26</v>
          </cell>
          <cell r="D170" t="str">
            <v>F</v>
          </cell>
          <cell r="E170">
            <v>26</v>
          </cell>
          <cell r="F170">
            <v>7.68</v>
          </cell>
          <cell r="G170">
            <v>15.7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13.625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0.75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7.97</v>
          </cell>
          <cell r="AA170">
            <v>0</v>
          </cell>
          <cell r="AB170">
            <v>56.8</v>
          </cell>
          <cell r="AC170">
            <v>0</v>
          </cell>
          <cell r="AD170">
            <v>0</v>
          </cell>
          <cell r="AE170">
            <v>301</v>
          </cell>
          <cell r="AF170">
            <v>44.2</v>
          </cell>
          <cell r="AG170">
            <v>38.4</v>
          </cell>
          <cell r="AH170">
            <v>6.26</v>
          </cell>
          <cell r="AI170">
            <v>9.59</v>
          </cell>
          <cell r="AJ170">
            <v>5.48</v>
          </cell>
          <cell r="AK170">
            <v>3.49</v>
          </cell>
          <cell r="AL170">
            <v>1.1200000000000001</v>
          </cell>
          <cell r="AM170">
            <v>0</v>
          </cell>
          <cell r="AN170">
            <v>0.26200000000000001</v>
          </cell>
          <cell r="AO170">
            <v>565</v>
          </cell>
          <cell r="AP170">
            <v>0</v>
          </cell>
          <cell r="AQ170">
            <v>21.1</v>
          </cell>
          <cell r="AR170">
            <v>10</v>
          </cell>
          <cell r="AS170">
            <v>6.95</v>
          </cell>
          <cell r="AT170">
            <v>21.6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 t="str">
            <v>W410X38.8</v>
          </cell>
          <cell r="AZ170" t="str">
            <v>W410X38.8</v>
          </cell>
          <cell r="BA170">
            <v>38.799999999999997</v>
          </cell>
          <cell r="BB170">
            <v>4950</v>
          </cell>
          <cell r="BC170">
            <v>399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38.799999999999997</v>
          </cell>
          <cell r="BV170">
            <v>0</v>
          </cell>
          <cell r="BW170">
            <v>0</v>
          </cell>
          <cell r="BX170">
            <v>56.8</v>
          </cell>
          <cell r="BY170">
            <v>0</v>
          </cell>
          <cell r="BZ170">
            <v>125</v>
          </cell>
          <cell r="CA170">
            <v>724</v>
          </cell>
          <cell r="CB170">
            <v>629</v>
          </cell>
          <cell r="CC170">
            <v>159</v>
          </cell>
          <cell r="CD170">
            <v>3.99</v>
          </cell>
          <cell r="CE170">
            <v>89.8</v>
          </cell>
          <cell r="CF170">
            <v>57.2</v>
          </cell>
          <cell r="CG170">
            <v>28.4</v>
          </cell>
          <cell r="CH170">
            <v>0</v>
          </cell>
          <cell r="CI170">
            <v>109</v>
          </cell>
          <cell r="CJ170">
            <v>152</v>
          </cell>
          <cell r="CK170">
            <v>0</v>
          </cell>
          <cell r="CL170">
            <v>13600</v>
          </cell>
          <cell r="CM170">
            <v>4.16</v>
          </cell>
          <cell r="CN170">
            <v>114</v>
          </cell>
          <cell r="CO170">
            <v>354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</row>
        <row r="171">
          <cell r="C171" t="str">
            <v>W14X730</v>
          </cell>
          <cell r="D171" t="str">
            <v>T</v>
          </cell>
          <cell r="E171">
            <v>730</v>
          </cell>
          <cell r="F171">
            <v>215</v>
          </cell>
          <cell r="G171">
            <v>22.4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2.75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1.82</v>
          </cell>
          <cell r="AA171">
            <v>0</v>
          </cell>
          <cell r="AB171">
            <v>3.71</v>
          </cell>
          <cell r="AC171">
            <v>0</v>
          </cell>
          <cell r="AD171">
            <v>0</v>
          </cell>
          <cell r="AE171">
            <v>14300</v>
          </cell>
          <cell r="AF171">
            <v>1660</v>
          </cell>
          <cell r="AG171">
            <v>1280</v>
          </cell>
          <cell r="AH171">
            <v>8.17</v>
          </cell>
          <cell r="AI171">
            <v>4720</v>
          </cell>
          <cell r="AJ171">
            <v>816</v>
          </cell>
          <cell r="AK171">
            <v>527</v>
          </cell>
          <cell r="AL171">
            <v>4.6900000000000004</v>
          </cell>
          <cell r="AM171">
            <v>0</v>
          </cell>
          <cell r="AN171">
            <v>1450</v>
          </cell>
          <cell r="AO171">
            <v>362000</v>
          </cell>
          <cell r="AP171">
            <v>0</v>
          </cell>
          <cell r="AQ171">
            <v>78.3</v>
          </cell>
          <cell r="AR171">
            <v>1720</v>
          </cell>
          <cell r="AS171">
            <v>318</v>
          </cell>
          <cell r="AT171">
            <v>829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 t="str">
            <v>W360X1086</v>
          </cell>
          <cell r="AZ171" t="str">
            <v>W360X1086</v>
          </cell>
          <cell r="BA171">
            <v>1090</v>
          </cell>
          <cell r="BB171">
            <v>139000</v>
          </cell>
          <cell r="BC171">
            <v>569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1090</v>
          </cell>
          <cell r="BV171">
            <v>0</v>
          </cell>
          <cell r="BW171">
            <v>0</v>
          </cell>
          <cell r="BX171">
            <v>3.71</v>
          </cell>
          <cell r="BY171">
            <v>0</v>
          </cell>
          <cell r="BZ171">
            <v>5950</v>
          </cell>
          <cell r="CA171">
            <v>27200</v>
          </cell>
          <cell r="CB171">
            <v>21000</v>
          </cell>
          <cell r="CC171">
            <v>208</v>
          </cell>
          <cell r="CD171">
            <v>1960</v>
          </cell>
          <cell r="CE171">
            <v>13400</v>
          </cell>
          <cell r="CF171">
            <v>8640</v>
          </cell>
          <cell r="CG171">
            <v>119</v>
          </cell>
          <cell r="CH171">
            <v>0</v>
          </cell>
          <cell r="CI171">
            <v>604000</v>
          </cell>
          <cell r="CJ171">
            <v>97200</v>
          </cell>
          <cell r="CK171">
            <v>0</v>
          </cell>
          <cell r="CL171">
            <v>50500</v>
          </cell>
          <cell r="CM171">
            <v>716</v>
          </cell>
          <cell r="CN171">
            <v>5210</v>
          </cell>
          <cell r="CO171">
            <v>13600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</row>
        <row r="172">
          <cell r="C172" t="str">
            <v>W14X665</v>
          </cell>
          <cell r="D172" t="str">
            <v>T</v>
          </cell>
          <cell r="E172">
            <v>665</v>
          </cell>
          <cell r="F172">
            <v>196</v>
          </cell>
          <cell r="G172">
            <v>21.6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2.625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1.95</v>
          </cell>
          <cell r="AA172">
            <v>0</v>
          </cell>
          <cell r="AB172">
            <v>4.03</v>
          </cell>
          <cell r="AC172">
            <v>0</v>
          </cell>
          <cell r="AD172">
            <v>0</v>
          </cell>
          <cell r="AE172">
            <v>12400</v>
          </cell>
          <cell r="AF172">
            <v>1480</v>
          </cell>
          <cell r="AG172">
            <v>1150</v>
          </cell>
          <cell r="AH172">
            <v>7.98</v>
          </cell>
          <cell r="AI172">
            <v>4170</v>
          </cell>
          <cell r="AJ172">
            <v>730</v>
          </cell>
          <cell r="AK172">
            <v>472</v>
          </cell>
          <cell r="AL172">
            <v>4.62</v>
          </cell>
          <cell r="AM172">
            <v>0</v>
          </cell>
          <cell r="AN172">
            <v>1120</v>
          </cell>
          <cell r="AO172">
            <v>305000</v>
          </cell>
          <cell r="AP172">
            <v>0</v>
          </cell>
          <cell r="AQ172">
            <v>75.599999999999994</v>
          </cell>
          <cell r="AR172">
            <v>1510</v>
          </cell>
          <cell r="AS172">
            <v>287</v>
          </cell>
          <cell r="AT172">
            <v>739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 t="str">
            <v>W360X990</v>
          </cell>
          <cell r="AZ172" t="str">
            <v>W360X990</v>
          </cell>
          <cell r="BA172">
            <v>990</v>
          </cell>
          <cell r="BB172">
            <v>126000</v>
          </cell>
          <cell r="BC172">
            <v>549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990</v>
          </cell>
          <cell r="BV172">
            <v>0</v>
          </cell>
          <cell r="BW172">
            <v>0</v>
          </cell>
          <cell r="BX172">
            <v>4.03</v>
          </cell>
          <cell r="BY172">
            <v>0</v>
          </cell>
          <cell r="BZ172">
            <v>5160</v>
          </cell>
          <cell r="CA172">
            <v>24300</v>
          </cell>
          <cell r="CB172">
            <v>18800</v>
          </cell>
          <cell r="CC172">
            <v>203</v>
          </cell>
          <cell r="CD172">
            <v>1740</v>
          </cell>
          <cell r="CE172">
            <v>12000</v>
          </cell>
          <cell r="CF172">
            <v>7730</v>
          </cell>
          <cell r="CG172">
            <v>117</v>
          </cell>
          <cell r="CH172">
            <v>0</v>
          </cell>
          <cell r="CI172">
            <v>466000</v>
          </cell>
          <cell r="CJ172">
            <v>81900</v>
          </cell>
          <cell r="CK172">
            <v>0</v>
          </cell>
          <cell r="CL172">
            <v>48800</v>
          </cell>
          <cell r="CM172">
            <v>629</v>
          </cell>
          <cell r="CN172">
            <v>4700</v>
          </cell>
          <cell r="CO172">
            <v>12100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</row>
        <row r="173">
          <cell r="C173" t="str">
            <v>W14X605</v>
          </cell>
          <cell r="D173" t="str">
            <v>T</v>
          </cell>
          <cell r="E173">
            <v>605</v>
          </cell>
          <cell r="F173">
            <v>178</v>
          </cell>
          <cell r="G173">
            <v>20.9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2.5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2.09</v>
          </cell>
          <cell r="AA173">
            <v>0</v>
          </cell>
          <cell r="AB173">
            <v>4.3899999999999997</v>
          </cell>
          <cell r="AC173">
            <v>0</v>
          </cell>
          <cell r="AD173">
            <v>0</v>
          </cell>
          <cell r="AE173">
            <v>10800</v>
          </cell>
          <cell r="AF173">
            <v>1320</v>
          </cell>
          <cell r="AG173">
            <v>1040</v>
          </cell>
          <cell r="AH173">
            <v>7.8</v>
          </cell>
          <cell r="AI173">
            <v>3680</v>
          </cell>
          <cell r="AJ173">
            <v>652</v>
          </cell>
          <cell r="AK173">
            <v>423</v>
          </cell>
          <cell r="AL173">
            <v>4.55</v>
          </cell>
          <cell r="AM173">
            <v>0</v>
          </cell>
          <cell r="AN173">
            <v>869</v>
          </cell>
          <cell r="AO173">
            <v>258000</v>
          </cell>
          <cell r="AP173">
            <v>0</v>
          </cell>
          <cell r="AQ173">
            <v>72.8</v>
          </cell>
          <cell r="AR173">
            <v>1320</v>
          </cell>
          <cell r="AS173">
            <v>258</v>
          </cell>
          <cell r="AT173">
            <v>657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 t="str">
            <v>W360X900</v>
          </cell>
          <cell r="AZ173" t="str">
            <v>W360X900</v>
          </cell>
          <cell r="BA173">
            <v>900</v>
          </cell>
          <cell r="BB173">
            <v>115000</v>
          </cell>
          <cell r="BC173">
            <v>531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900</v>
          </cell>
          <cell r="BV173">
            <v>0</v>
          </cell>
          <cell r="BW173">
            <v>0</v>
          </cell>
          <cell r="BX173">
            <v>4.3899999999999997</v>
          </cell>
          <cell r="BY173">
            <v>0</v>
          </cell>
          <cell r="BZ173">
            <v>4500</v>
          </cell>
          <cell r="CA173">
            <v>21600</v>
          </cell>
          <cell r="CB173">
            <v>17000</v>
          </cell>
          <cell r="CC173">
            <v>198</v>
          </cell>
          <cell r="CD173">
            <v>1530</v>
          </cell>
          <cell r="CE173">
            <v>10700</v>
          </cell>
          <cell r="CF173">
            <v>6930</v>
          </cell>
          <cell r="CG173">
            <v>116</v>
          </cell>
          <cell r="CH173">
            <v>0</v>
          </cell>
          <cell r="CI173">
            <v>362000</v>
          </cell>
          <cell r="CJ173">
            <v>69300</v>
          </cell>
          <cell r="CK173">
            <v>0</v>
          </cell>
          <cell r="CL173">
            <v>47000</v>
          </cell>
          <cell r="CM173">
            <v>549</v>
          </cell>
          <cell r="CN173">
            <v>4230</v>
          </cell>
          <cell r="CO173">
            <v>10800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</row>
        <row r="174">
          <cell r="C174" t="str">
            <v>W14X550</v>
          </cell>
          <cell r="D174" t="str">
            <v>T</v>
          </cell>
          <cell r="E174">
            <v>550</v>
          </cell>
          <cell r="F174">
            <v>162</v>
          </cell>
          <cell r="G174">
            <v>20.2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2.375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2.25</v>
          </cell>
          <cell r="AA174">
            <v>0</v>
          </cell>
          <cell r="AB174">
            <v>4.79</v>
          </cell>
          <cell r="AC174">
            <v>0</v>
          </cell>
          <cell r="AD174">
            <v>0</v>
          </cell>
          <cell r="AE174">
            <v>9430</v>
          </cell>
          <cell r="AF174">
            <v>1180</v>
          </cell>
          <cell r="AG174">
            <v>931</v>
          </cell>
          <cell r="AH174">
            <v>7.63</v>
          </cell>
          <cell r="AI174">
            <v>3250</v>
          </cell>
          <cell r="AJ174">
            <v>583</v>
          </cell>
          <cell r="AK174">
            <v>378</v>
          </cell>
          <cell r="AL174">
            <v>4.49</v>
          </cell>
          <cell r="AM174">
            <v>0</v>
          </cell>
          <cell r="AN174">
            <v>669</v>
          </cell>
          <cell r="AO174">
            <v>219000</v>
          </cell>
          <cell r="AP174">
            <v>0</v>
          </cell>
          <cell r="AQ174">
            <v>70.400000000000006</v>
          </cell>
          <cell r="AR174">
            <v>1160</v>
          </cell>
          <cell r="AS174">
            <v>232</v>
          </cell>
          <cell r="AT174">
            <v>585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 t="str">
            <v>W360X818</v>
          </cell>
          <cell r="AZ174" t="str">
            <v>W360X818</v>
          </cell>
          <cell r="BA174">
            <v>818</v>
          </cell>
          <cell r="BB174">
            <v>105000</v>
          </cell>
          <cell r="BC174">
            <v>513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818</v>
          </cell>
          <cell r="BV174">
            <v>0</v>
          </cell>
          <cell r="BW174">
            <v>0</v>
          </cell>
          <cell r="BX174">
            <v>4.79</v>
          </cell>
          <cell r="BY174">
            <v>0</v>
          </cell>
          <cell r="BZ174">
            <v>3930</v>
          </cell>
          <cell r="CA174">
            <v>19300</v>
          </cell>
          <cell r="CB174">
            <v>15300</v>
          </cell>
          <cell r="CC174">
            <v>194</v>
          </cell>
          <cell r="CD174">
            <v>1350</v>
          </cell>
          <cell r="CE174">
            <v>9550</v>
          </cell>
          <cell r="CF174">
            <v>6190</v>
          </cell>
          <cell r="CG174">
            <v>114</v>
          </cell>
          <cell r="CH174">
            <v>0</v>
          </cell>
          <cell r="CI174">
            <v>278000</v>
          </cell>
          <cell r="CJ174">
            <v>58800</v>
          </cell>
          <cell r="CK174">
            <v>0</v>
          </cell>
          <cell r="CL174">
            <v>45400</v>
          </cell>
          <cell r="CM174">
            <v>483</v>
          </cell>
          <cell r="CN174">
            <v>3800</v>
          </cell>
          <cell r="CO174">
            <v>9590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</row>
        <row r="175">
          <cell r="C175" t="str">
            <v>W14X500</v>
          </cell>
          <cell r="D175" t="str">
            <v>T</v>
          </cell>
          <cell r="E175">
            <v>500</v>
          </cell>
          <cell r="F175">
            <v>147</v>
          </cell>
          <cell r="G175">
            <v>19.600000000000001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2.3125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2.4300000000000002</v>
          </cell>
          <cell r="AA175">
            <v>0</v>
          </cell>
          <cell r="AB175">
            <v>5.21</v>
          </cell>
          <cell r="AC175">
            <v>0</v>
          </cell>
          <cell r="AD175">
            <v>0</v>
          </cell>
          <cell r="AE175">
            <v>8210</v>
          </cell>
          <cell r="AF175">
            <v>1050</v>
          </cell>
          <cell r="AG175">
            <v>838</v>
          </cell>
          <cell r="AH175">
            <v>7.48</v>
          </cell>
          <cell r="AI175">
            <v>2880</v>
          </cell>
          <cell r="AJ175">
            <v>522</v>
          </cell>
          <cell r="AK175">
            <v>339</v>
          </cell>
          <cell r="AL175">
            <v>4.43</v>
          </cell>
          <cell r="AM175">
            <v>0</v>
          </cell>
          <cell r="AN175">
            <v>514</v>
          </cell>
          <cell r="AO175">
            <v>187000</v>
          </cell>
          <cell r="AP175">
            <v>0</v>
          </cell>
          <cell r="AQ175">
            <v>68.400000000000006</v>
          </cell>
          <cell r="AR175">
            <v>1020</v>
          </cell>
          <cell r="AS175">
            <v>209</v>
          </cell>
          <cell r="AT175">
            <v>522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 t="str">
            <v>W360X744</v>
          </cell>
          <cell r="AZ175" t="str">
            <v>W360X744</v>
          </cell>
          <cell r="BA175">
            <v>744</v>
          </cell>
          <cell r="BB175">
            <v>94800</v>
          </cell>
          <cell r="BC175">
            <v>498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744</v>
          </cell>
          <cell r="BV175">
            <v>0</v>
          </cell>
          <cell r="BW175">
            <v>0</v>
          </cell>
          <cell r="BX175">
            <v>5.21</v>
          </cell>
          <cell r="BY175">
            <v>0</v>
          </cell>
          <cell r="BZ175">
            <v>3420</v>
          </cell>
          <cell r="CA175">
            <v>17200</v>
          </cell>
          <cell r="CB175">
            <v>13700</v>
          </cell>
          <cell r="CC175">
            <v>190</v>
          </cell>
          <cell r="CD175">
            <v>1200</v>
          </cell>
          <cell r="CE175">
            <v>8550</v>
          </cell>
          <cell r="CF175">
            <v>5560</v>
          </cell>
          <cell r="CG175">
            <v>113</v>
          </cell>
          <cell r="CH175">
            <v>0</v>
          </cell>
          <cell r="CI175">
            <v>214000</v>
          </cell>
          <cell r="CJ175">
            <v>50200</v>
          </cell>
          <cell r="CK175">
            <v>0</v>
          </cell>
          <cell r="CL175">
            <v>44100</v>
          </cell>
          <cell r="CM175">
            <v>425</v>
          </cell>
          <cell r="CN175">
            <v>3420</v>
          </cell>
          <cell r="CO175">
            <v>8550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</row>
        <row r="176">
          <cell r="C176" t="str">
            <v>W14X455</v>
          </cell>
          <cell r="D176" t="str">
            <v>T</v>
          </cell>
          <cell r="E176">
            <v>455</v>
          </cell>
          <cell r="F176">
            <v>134</v>
          </cell>
          <cell r="G176">
            <v>19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2.25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2.62</v>
          </cell>
          <cell r="AA176">
            <v>0</v>
          </cell>
          <cell r="AB176">
            <v>5.66</v>
          </cell>
          <cell r="AC176">
            <v>0</v>
          </cell>
          <cell r="AD176">
            <v>0</v>
          </cell>
          <cell r="AE176">
            <v>7190</v>
          </cell>
          <cell r="AF176">
            <v>936</v>
          </cell>
          <cell r="AG176">
            <v>756</v>
          </cell>
          <cell r="AH176">
            <v>7.33</v>
          </cell>
          <cell r="AI176">
            <v>2560</v>
          </cell>
          <cell r="AJ176">
            <v>468</v>
          </cell>
          <cell r="AK176">
            <v>304</v>
          </cell>
          <cell r="AL176">
            <v>4.38</v>
          </cell>
          <cell r="AM176">
            <v>0</v>
          </cell>
          <cell r="AN176">
            <v>395</v>
          </cell>
          <cell r="AO176">
            <v>160000</v>
          </cell>
          <cell r="AP176">
            <v>0</v>
          </cell>
          <cell r="AQ176">
            <v>66.3</v>
          </cell>
          <cell r="AR176">
            <v>894</v>
          </cell>
          <cell r="AS176">
            <v>187</v>
          </cell>
          <cell r="AT176">
            <v>466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 t="str">
            <v>W360X677</v>
          </cell>
          <cell r="AZ176" t="str">
            <v>W360X677</v>
          </cell>
          <cell r="BA176">
            <v>677</v>
          </cell>
          <cell r="BB176">
            <v>86500</v>
          </cell>
          <cell r="BC176">
            <v>483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677</v>
          </cell>
          <cell r="BV176">
            <v>0</v>
          </cell>
          <cell r="BW176">
            <v>0</v>
          </cell>
          <cell r="BX176">
            <v>5.66</v>
          </cell>
          <cell r="BY176">
            <v>0</v>
          </cell>
          <cell r="BZ176">
            <v>2990</v>
          </cell>
          <cell r="CA176">
            <v>15300</v>
          </cell>
          <cell r="CB176">
            <v>12400</v>
          </cell>
          <cell r="CC176">
            <v>186</v>
          </cell>
          <cell r="CD176">
            <v>1070</v>
          </cell>
          <cell r="CE176">
            <v>7670</v>
          </cell>
          <cell r="CF176">
            <v>4980</v>
          </cell>
          <cell r="CG176">
            <v>111</v>
          </cell>
          <cell r="CH176">
            <v>0</v>
          </cell>
          <cell r="CI176">
            <v>164000</v>
          </cell>
          <cell r="CJ176">
            <v>43000</v>
          </cell>
          <cell r="CK176">
            <v>0</v>
          </cell>
          <cell r="CL176">
            <v>42800</v>
          </cell>
          <cell r="CM176">
            <v>372</v>
          </cell>
          <cell r="CN176">
            <v>3060</v>
          </cell>
          <cell r="CO176">
            <v>7640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</row>
        <row r="177">
          <cell r="C177" t="str">
            <v>W14X426</v>
          </cell>
          <cell r="D177" t="str">
            <v>T</v>
          </cell>
          <cell r="E177">
            <v>426</v>
          </cell>
          <cell r="F177">
            <v>125</v>
          </cell>
          <cell r="G177">
            <v>18.7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2.125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2.75</v>
          </cell>
          <cell r="AA177">
            <v>0</v>
          </cell>
          <cell r="AB177">
            <v>6.08</v>
          </cell>
          <cell r="AC177">
            <v>0</v>
          </cell>
          <cell r="AD177">
            <v>0</v>
          </cell>
          <cell r="AE177">
            <v>6600</v>
          </cell>
          <cell r="AF177">
            <v>869</v>
          </cell>
          <cell r="AG177">
            <v>706</v>
          </cell>
          <cell r="AH177">
            <v>7.26</v>
          </cell>
          <cell r="AI177">
            <v>2360</v>
          </cell>
          <cell r="AJ177">
            <v>434</v>
          </cell>
          <cell r="AK177">
            <v>283</v>
          </cell>
          <cell r="AL177">
            <v>4.34</v>
          </cell>
          <cell r="AM177">
            <v>0</v>
          </cell>
          <cell r="AN177">
            <v>331</v>
          </cell>
          <cell r="AO177">
            <v>144000</v>
          </cell>
          <cell r="AP177">
            <v>0</v>
          </cell>
          <cell r="AQ177">
            <v>65.400000000000006</v>
          </cell>
          <cell r="AR177">
            <v>830</v>
          </cell>
          <cell r="AS177">
            <v>176</v>
          </cell>
          <cell r="AT177">
            <v>435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 t="str">
            <v>W360X634</v>
          </cell>
          <cell r="AZ177" t="str">
            <v>W360X634</v>
          </cell>
          <cell r="BA177">
            <v>634</v>
          </cell>
          <cell r="BB177">
            <v>80600</v>
          </cell>
          <cell r="BC177">
            <v>475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634</v>
          </cell>
          <cell r="BV177">
            <v>0</v>
          </cell>
          <cell r="BW177">
            <v>0</v>
          </cell>
          <cell r="BX177">
            <v>6.08</v>
          </cell>
          <cell r="BY177">
            <v>0</v>
          </cell>
          <cell r="BZ177">
            <v>2750</v>
          </cell>
          <cell r="CA177">
            <v>14200</v>
          </cell>
          <cell r="CB177">
            <v>11600</v>
          </cell>
          <cell r="CC177">
            <v>184</v>
          </cell>
          <cell r="CD177">
            <v>982</v>
          </cell>
          <cell r="CE177">
            <v>7110</v>
          </cell>
          <cell r="CF177">
            <v>4640</v>
          </cell>
          <cell r="CG177">
            <v>110</v>
          </cell>
          <cell r="CH177">
            <v>0</v>
          </cell>
          <cell r="CI177">
            <v>138000</v>
          </cell>
          <cell r="CJ177">
            <v>38700</v>
          </cell>
          <cell r="CK177">
            <v>0</v>
          </cell>
          <cell r="CL177">
            <v>42200</v>
          </cell>
          <cell r="CM177">
            <v>345</v>
          </cell>
          <cell r="CN177">
            <v>2880</v>
          </cell>
          <cell r="CO177">
            <v>7130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</row>
        <row r="178">
          <cell r="C178" t="str">
            <v>W14X398</v>
          </cell>
          <cell r="D178" t="str">
            <v>T</v>
          </cell>
          <cell r="E178">
            <v>398</v>
          </cell>
          <cell r="F178">
            <v>117</v>
          </cell>
          <cell r="G178">
            <v>18.3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2.125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2.92</v>
          </cell>
          <cell r="AA178">
            <v>0</v>
          </cell>
          <cell r="AB178">
            <v>6.44</v>
          </cell>
          <cell r="AC178">
            <v>0</v>
          </cell>
          <cell r="AD178">
            <v>0</v>
          </cell>
          <cell r="AE178">
            <v>6000</v>
          </cell>
          <cell r="AF178">
            <v>801</v>
          </cell>
          <cell r="AG178">
            <v>656</v>
          </cell>
          <cell r="AH178">
            <v>7.16</v>
          </cell>
          <cell r="AI178">
            <v>2170</v>
          </cell>
          <cell r="AJ178">
            <v>402</v>
          </cell>
          <cell r="AK178">
            <v>262</v>
          </cell>
          <cell r="AL178">
            <v>4.3099999999999996</v>
          </cell>
          <cell r="AM178">
            <v>0</v>
          </cell>
          <cell r="AN178">
            <v>273</v>
          </cell>
          <cell r="AO178">
            <v>129000</v>
          </cell>
          <cell r="AP178">
            <v>0</v>
          </cell>
          <cell r="AQ178">
            <v>64.099999999999994</v>
          </cell>
          <cell r="AR178">
            <v>758</v>
          </cell>
          <cell r="AS178">
            <v>163</v>
          </cell>
          <cell r="AT178">
            <v>401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 t="str">
            <v>W360X592</v>
          </cell>
          <cell r="AZ178" t="str">
            <v>W360X592</v>
          </cell>
          <cell r="BA178">
            <v>592</v>
          </cell>
          <cell r="BB178">
            <v>75500</v>
          </cell>
          <cell r="BC178">
            <v>465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592</v>
          </cell>
          <cell r="BV178">
            <v>0</v>
          </cell>
          <cell r="BW178">
            <v>0</v>
          </cell>
          <cell r="BX178">
            <v>6.44</v>
          </cell>
          <cell r="BY178">
            <v>0</v>
          </cell>
          <cell r="BZ178">
            <v>2500</v>
          </cell>
          <cell r="CA178">
            <v>13100</v>
          </cell>
          <cell r="CB178">
            <v>10700</v>
          </cell>
          <cell r="CC178">
            <v>182</v>
          </cell>
          <cell r="CD178">
            <v>903</v>
          </cell>
          <cell r="CE178">
            <v>6590</v>
          </cell>
          <cell r="CF178">
            <v>4290</v>
          </cell>
          <cell r="CG178">
            <v>109</v>
          </cell>
          <cell r="CH178">
            <v>0</v>
          </cell>
          <cell r="CI178">
            <v>114000</v>
          </cell>
          <cell r="CJ178">
            <v>34600</v>
          </cell>
          <cell r="CK178">
            <v>0</v>
          </cell>
          <cell r="CL178">
            <v>41400</v>
          </cell>
          <cell r="CM178">
            <v>316</v>
          </cell>
          <cell r="CN178">
            <v>2670</v>
          </cell>
          <cell r="CO178">
            <v>6570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</row>
        <row r="179">
          <cell r="C179" t="str">
            <v>W14X370</v>
          </cell>
          <cell r="D179" t="str">
            <v>T</v>
          </cell>
          <cell r="E179">
            <v>370</v>
          </cell>
          <cell r="F179">
            <v>109</v>
          </cell>
          <cell r="G179">
            <v>17.899999999999999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2.0625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3.1</v>
          </cell>
          <cell r="AA179">
            <v>0</v>
          </cell>
          <cell r="AB179">
            <v>6.89</v>
          </cell>
          <cell r="AC179">
            <v>0</v>
          </cell>
          <cell r="AD179">
            <v>0</v>
          </cell>
          <cell r="AE179">
            <v>5440</v>
          </cell>
          <cell r="AF179">
            <v>736</v>
          </cell>
          <cell r="AG179">
            <v>607</v>
          </cell>
          <cell r="AH179">
            <v>7.07</v>
          </cell>
          <cell r="AI179">
            <v>1990</v>
          </cell>
          <cell r="AJ179">
            <v>370</v>
          </cell>
          <cell r="AK179">
            <v>241</v>
          </cell>
          <cell r="AL179">
            <v>4.2699999999999996</v>
          </cell>
          <cell r="AM179">
            <v>0</v>
          </cell>
          <cell r="AN179">
            <v>222</v>
          </cell>
          <cell r="AO179">
            <v>116000</v>
          </cell>
          <cell r="AP179">
            <v>0</v>
          </cell>
          <cell r="AQ179">
            <v>62.9</v>
          </cell>
          <cell r="AR179">
            <v>690</v>
          </cell>
          <cell r="AS179">
            <v>150</v>
          </cell>
          <cell r="AT179">
            <v>367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 t="str">
            <v>W360X551</v>
          </cell>
          <cell r="AZ179" t="str">
            <v>W360X551</v>
          </cell>
          <cell r="BA179">
            <v>551</v>
          </cell>
          <cell r="BB179">
            <v>70300</v>
          </cell>
          <cell r="BC179">
            <v>455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551</v>
          </cell>
          <cell r="BV179">
            <v>0</v>
          </cell>
          <cell r="BW179">
            <v>0</v>
          </cell>
          <cell r="BX179">
            <v>6.89</v>
          </cell>
          <cell r="BY179">
            <v>0</v>
          </cell>
          <cell r="BZ179">
            <v>2260</v>
          </cell>
          <cell r="CA179">
            <v>12100</v>
          </cell>
          <cell r="CB179">
            <v>9950</v>
          </cell>
          <cell r="CC179">
            <v>180</v>
          </cell>
          <cell r="CD179">
            <v>828</v>
          </cell>
          <cell r="CE179">
            <v>6060</v>
          </cell>
          <cell r="CF179">
            <v>3950</v>
          </cell>
          <cell r="CG179">
            <v>108</v>
          </cell>
          <cell r="CH179">
            <v>0</v>
          </cell>
          <cell r="CI179">
            <v>92400</v>
          </cell>
          <cell r="CJ179">
            <v>31200</v>
          </cell>
          <cell r="CK179">
            <v>0</v>
          </cell>
          <cell r="CL179">
            <v>40600</v>
          </cell>
          <cell r="CM179">
            <v>287</v>
          </cell>
          <cell r="CN179">
            <v>2460</v>
          </cell>
          <cell r="CO179">
            <v>6010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</row>
        <row r="180">
          <cell r="C180" t="str">
            <v>W14X342</v>
          </cell>
          <cell r="D180" t="str">
            <v>T</v>
          </cell>
          <cell r="E180">
            <v>342</v>
          </cell>
          <cell r="F180">
            <v>101</v>
          </cell>
          <cell r="G180">
            <v>17.5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2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3.31</v>
          </cell>
          <cell r="AA180">
            <v>0</v>
          </cell>
          <cell r="AB180">
            <v>7.41</v>
          </cell>
          <cell r="AC180">
            <v>0</v>
          </cell>
          <cell r="AD180">
            <v>0</v>
          </cell>
          <cell r="AE180">
            <v>4900</v>
          </cell>
          <cell r="AF180">
            <v>672</v>
          </cell>
          <cell r="AG180">
            <v>558</v>
          </cell>
          <cell r="AH180">
            <v>6.98</v>
          </cell>
          <cell r="AI180">
            <v>1810</v>
          </cell>
          <cell r="AJ180">
            <v>338</v>
          </cell>
          <cell r="AK180">
            <v>221</v>
          </cell>
          <cell r="AL180">
            <v>4.24</v>
          </cell>
          <cell r="AM180">
            <v>0</v>
          </cell>
          <cell r="AN180">
            <v>178</v>
          </cell>
          <cell r="AO180">
            <v>103000</v>
          </cell>
          <cell r="AP180">
            <v>0</v>
          </cell>
          <cell r="AQ180">
            <v>61.6</v>
          </cell>
          <cell r="AR180">
            <v>624</v>
          </cell>
          <cell r="AS180">
            <v>138</v>
          </cell>
          <cell r="AT180">
            <v>335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 t="str">
            <v>W360X509</v>
          </cell>
          <cell r="AZ180" t="str">
            <v>W360X509</v>
          </cell>
          <cell r="BA180">
            <v>509</v>
          </cell>
          <cell r="BB180">
            <v>65200</v>
          </cell>
          <cell r="BC180">
            <v>445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509</v>
          </cell>
          <cell r="BV180">
            <v>0</v>
          </cell>
          <cell r="BW180">
            <v>0</v>
          </cell>
          <cell r="BX180">
            <v>7.41</v>
          </cell>
          <cell r="BY180">
            <v>0</v>
          </cell>
          <cell r="BZ180">
            <v>2040</v>
          </cell>
          <cell r="CA180">
            <v>11000</v>
          </cell>
          <cell r="CB180">
            <v>9140</v>
          </cell>
          <cell r="CC180">
            <v>177</v>
          </cell>
          <cell r="CD180">
            <v>753</v>
          </cell>
          <cell r="CE180">
            <v>5540</v>
          </cell>
          <cell r="CF180">
            <v>3620</v>
          </cell>
          <cell r="CG180">
            <v>108</v>
          </cell>
          <cell r="CH180">
            <v>0</v>
          </cell>
          <cell r="CI180">
            <v>74100</v>
          </cell>
          <cell r="CJ180">
            <v>27700</v>
          </cell>
          <cell r="CK180">
            <v>0</v>
          </cell>
          <cell r="CL180">
            <v>39700</v>
          </cell>
          <cell r="CM180">
            <v>260</v>
          </cell>
          <cell r="CN180">
            <v>2260</v>
          </cell>
          <cell r="CO180">
            <v>5490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</row>
        <row r="181">
          <cell r="C181" t="str">
            <v>W14X311</v>
          </cell>
          <cell r="D181" t="str">
            <v>T</v>
          </cell>
          <cell r="E181">
            <v>311</v>
          </cell>
          <cell r="F181">
            <v>91.4</v>
          </cell>
          <cell r="G181">
            <v>17.100000000000001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1.9375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3.59</v>
          </cell>
          <cell r="AA181">
            <v>0</v>
          </cell>
          <cell r="AB181">
            <v>8.09</v>
          </cell>
          <cell r="AC181">
            <v>0</v>
          </cell>
          <cell r="AD181">
            <v>0</v>
          </cell>
          <cell r="AE181">
            <v>4330</v>
          </cell>
          <cell r="AF181">
            <v>603</v>
          </cell>
          <cell r="AG181">
            <v>506</v>
          </cell>
          <cell r="AH181">
            <v>6.88</v>
          </cell>
          <cell r="AI181">
            <v>1610</v>
          </cell>
          <cell r="AJ181">
            <v>304</v>
          </cell>
          <cell r="AK181">
            <v>199</v>
          </cell>
          <cell r="AL181">
            <v>4.2</v>
          </cell>
          <cell r="AM181">
            <v>0</v>
          </cell>
          <cell r="AN181">
            <v>136</v>
          </cell>
          <cell r="AO181">
            <v>89100</v>
          </cell>
          <cell r="AP181">
            <v>0</v>
          </cell>
          <cell r="AQ181">
            <v>60.1</v>
          </cell>
          <cell r="AR181">
            <v>550</v>
          </cell>
          <cell r="AS181">
            <v>124</v>
          </cell>
          <cell r="AT181">
            <v>300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 t="str">
            <v>W360X463</v>
          </cell>
          <cell r="AZ181" t="str">
            <v>W360X463</v>
          </cell>
          <cell r="BA181">
            <v>463</v>
          </cell>
          <cell r="BB181">
            <v>59000</v>
          </cell>
          <cell r="BC181">
            <v>434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463</v>
          </cell>
          <cell r="BV181">
            <v>0</v>
          </cell>
          <cell r="BW181">
            <v>0</v>
          </cell>
          <cell r="BX181">
            <v>8.09</v>
          </cell>
          <cell r="BY181">
            <v>0</v>
          </cell>
          <cell r="BZ181">
            <v>1800</v>
          </cell>
          <cell r="CA181">
            <v>9880</v>
          </cell>
          <cell r="CB181">
            <v>8290</v>
          </cell>
          <cell r="CC181">
            <v>175</v>
          </cell>
          <cell r="CD181">
            <v>670</v>
          </cell>
          <cell r="CE181">
            <v>4980</v>
          </cell>
          <cell r="CF181">
            <v>3260</v>
          </cell>
          <cell r="CG181">
            <v>107</v>
          </cell>
          <cell r="CH181">
            <v>0</v>
          </cell>
          <cell r="CI181">
            <v>56600</v>
          </cell>
          <cell r="CJ181">
            <v>23900</v>
          </cell>
          <cell r="CK181">
            <v>0</v>
          </cell>
          <cell r="CL181">
            <v>38800</v>
          </cell>
          <cell r="CM181">
            <v>229</v>
          </cell>
          <cell r="CN181">
            <v>2030</v>
          </cell>
          <cell r="CO181">
            <v>4920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</row>
        <row r="182">
          <cell r="C182" t="str">
            <v>W14X283</v>
          </cell>
          <cell r="D182" t="str">
            <v>T</v>
          </cell>
          <cell r="E182">
            <v>283</v>
          </cell>
          <cell r="F182">
            <v>83.3</v>
          </cell>
          <cell r="G182">
            <v>16.7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1.875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3.89</v>
          </cell>
          <cell r="AA182">
            <v>0</v>
          </cell>
          <cell r="AB182">
            <v>8.84</v>
          </cell>
          <cell r="AC182">
            <v>0</v>
          </cell>
          <cell r="AD182">
            <v>0</v>
          </cell>
          <cell r="AE182">
            <v>3840</v>
          </cell>
          <cell r="AF182">
            <v>542</v>
          </cell>
          <cell r="AG182">
            <v>459</v>
          </cell>
          <cell r="AH182">
            <v>6.79</v>
          </cell>
          <cell r="AI182">
            <v>1440</v>
          </cell>
          <cell r="AJ182">
            <v>274</v>
          </cell>
          <cell r="AK182">
            <v>179</v>
          </cell>
          <cell r="AL182">
            <v>4.17</v>
          </cell>
          <cell r="AM182">
            <v>0</v>
          </cell>
          <cell r="AN182">
            <v>104</v>
          </cell>
          <cell r="AO182">
            <v>77700</v>
          </cell>
          <cell r="AP182">
            <v>0</v>
          </cell>
          <cell r="AQ182">
            <v>58.9</v>
          </cell>
          <cell r="AR182">
            <v>491</v>
          </cell>
          <cell r="AS182">
            <v>112</v>
          </cell>
          <cell r="AT182">
            <v>269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 t="str">
            <v>W360X421</v>
          </cell>
          <cell r="AZ182" t="str">
            <v>W360X421</v>
          </cell>
          <cell r="BA182">
            <v>421</v>
          </cell>
          <cell r="BB182">
            <v>53700</v>
          </cell>
          <cell r="BC182">
            <v>424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421</v>
          </cell>
          <cell r="BV182">
            <v>0</v>
          </cell>
          <cell r="BW182">
            <v>0</v>
          </cell>
          <cell r="BX182">
            <v>8.84</v>
          </cell>
          <cell r="BY182">
            <v>0</v>
          </cell>
          <cell r="BZ182">
            <v>1600</v>
          </cell>
          <cell r="CA182">
            <v>8880</v>
          </cell>
          <cell r="CB182">
            <v>7520</v>
          </cell>
          <cell r="CC182">
            <v>172</v>
          </cell>
          <cell r="CD182">
            <v>599</v>
          </cell>
          <cell r="CE182">
            <v>4490</v>
          </cell>
          <cell r="CF182">
            <v>2930</v>
          </cell>
          <cell r="CG182">
            <v>106</v>
          </cell>
          <cell r="CH182">
            <v>0</v>
          </cell>
          <cell r="CI182">
            <v>43300</v>
          </cell>
          <cell r="CJ182">
            <v>20900</v>
          </cell>
          <cell r="CK182">
            <v>0</v>
          </cell>
          <cell r="CL182">
            <v>38000</v>
          </cell>
          <cell r="CM182">
            <v>204</v>
          </cell>
          <cell r="CN182">
            <v>1840</v>
          </cell>
          <cell r="CO182">
            <v>4410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</row>
        <row r="183">
          <cell r="C183" t="str">
            <v>W14X257</v>
          </cell>
          <cell r="D183" t="str">
            <v>T</v>
          </cell>
          <cell r="E183">
            <v>257</v>
          </cell>
          <cell r="F183">
            <v>75.599999999999994</v>
          </cell>
          <cell r="G183">
            <v>16.399999999999999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1.8125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4.2300000000000004</v>
          </cell>
          <cell r="AA183">
            <v>0</v>
          </cell>
          <cell r="AB183">
            <v>9.7100000000000009</v>
          </cell>
          <cell r="AC183">
            <v>0</v>
          </cell>
          <cell r="AD183">
            <v>0</v>
          </cell>
          <cell r="AE183">
            <v>3400</v>
          </cell>
          <cell r="AF183">
            <v>487</v>
          </cell>
          <cell r="AG183">
            <v>415</v>
          </cell>
          <cell r="AH183">
            <v>6.71</v>
          </cell>
          <cell r="AI183">
            <v>1290</v>
          </cell>
          <cell r="AJ183">
            <v>246</v>
          </cell>
          <cell r="AK183">
            <v>161</v>
          </cell>
          <cell r="AL183">
            <v>4.13</v>
          </cell>
          <cell r="AM183">
            <v>0</v>
          </cell>
          <cell r="AN183">
            <v>79.099999999999994</v>
          </cell>
          <cell r="AO183">
            <v>67800</v>
          </cell>
          <cell r="AP183">
            <v>0</v>
          </cell>
          <cell r="AQ183">
            <v>58</v>
          </cell>
          <cell r="AR183">
            <v>439</v>
          </cell>
          <cell r="AS183">
            <v>102</v>
          </cell>
          <cell r="AT183">
            <v>243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 t="str">
            <v>W360X382</v>
          </cell>
          <cell r="AZ183" t="str">
            <v>W360X382</v>
          </cell>
          <cell r="BA183">
            <v>382</v>
          </cell>
          <cell r="BB183">
            <v>48800</v>
          </cell>
          <cell r="BC183">
            <v>417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382</v>
          </cell>
          <cell r="BV183">
            <v>0</v>
          </cell>
          <cell r="BW183">
            <v>0</v>
          </cell>
          <cell r="BX183">
            <v>9.7100000000000009</v>
          </cell>
          <cell r="BY183">
            <v>0</v>
          </cell>
          <cell r="BZ183">
            <v>1420</v>
          </cell>
          <cell r="CA183">
            <v>7980</v>
          </cell>
          <cell r="CB183">
            <v>6800</v>
          </cell>
          <cell r="CC183">
            <v>170</v>
          </cell>
          <cell r="CD183">
            <v>537</v>
          </cell>
          <cell r="CE183">
            <v>4030</v>
          </cell>
          <cell r="CF183">
            <v>2640</v>
          </cell>
          <cell r="CG183">
            <v>105</v>
          </cell>
          <cell r="CH183">
            <v>0</v>
          </cell>
          <cell r="CI183">
            <v>32900</v>
          </cell>
          <cell r="CJ183">
            <v>18200</v>
          </cell>
          <cell r="CK183">
            <v>0</v>
          </cell>
          <cell r="CL183">
            <v>37400</v>
          </cell>
          <cell r="CM183">
            <v>183</v>
          </cell>
          <cell r="CN183">
            <v>1670</v>
          </cell>
          <cell r="CO183">
            <v>3980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</row>
        <row r="184">
          <cell r="C184" t="str">
            <v>W14X233</v>
          </cell>
          <cell r="D184" t="str">
            <v>T</v>
          </cell>
          <cell r="E184">
            <v>233</v>
          </cell>
          <cell r="F184">
            <v>68.5</v>
          </cell>
          <cell r="G184">
            <v>16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1.75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4.62</v>
          </cell>
          <cell r="AA184">
            <v>0</v>
          </cell>
          <cell r="AB184">
            <v>10.7</v>
          </cell>
          <cell r="AC184">
            <v>0</v>
          </cell>
          <cell r="AD184">
            <v>0</v>
          </cell>
          <cell r="AE184">
            <v>3010</v>
          </cell>
          <cell r="AF184">
            <v>436</v>
          </cell>
          <cell r="AG184">
            <v>375</v>
          </cell>
          <cell r="AH184">
            <v>6.63</v>
          </cell>
          <cell r="AI184">
            <v>1150</v>
          </cell>
          <cell r="AJ184">
            <v>221</v>
          </cell>
          <cell r="AK184">
            <v>145</v>
          </cell>
          <cell r="AL184">
            <v>4.0999999999999996</v>
          </cell>
          <cell r="AM184">
            <v>0</v>
          </cell>
          <cell r="AN184">
            <v>59.5</v>
          </cell>
          <cell r="AO184">
            <v>59000</v>
          </cell>
          <cell r="AP184">
            <v>0</v>
          </cell>
          <cell r="AQ184">
            <v>56.8</v>
          </cell>
          <cell r="AR184">
            <v>388</v>
          </cell>
          <cell r="AS184">
            <v>91.1</v>
          </cell>
          <cell r="AT184">
            <v>216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 t="str">
            <v>W360X347</v>
          </cell>
          <cell r="AZ184" t="str">
            <v>W360X347</v>
          </cell>
          <cell r="BA184">
            <v>37</v>
          </cell>
          <cell r="BB184">
            <v>44200</v>
          </cell>
          <cell r="BC184">
            <v>406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37</v>
          </cell>
          <cell r="BV184">
            <v>0</v>
          </cell>
          <cell r="BW184">
            <v>0</v>
          </cell>
          <cell r="BX184">
            <v>10.7</v>
          </cell>
          <cell r="BY184">
            <v>0</v>
          </cell>
          <cell r="BZ184">
            <v>1250</v>
          </cell>
          <cell r="CA184">
            <v>7140</v>
          </cell>
          <cell r="CB184">
            <v>6150</v>
          </cell>
          <cell r="CC184">
            <v>168</v>
          </cell>
          <cell r="CD184">
            <v>479</v>
          </cell>
          <cell r="CE184">
            <v>3620</v>
          </cell>
          <cell r="CF184">
            <v>2380</v>
          </cell>
          <cell r="CG184">
            <v>104</v>
          </cell>
          <cell r="CH184">
            <v>0</v>
          </cell>
          <cell r="CI184">
            <v>24800</v>
          </cell>
          <cell r="CJ184">
            <v>15800</v>
          </cell>
          <cell r="CK184">
            <v>0</v>
          </cell>
          <cell r="CL184">
            <v>36600</v>
          </cell>
          <cell r="CM184">
            <v>161</v>
          </cell>
          <cell r="CN184">
            <v>1490</v>
          </cell>
          <cell r="CO184">
            <v>3540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</row>
        <row r="185">
          <cell r="C185" t="str">
            <v>W14X211</v>
          </cell>
          <cell r="D185" t="str">
            <v>F</v>
          </cell>
          <cell r="E185">
            <v>211</v>
          </cell>
          <cell r="F185">
            <v>62</v>
          </cell>
          <cell r="G185">
            <v>15.7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1.6875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5.0599999999999996</v>
          </cell>
          <cell r="AA185">
            <v>0</v>
          </cell>
          <cell r="AB185">
            <v>11.6</v>
          </cell>
          <cell r="AC185">
            <v>0</v>
          </cell>
          <cell r="AD185">
            <v>0</v>
          </cell>
          <cell r="AE185">
            <v>2660</v>
          </cell>
          <cell r="AF185">
            <v>390</v>
          </cell>
          <cell r="AG185">
            <v>338</v>
          </cell>
          <cell r="AH185">
            <v>6.55</v>
          </cell>
          <cell r="AI185">
            <v>1030</v>
          </cell>
          <cell r="AJ185">
            <v>198</v>
          </cell>
          <cell r="AK185">
            <v>130</v>
          </cell>
          <cell r="AL185">
            <v>4.07</v>
          </cell>
          <cell r="AM185">
            <v>0</v>
          </cell>
          <cell r="AN185">
            <v>44.6</v>
          </cell>
          <cell r="AO185">
            <v>51500</v>
          </cell>
          <cell r="AP185">
            <v>0</v>
          </cell>
          <cell r="AQ185">
            <v>55.9</v>
          </cell>
          <cell r="AR185">
            <v>344</v>
          </cell>
          <cell r="AS185">
            <v>81.7</v>
          </cell>
          <cell r="AT185">
            <v>194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 t="str">
            <v>W360X314</v>
          </cell>
          <cell r="AZ185" t="str">
            <v>W360X314</v>
          </cell>
          <cell r="BA185">
            <v>314</v>
          </cell>
          <cell r="BB185">
            <v>40000</v>
          </cell>
          <cell r="BC185">
            <v>399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314</v>
          </cell>
          <cell r="BV185">
            <v>0</v>
          </cell>
          <cell r="BW185">
            <v>0</v>
          </cell>
          <cell r="BX185">
            <v>11.6</v>
          </cell>
          <cell r="BY185">
            <v>0</v>
          </cell>
          <cell r="BZ185">
            <v>1110</v>
          </cell>
          <cell r="CA185">
            <v>6390</v>
          </cell>
          <cell r="CB185">
            <v>5540</v>
          </cell>
          <cell r="CC185">
            <v>166</v>
          </cell>
          <cell r="CD185">
            <v>429</v>
          </cell>
          <cell r="CE185">
            <v>3240</v>
          </cell>
          <cell r="CF185">
            <v>2130</v>
          </cell>
          <cell r="CG185">
            <v>103</v>
          </cell>
          <cell r="CH185">
            <v>0</v>
          </cell>
          <cell r="CI185">
            <v>18600</v>
          </cell>
          <cell r="CJ185">
            <v>13800</v>
          </cell>
          <cell r="CK185">
            <v>0</v>
          </cell>
          <cell r="CL185">
            <v>36100</v>
          </cell>
          <cell r="CM185">
            <v>143</v>
          </cell>
          <cell r="CN185">
            <v>1340</v>
          </cell>
          <cell r="CO185">
            <v>3180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</row>
        <row r="186">
          <cell r="C186" t="str">
            <v>W14X193</v>
          </cell>
          <cell r="D186" t="str">
            <v>F</v>
          </cell>
          <cell r="E186">
            <v>193</v>
          </cell>
          <cell r="F186">
            <v>56.8</v>
          </cell>
          <cell r="G186">
            <v>15.5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1.6875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5.45</v>
          </cell>
          <cell r="AA186">
            <v>0</v>
          </cell>
          <cell r="AB186">
            <v>12.8</v>
          </cell>
          <cell r="AC186">
            <v>0</v>
          </cell>
          <cell r="AD186">
            <v>0</v>
          </cell>
          <cell r="AE186">
            <v>2400</v>
          </cell>
          <cell r="AF186">
            <v>355</v>
          </cell>
          <cell r="AG186">
            <v>310</v>
          </cell>
          <cell r="AH186">
            <v>6.5</v>
          </cell>
          <cell r="AI186">
            <v>931</v>
          </cell>
          <cell r="AJ186">
            <v>180</v>
          </cell>
          <cell r="AK186">
            <v>119</v>
          </cell>
          <cell r="AL186">
            <v>4.05</v>
          </cell>
          <cell r="AM186">
            <v>0</v>
          </cell>
          <cell r="AN186">
            <v>34.799999999999997</v>
          </cell>
          <cell r="AO186">
            <v>45900</v>
          </cell>
          <cell r="AP186">
            <v>0</v>
          </cell>
          <cell r="AQ186">
            <v>55.2</v>
          </cell>
          <cell r="AR186">
            <v>312</v>
          </cell>
          <cell r="AS186">
            <v>75</v>
          </cell>
          <cell r="AT186">
            <v>177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 t="str">
            <v>W360X287</v>
          </cell>
          <cell r="AZ186" t="str">
            <v>W360X287</v>
          </cell>
          <cell r="BA186">
            <v>287</v>
          </cell>
          <cell r="BB186">
            <v>36600</v>
          </cell>
          <cell r="BC186">
            <v>394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287</v>
          </cell>
          <cell r="BV186">
            <v>0</v>
          </cell>
          <cell r="BW186">
            <v>0</v>
          </cell>
          <cell r="BX186">
            <v>12.8</v>
          </cell>
          <cell r="BY186">
            <v>0</v>
          </cell>
          <cell r="BZ186">
            <v>999</v>
          </cell>
          <cell r="CA186">
            <v>5820</v>
          </cell>
          <cell r="CB186">
            <v>5080</v>
          </cell>
          <cell r="CC186">
            <v>165</v>
          </cell>
          <cell r="CD186">
            <v>388</v>
          </cell>
          <cell r="CE186">
            <v>2950</v>
          </cell>
          <cell r="CF186">
            <v>1950</v>
          </cell>
          <cell r="CG186">
            <v>103</v>
          </cell>
          <cell r="CH186">
            <v>0</v>
          </cell>
          <cell r="CI186">
            <v>14500</v>
          </cell>
          <cell r="CJ186">
            <v>12300</v>
          </cell>
          <cell r="CK186">
            <v>0</v>
          </cell>
          <cell r="CL186">
            <v>35600</v>
          </cell>
          <cell r="CM186">
            <v>130</v>
          </cell>
          <cell r="CN186">
            <v>1230</v>
          </cell>
          <cell r="CO186">
            <v>2900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</row>
        <row r="187">
          <cell r="C187" t="str">
            <v>W14X176</v>
          </cell>
          <cell r="D187" t="str">
            <v>F</v>
          </cell>
          <cell r="E187">
            <v>176</v>
          </cell>
          <cell r="F187">
            <v>51.8</v>
          </cell>
          <cell r="G187">
            <v>15.2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1.625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5.97</v>
          </cell>
          <cell r="AA187">
            <v>0</v>
          </cell>
          <cell r="AB187">
            <v>13.7</v>
          </cell>
          <cell r="AC187">
            <v>0</v>
          </cell>
          <cell r="AD187">
            <v>0</v>
          </cell>
          <cell r="AE187">
            <v>2140</v>
          </cell>
          <cell r="AF187">
            <v>320</v>
          </cell>
          <cell r="AG187">
            <v>281</v>
          </cell>
          <cell r="AH187">
            <v>6.43</v>
          </cell>
          <cell r="AI187">
            <v>838</v>
          </cell>
          <cell r="AJ187">
            <v>163</v>
          </cell>
          <cell r="AK187">
            <v>107</v>
          </cell>
          <cell r="AL187">
            <v>4.0199999999999996</v>
          </cell>
          <cell r="AM187">
            <v>0</v>
          </cell>
          <cell r="AN187">
            <v>26.5</v>
          </cell>
          <cell r="AO187">
            <v>40500</v>
          </cell>
          <cell r="AP187">
            <v>0</v>
          </cell>
          <cell r="AQ187">
            <v>54.5</v>
          </cell>
          <cell r="AR187">
            <v>280</v>
          </cell>
          <cell r="AS187">
            <v>67.599999999999994</v>
          </cell>
          <cell r="AT187">
            <v>159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 t="str">
            <v>W360X262</v>
          </cell>
          <cell r="AZ187" t="str">
            <v>W360X262</v>
          </cell>
          <cell r="BA187">
            <v>262</v>
          </cell>
          <cell r="BB187">
            <v>33400</v>
          </cell>
          <cell r="BC187">
            <v>386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262</v>
          </cell>
          <cell r="BV187">
            <v>0</v>
          </cell>
          <cell r="BW187">
            <v>0</v>
          </cell>
          <cell r="BX187">
            <v>13.7</v>
          </cell>
          <cell r="BY187">
            <v>0</v>
          </cell>
          <cell r="BZ187">
            <v>891</v>
          </cell>
          <cell r="CA187">
            <v>5240</v>
          </cell>
          <cell r="CB187">
            <v>4600</v>
          </cell>
          <cell r="CC187">
            <v>163</v>
          </cell>
          <cell r="CD187">
            <v>349</v>
          </cell>
          <cell r="CE187">
            <v>2670</v>
          </cell>
          <cell r="CF187">
            <v>1750</v>
          </cell>
          <cell r="CG187">
            <v>102</v>
          </cell>
          <cell r="CH187">
            <v>0</v>
          </cell>
          <cell r="CI187">
            <v>11000</v>
          </cell>
          <cell r="CJ187">
            <v>10900</v>
          </cell>
          <cell r="CK187">
            <v>0</v>
          </cell>
          <cell r="CL187">
            <v>35200</v>
          </cell>
          <cell r="CM187">
            <v>117</v>
          </cell>
          <cell r="CN187">
            <v>1110</v>
          </cell>
          <cell r="CO187">
            <v>2610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</row>
        <row r="188">
          <cell r="C188" t="str">
            <v>W14X159</v>
          </cell>
          <cell r="D188" t="str">
            <v>F</v>
          </cell>
          <cell r="E188">
            <v>159</v>
          </cell>
          <cell r="F188">
            <v>46.7</v>
          </cell>
          <cell r="G188">
            <v>15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1.5625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6.54</v>
          </cell>
          <cell r="AA188">
            <v>0</v>
          </cell>
          <cell r="AB188">
            <v>15.3</v>
          </cell>
          <cell r="AC188">
            <v>0</v>
          </cell>
          <cell r="AD188">
            <v>0</v>
          </cell>
          <cell r="AE188">
            <v>1900</v>
          </cell>
          <cell r="AF188">
            <v>287</v>
          </cell>
          <cell r="AG188">
            <v>254</v>
          </cell>
          <cell r="AH188">
            <v>6.38</v>
          </cell>
          <cell r="AI188">
            <v>748</v>
          </cell>
          <cell r="AJ188">
            <v>146</v>
          </cell>
          <cell r="AK188">
            <v>96.2</v>
          </cell>
          <cell r="AL188">
            <v>4</v>
          </cell>
          <cell r="AM188">
            <v>0</v>
          </cell>
          <cell r="AN188">
            <v>19.7</v>
          </cell>
          <cell r="AO188">
            <v>35600</v>
          </cell>
          <cell r="AP188">
            <v>0</v>
          </cell>
          <cell r="AQ188">
            <v>53.9</v>
          </cell>
          <cell r="AR188">
            <v>250</v>
          </cell>
          <cell r="AS188">
            <v>61</v>
          </cell>
          <cell r="AT188">
            <v>143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 t="str">
            <v>W360X237</v>
          </cell>
          <cell r="AZ188" t="str">
            <v>W360X237</v>
          </cell>
          <cell r="BA188">
            <v>237</v>
          </cell>
          <cell r="BB188">
            <v>30100</v>
          </cell>
          <cell r="BC188">
            <v>381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237</v>
          </cell>
          <cell r="BV188">
            <v>0</v>
          </cell>
          <cell r="BW188">
            <v>0</v>
          </cell>
          <cell r="BX188">
            <v>15.3</v>
          </cell>
          <cell r="BY188">
            <v>0</v>
          </cell>
          <cell r="BZ188">
            <v>791</v>
          </cell>
          <cell r="CA188">
            <v>4700</v>
          </cell>
          <cell r="CB188">
            <v>4160</v>
          </cell>
          <cell r="CC188">
            <v>162</v>
          </cell>
          <cell r="CD188">
            <v>311</v>
          </cell>
          <cell r="CE188">
            <v>2390</v>
          </cell>
          <cell r="CF188">
            <v>1580</v>
          </cell>
          <cell r="CG188">
            <v>102</v>
          </cell>
          <cell r="CH188">
            <v>0</v>
          </cell>
          <cell r="CI188">
            <v>8200</v>
          </cell>
          <cell r="CJ188">
            <v>9560</v>
          </cell>
          <cell r="CK188">
            <v>0</v>
          </cell>
          <cell r="CL188">
            <v>34800</v>
          </cell>
          <cell r="CM188">
            <v>104</v>
          </cell>
          <cell r="CN188">
            <v>1000</v>
          </cell>
          <cell r="CO188">
            <v>2340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</row>
        <row r="189">
          <cell r="C189" t="str">
            <v>W14X145</v>
          </cell>
          <cell r="D189" t="str">
            <v>F</v>
          </cell>
          <cell r="E189">
            <v>145</v>
          </cell>
          <cell r="F189">
            <v>42.7</v>
          </cell>
          <cell r="G189">
            <v>14.8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1.5625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7.11</v>
          </cell>
          <cell r="AA189">
            <v>0</v>
          </cell>
          <cell r="AB189">
            <v>16.8</v>
          </cell>
          <cell r="AC189">
            <v>0</v>
          </cell>
          <cell r="AD189">
            <v>0</v>
          </cell>
          <cell r="AE189">
            <v>1710</v>
          </cell>
          <cell r="AF189">
            <v>260</v>
          </cell>
          <cell r="AG189">
            <v>232</v>
          </cell>
          <cell r="AH189">
            <v>6.33</v>
          </cell>
          <cell r="AI189">
            <v>677</v>
          </cell>
          <cell r="AJ189">
            <v>133</v>
          </cell>
          <cell r="AK189">
            <v>87.3</v>
          </cell>
          <cell r="AL189">
            <v>3.98</v>
          </cell>
          <cell r="AM189">
            <v>0</v>
          </cell>
          <cell r="AN189">
            <v>15.2</v>
          </cell>
          <cell r="AO189">
            <v>31700</v>
          </cell>
          <cell r="AP189">
            <v>0</v>
          </cell>
          <cell r="AQ189">
            <v>53.1</v>
          </cell>
          <cell r="AR189">
            <v>224</v>
          </cell>
          <cell r="AS189">
            <v>55.4</v>
          </cell>
          <cell r="AT189">
            <v>129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 t="str">
            <v>W360X216</v>
          </cell>
          <cell r="AZ189" t="str">
            <v>W360X216</v>
          </cell>
          <cell r="BA189">
            <v>216</v>
          </cell>
          <cell r="BB189">
            <v>27500</v>
          </cell>
          <cell r="BC189">
            <v>376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216</v>
          </cell>
          <cell r="BV189">
            <v>0</v>
          </cell>
          <cell r="BW189">
            <v>0</v>
          </cell>
          <cell r="BX189">
            <v>16.8</v>
          </cell>
          <cell r="BY189">
            <v>0</v>
          </cell>
          <cell r="BZ189">
            <v>712</v>
          </cell>
          <cell r="CA189">
            <v>4260</v>
          </cell>
          <cell r="CB189">
            <v>3800</v>
          </cell>
          <cell r="CC189">
            <v>161</v>
          </cell>
          <cell r="CD189">
            <v>282</v>
          </cell>
          <cell r="CE189">
            <v>2180</v>
          </cell>
          <cell r="CF189">
            <v>1430</v>
          </cell>
          <cell r="CG189">
            <v>101</v>
          </cell>
          <cell r="CH189">
            <v>0</v>
          </cell>
          <cell r="CI189">
            <v>6330</v>
          </cell>
          <cell r="CJ189">
            <v>8510</v>
          </cell>
          <cell r="CK189">
            <v>0</v>
          </cell>
          <cell r="CL189">
            <v>34300</v>
          </cell>
          <cell r="CM189">
            <v>93.2</v>
          </cell>
          <cell r="CN189">
            <v>908</v>
          </cell>
          <cell r="CO189">
            <v>2110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</row>
        <row r="190">
          <cell r="C190" t="str">
            <v>W14X132</v>
          </cell>
          <cell r="D190" t="str">
            <v>F</v>
          </cell>
          <cell r="E190">
            <v>132</v>
          </cell>
          <cell r="F190">
            <v>38.799999999999997</v>
          </cell>
          <cell r="G190">
            <v>14.7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1.5625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7.15</v>
          </cell>
          <cell r="AA190">
            <v>0</v>
          </cell>
          <cell r="AB190">
            <v>17.7</v>
          </cell>
          <cell r="AC190">
            <v>0</v>
          </cell>
          <cell r="AD190">
            <v>0</v>
          </cell>
          <cell r="AE190">
            <v>1530</v>
          </cell>
          <cell r="AF190">
            <v>234</v>
          </cell>
          <cell r="AG190">
            <v>209</v>
          </cell>
          <cell r="AH190">
            <v>6.28</v>
          </cell>
          <cell r="AI190">
            <v>548</v>
          </cell>
          <cell r="AJ190">
            <v>113</v>
          </cell>
          <cell r="AK190">
            <v>74.5</v>
          </cell>
          <cell r="AL190">
            <v>3.76</v>
          </cell>
          <cell r="AM190">
            <v>0</v>
          </cell>
          <cell r="AN190">
            <v>12.3</v>
          </cell>
          <cell r="AO190">
            <v>25500</v>
          </cell>
          <cell r="AP190">
            <v>0</v>
          </cell>
          <cell r="AQ190">
            <v>50.2</v>
          </cell>
          <cell r="AR190">
            <v>190</v>
          </cell>
          <cell r="AS190">
            <v>49.5</v>
          </cell>
          <cell r="AT190">
            <v>116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 t="str">
            <v>W360X196</v>
          </cell>
          <cell r="AZ190" t="str">
            <v>W360X196</v>
          </cell>
          <cell r="BA190">
            <v>196</v>
          </cell>
          <cell r="BB190">
            <v>25000</v>
          </cell>
          <cell r="BC190">
            <v>373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196</v>
          </cell>
          <cell r="BV190">
            <v>0</v>
          </cell>
          <cell r="BW190">
            <v>0</v>
          </cell>
          <cell r="BX190">
            <v>17.7</v>
          </cell>
          <cell r="BY190">
            <v>0</v>
          </cell>
          <cell r="BZ190">
            <v>637</v>
          </cell>
          <cell r="CA190">
            <v>3830</v>
          </cell>
          <cell r="CB190">
            <v>3420</v>
          </cell>
          <cell r="CC190">
            <v>160</v>
          </cell>
          <cell r="CD190">
            <v>228</v>
          </cell>
          <cell r="CE190">
            <v>1850</v>
          </cell>
          <cell r="CF190">
            <v>1220</v>
          </cell>
          <cell r="CG190">
            <v>95.5</v>
          </cell>
          <cell r="CH190">
            <v>0</v>
          </cell>
          <cell r="CI190">
            <v>5120</v>
          </cell>
          <cell r="CJ190">
            <v>6850</v>
          </cell>
          <cell r="CK190">
            <v>0</v>
          </cell>
          <cell r="CL190">
            <v>32400</v>
          </cell>
          <cell r="CM190">
            <v>79.099999999999994</v>
          </cell>
          <cell r="CN190">
            <v>811</v>
          </cell>
          <cell r="CO190">
            <v>1900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</row>
        <row r="191">
          <cell r="C191" t="str">
            <v>W14X120</v>
          </cell>
          <cell r="D191" t="str">
            <v>F</v>
          </cell>
          <cell r="E191">
            <v>120</v>
          </cell>
          <cell r="F191">
            <v>35.299999999999997</v>
          </cell>
          <cell r="G191">
            <v>14.5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1.5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7.8</v>
          </cell>
          <cell r="AA191">
            <v>0</v>
          </cell>
          <cell r="AB191">
            <v>19.3</v>
          </cell>
          <cell r="AC191">
            <v>0</v>
          </cell>
          <cell r="AD191">
            <v>0</v>
          </cell>
          <cell r="AE191">
            <v>1380</v>
          </cell>
          <cell r="AF191">
            <v>212</v>
          </cell>
          <cell r="AG191">
            <v>190</v>
          </cell>
          <cell r="AH191">
            <v>6.24</v>
          </cell>
          <cell r="AI191">
            <v>495</v>
          </cell>
          <cell r="AJ191">
            <v>102</v>
          </cell>
          <cell r="AK191">
            <v>67.5</v>
          </cell>
          <cell r="AL191">
            <v>3.74</v>
          </cell>
          <cell r="AM191">
            <v>0</v>
          </cell>
          <cell r="AN191">
            <v>9.3699999999999992</v>
          </cell>
          <cell r="AO191">
            <v>22700</v>
          </cell>
          <cell r="AP191">
            <v>0</v>
          </cell>
          <cell r="AQ191">
            <v>49.8</v>
          </cell>
          <cell r="AR191">
            <v>172</v>
          </cell>
          <cell r="AS191">
            <v>45</v>
          </cell>
          <cell r="AT191">
            <v>105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 t="str">
            <v>W360X179</v>
          </cell>
          <cell r="AZ191" t="str">
            <v>W360X179</v>
          </cell>
          <cell r="BA191">
            <v>179</v>
          </cell>
          <cell r="BB191">
            <v>22800</v>
          </cell>
          <cell r="BC191">
            <v>368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179</v>
          </cell>
          <cell r="BV191">
            <v>0</v>
          </cell>
          <cell r="BW191">
            <v>0</v>
          </cell>
          <cell r="BX191">
            <v>19.3</v>
          </cell>
          <cell r="BY191">
            <v>0</v>
          </cell>
          <cell r="BZ191">
            <v>574</v>
          </cell>
          <cell r="CA191">
            <v>3470</v>
          </cell>
          <cell r="CB191">
            <v>3110</v>
          </cell>
          <cell r="CC191">
            <v>158</v>
          </cell>
          <cell r="CD191">
            <v>206</v>
          </cell>
          <cell r="CE191">
            <v>1670</v>
          </cell>
          <cell r="CF191">
            <v>1110</v>
          </cell>
          <cell r="CG191">
            <v>95</v>
          </cell>
          <cell r="CH191">
            <v>0</v>
          </cell>
          <cell r="CI191">
            <v>3900</v>
          </cell>
          <cell r="CJ191">
            <v>6100</v>
          </cell>
          <cell r="CK191">
            <v>0</v>
          </cell>
          <cell r="CL191">
            <v>32100</v>
          </cell>
          <cell r="CM191">
            <v>71.599999999999994</v>
          </cell>
          <cell r="CN191">
            <v>737</v>
          </cell>
          <cell r="CO191">
            <v>1720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</row>
        <row r="192">
          <cell r="C192" t="str">
            <v>W14X109</v>
          </cell>
          <cell r="D192" t="str">
            <v>F</v>
          </cell>
          <cell r="E192">
            <v>109</v>
          </cell>
          <cell r="F192">
            <v>32</v>
          </cell>
          <cell r="G192">
            <v>14.3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1.5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8.49</v>
          </cell>
          <cell r="AA192">
            <v>0</v>
          </cell>
          <cell r="AB192">
            <v>21.7</v>
          </cell>
          <cell r="AC192">
            <v>0</v>
          </cell>
          <cell r="AD192">
            <v>0</v>
          </cell>
          <cell r="AE192">
            <v>1240</v>
          </cell>
          <cell r="AF192">
            <v>192</v>
          </cell>
          <cell r="AG192">
            <v>173</v>
          </cell>
          <cell r="AH192">
            <v>6.22</v>
          </cell>
          <cell r="AI192">
            <v>447</v>
          </cell>
          <cell r="AJ192">
            <v>92.7</v>
          </cell>
          <cell r="AK192">
            <v>61.2</v>
          </cell>
          <cell r="AL192">
            <v>3.73</v>
          </cell>
          <cell r="AM192">
            <v>0</v>
          </cell>
          <cell r="AN192">
            <v>7.12</v>
          </cell>
          <cell r="AO192">
            <v>20200</v>
          </cell>
          <cell r="AP192">
            <v>0</v>
          </cell>
          <cell r="AQ192">
            <v>49.1</v>
          </cell>
          <cell r="AR192">
            <v>154</v>
          </cell>
          <cell r="AS192">
            <v>40.700000000000003</v>
          </cell>
          <cell r="AT192">
            <v>94.8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 t="str">
            <v>W360X162</v>
          </cell>
          <cell r="AZ192" t="str">
            <v>W360X162</v>
          </cell>
          <cell r="BA192">
            <v>162</v>
          </cell>
          <cell r="BB192">
            <v>20600</v>
          </cell>
          <cell r="BC192">
            <v>363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162</v>
          </cell>
          <cell r="BV192">
            <v>0</v>
          </cell>
          <cell r="BW192">
            <v>0</v>
          </cell>
          <cell r="BX192">
            <v>21.7</v>
          </cell>
          <cell r="BY192">
            <v>0</v>
          </cell>
          <cell r="BZ192">
            <v>516</v>
          </cell>
          <cell r="CA192">
            <v>3150</v>
          </cell>
          <cell r="CB192">
            <v>2830</v>
          </cell>
          <cell r="CC192">
            <v>158</v>
          </cell>
          <cell r="CD192">
            <v>186</v>
          </cell>
          <cell r="CE192">
            <v>1520</v>
          </cell>
          <cell r="CF192">
            <v>1000</v>
          </cell>
          <cell r="CG192">
            <v>94.7</v>
          </cell>
          <cell r="CH192">
            <v>0</v>
          </cell>
          <cell r="CI192">
            <v>2960</v>
          </cell>
          <cell r="CJ192">
            <v>5420</v>
          </cell>
          <cell r="CK192">
            <v>0</v>
          </cell>
          <cell r="CL192">
            <v>31700</v>
          </cell>
          <cell r="CM192">
            <v>64.099999999999994</v>
          </cell>
          <cell r="CN192">
            <v>667</v>
          </cell>
          <cell r="CO192">
            <v>1550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</row>
        <row r="193">
          <cell r="C193" t="str">
            <v>W14X99</v>
          </cell>
          <cell r="D193" t="str">
            <v>F</v>
          </cell>
          <cell r="E193">
            <v>99</v>
          </cell>
          <cell r="F193">
            <v>29.1</v>
          </cell>
          <cell r="G193">
            <v>14.2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1.4375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9.34</v>
          </cell>
          <cell r="AA193">
            <v>0</v>
          </cell>
          <cell r="AB193">
            <v>23.5</v>
          </cell>
          <cell r="AC193">
            <v>0</v>
          </cell>
          <cell r="AD193">
            <v>0</v>
          </cell>
          <cell r="AE193">
            <v>1110</v>
          </cell>
          <cell r="AF193">
            <v>173</v>
          </cell>
          <cell r="AG193">
            <v>157</v>
          </cell>
          <cell r="AH193">
            <v>6.17</v>
          </cell>
          <cell r="AI193">
            <v>402</v>
          </cell>
          <cell r="AJ193">
            <v>83.6</v>
          </cell>
          <cell r="AK193">
            <v>55.2</v>
          </cell>
          <cell r="AL193">
            <v>3.71</v>
          </cell>
          <cell r="AM193">
            <v>0</v>
          </cell>
          <cell r="AN193">
            <v>5.37</v>
          </cell>
          <cell r="AO193">
            <v>18000</v>
          </cell>
          <cell r="AP193">
            <v>0</v>
          </cell>
          <cell r="AQ193">
            <v>49</v>
          </cell>
          <cell r="AR193">
            <v>139</v>
          </cell>
          <cell r="AS193">
            <v>36.9</v>
          </cell>
          <cell r="AT193">
            <v>86.1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 t="str">
            <v>W360X147</v>
          </cell>
          <cell r="AZ193" t="str">
            <v>W360X147</v>
          </cell>
          <cell r="BA193">
            <v>147</v>
          </cell>
          <cell r="BB193">
            <v>18800</v>
          </cell>
          <cell r="BC193">
            <v>361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147</v>
          </cell>
          <cell r="BV193">
            <v>0</v>
          </cell>
          <cell r="BW193">
            <v>0</v>
          </cell>
          <cell r="BX193">
            <v>23.5</v>
          </cell>
          <cell r="BY193">
            <v>0</v>
          </cell>
          <cell r="BZ193">
            <v>462</v>
          </cell>
          <cell r="CA193">
            <v>2830</v>
          </cell>
          <cell r="CB193">
            <v>2570</v>
          </cell>
          <cell r="CC193">
            <v>157</v>
          </cell>
          <cell r="CD193">
            <v>167</v>
          </cell>
          <cell r="CE193">
            <v>1370</v>
          </cell>
          <cell r="CF193">
            <v>905</v>
          </cell>
          <cell r="CG193">
            <v>94.2</v>
          </cell>
          <cell r="CH193">
            <v>0</v>
          </cell>
          <cell r="CI193">
            <v>2240</v>
          </cell>
          <cell r="CJ193">
            <v>4830</v>
          </cell>
          <cell r="CK193">
            <v>0</v>
          </cell>
          <cell r="CL193">
            <v>31600</v>
          </cell>
          <cell r="CM193">
            <v>57.9</v>
          </cell>
          <cell r="CN193">
            <v>605</v>
          </cell>
          <cell r="CO193">
            <v>1410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</row>
        <row r="194">
          <cell r="C194" t="str">
            <v>W14X90</v>
          </cell>
          <cell r="D194" t="str">
            <v>F</v>
          </cell>
          <cell r="E194">
            <v>90</v>
          </cell>
          <cell r="F194">
            <v>26.5</v>
          </cell>
          <cell r="G194">
            <v>14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1.4375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10.199999999999999</v>
          </cell>
          <cell r="AA194">
            <v>0</v>
          </cell>
          <cell r="AB194">
            <v>25.9</v>
          </cell>
          <cell r="AC194">
            <v>0</v>
          </cell>
          <cell r="AD194">
            <v>0</v>
          </cell>
          <cell r="AE194">
            <v>999</v>
          </cell>
          <cell r="AF194">
            <v>157</v>
          </cell>
          <cell r="AG194">
            <v>143</v>
          </cell>
          <cell r="AH194">
            <v>6.14</v>
          </cell>
          <cell r="AI194">
            <v>362</v>
          </cell>
          <cell r="AJ194">
            <v>75.599999999999994</v>
          </cell>
          <cell r="AK194">
            <v>49.9</v>
          </cell>
          <cell r="AL194">
            <v>3.7</v>
          </cell>
          <cell r="AM194">
            <v>0</v>
          </cell>
          <cell r="AN194">
            <v>4.0599999999999996</v>
          </cell>
          <cell r="AO194">
            <v>16000</v>
          </cell>
          <cell r="AP194">
            <v>0</v>
          </cell>
          <cell r="AQ194">
            <v>48.2</v>
          </cell>
          <cell r="AR194">
            <v>124</v>
          </cell>
          <cell r="AS194">
            <v>33.200000000000003</v>
          </cell>
          <cell r="AT194">
            <v>77.099999999999994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 t="str">
            <v>W360X134</v>
          </cell>
          <cell r="AZ194" t="str">
            <v>W360X134</v>
          </cell>
          <cell r="BA194">
            <v>134</v>
          </cell>
          <cell r="BB194">
            <v>17100</v>
          </cell>
          <cell r="BC194">
            <v>356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134</v>
          </cell>
          <cell r="BV194">
            <v>0</v>
          </cell>
          <cell r="BW194">
            <v>0</v>
          </cell>
          <cell r="BX194">
            <v>25.9</v>
          </cell>
          <cell r="BY194">
            <v>0</v>
          </cell>
          <cell r="BZ194">
            <v>416</v>
          </cell>
          <cell r="CA194">
            <v>2570</v>
          </cell>
          <cell r="CB194">
            <v>2340</v>
          </cell>
          <cell r="CC194">
            <v>156</v>
          </cell>
          <cell r="CD194">
            <v>151</v>
          </cell>
          <cell r="CE194">
            <v>1240</v>
          </cell>
          <cell r="CF194">
            <v>818</v>
          </cell>
          <cell r="CG194">
            <v>94</v>
          </cell>
          <cell r="CH194">
            <v>0</v>
          </cell>
          <cell r="CI194">
            <v>1690</v>
          </cell>
          <cell r="CJ194">
            <v>4300</v>
          </cell>
          <cell r="CK194">
            <v>0</v>
          </cell>
          <cell r="CL194">
            <v>31100</v>
          </cell>
          <cell r="CM194">
            <v>51.6</v>
          </cell>
          <cell r="CN194">
            <v>544</v>
          </cell>
          <cell r="CO194">
            <v>1260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</row>
        <row r="195">
          <cell r="C195" t="str">
            <v>W14X82</v>
          </cell>
          <cell r="D195" t="str">
            <v>F</v>
          </cell>
          <cell r="E195">
            <v>82</v>
          </cell>
          <cell r="F195">
            <v>24</v>
          </cell>
          <cell r="G195">
            <v>14.3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1.0625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5.92</v>
          </cell>
          <cell r="AA195">
            <v>0</v>
          </cell>
          <cell r="AB195">
            <v>22.4</v>
          </cell>
          <cell r="AC195">
            <v>0</v>
          </cell>
          <cell r="AD195">
            <v>0</v>
          </cell>
          <cell r="AE195">
            <v>881</v>
          </cell>
          <cell r="AF195">
            <v>139</v>
          </cell>
          <cell r="AG195">
            <v>123</v>
          </cell>
          <cell r="AH195">
            <v>6.05</v>
          </cell>
          <cell r="AI195">
            <v>148</v>
          </cell>
          <cell r="AJ195">
            <v>44.8</v>
          </cell>
          <cell r="AK195">
            <v>29.3</v>
          </cell>
          <cell r="AL195">
            <v>2.48</v>
          </cell>
          <cell r="AM195">
            <v>0</v>
          </cell>
          <cell r="AN195">
            <v>5.07</v>
          </cell>
          <cell r="AO195">
            <v>6710</v>
          </cell>
          <cell r="AP195">
            <v>0</v>
          </cell>
          <cell r="AQ195">
            <v>33.9</v>
          </cell>
          <cell r="AR195">
            <v>73.3</v>
          </cell>
          <cell r="AS195">
            <v>27.6</v>
          </cell>
          <cell r="AT195">
            <v>68.2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 t="str">
            <v>W360X122</v>
          </cell>
          <cell r="AZ195" t="str">
            <v>W360X122</v>
          </cell>
          <cell r="BA195">
            <v>122</v>
          </cell>
          <cell r="BB195">
            <v>15500</v>
          </cell>
          <cell r="BC195">
            <v>363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122</v>
          </cell>
          <cell r="BV195">
            <v>0</v>
          </cell>
          <cell r="BW195">
            <v>0</v>
          </cell>
          <cell r="BX195">
            <v>22.4</v>
          </cell>
          <cell r="BY195">
            <v>0</v>
          </cell>
          <cell r="BZ195">
            <v>367</v>
          </cell>
          <cell r="CA195">
            <v>2280</v>
          </cell>
          <cell r="CB195">
            <v>2020</v>
          </cell>
          <cell r="CC195">
            <v>154</v>
          </cell>
          <cell r="CD195">
            <v>61.6</v>
          </cell>
          <cell r="CE195">
            <v>734</v>
          </cell>
          <cell r="CF195">
            <v>480</v>
          </cell>
          <cell r="CG195">
            <v>63</v>
          </cell>
          <cell r="CH195">
            <v>0</v>
          </cell>
          <cell r="CI195">
            <v>2110</v>
          </cell>
          <cell r="CJ195">
            <v>1800</v>
          </cell>
          <cell r="CK195">
            <v>0</v>
          </cell>
          <cell r="CL195">
            <v>21900</v>
          </cell>
          <cell r="CM195">
            <v>30.5</v>
          </cell>
          <cell r="CN195">
            <v>452</v>
          </cell>
          <cell r="CO195">
            <v>1120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</row>
        <row r="196">
          <cell r="C196" t="str">
            <v>W14X74</v>
          </cell>
          <cell r="D196" t="str">
            <v>F</v>
          </cell>
          <cell r="E196">
            <v>74</v>
          </cell>
          <cell r="F196">
            <v>21.8</v>
          </cell>
          <cell r="G196">
            <v>14.2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1.0625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6.41</v>
          </cell>
          <cell r="AA196">
            <v>0</v>
          </cell>
          <cell r="AB196">
            <v>25.4</v>
          </cell>
          <cell r="AC196">
            <v>0</v>
          </cell>
          <cell r="AD196">
            <v>0</v>
          </cell>
          <cell r="AE196">
            <v>795</v>
          </cell>
          <cell r="AF196">
            <v>126</v>
          </cell>
          <cell r="AG196">
            <v>112</v>
          </cell>
          <cell r="AH196">
            <v>6.04</v>
          </cell>
          <cell r="AI196">
            <v>134</v>
          </cell>
          <cell r="AJ196">
            <v>40.5</v>
          </cell>
          <cell r="AK196">
            <v>26.6</v>
          </cell>
          <cell r="AL196">
            <v>2.48</v>
          </cell>
          <cell r="AM196">
            <v>0</v>
          </cell>
          <cell r="AN196">
            <v>3.87</v>
          </cell>
          <cell r="AO196">
            <v>5990</v>
          </cell>
          <cell r="AP196">
            <v>0</v>
          </cell>
          <cell r="AQ196">
            <v>33.9</v>
          </cell>
          <cell r="AR196">
            <v>67.099999999999994</v>
          </cell>
          <cell r="AS196">
            <v>25.4</v>
          </cell>
          <cell r="AT196">
            <v>62.2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 t="str">
            <v>W360X110</v>
          </cell>
          <cell r="AZ196" t="str">
            <v>W360X110</v>
          </cell>
          <cell r="BA196">
            <v>110</v>
          </cell>
          <cell r="BB196">
            <v>14100</v>
          </cell>
          <cell r="BC196">
            <v>361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110</v>
          </cell>
          <cell r="BV196">
            <v>0</v>
          </cell>
          <cell r="BW196">
            <v>0</v>
          </cell>
          <cell r="BX196">
            <v>25.4</v>
          </cell>
          <cell r="BY196">
            <v>0</v>
          </cell>
          <cell r="BZ196">
            <v>331</v>
          </cell>
          <cell r="CA196">
            <v>2060</v>
          </cell>
          <cell r="CB196">
            <v>1840</v>
          </cell>
          <cell r="CC196">
            <v>153</v>
          </cell>
          <cell r="CD196">
            <v>55.8</v>
          </cell>
          <cell r="CE196">
            <v>664</v>
          </cell>
          <cell r="CF196">
            <v>436</v>
          </cell>
          <cell r="CG196">
            <v>63</v>
          </cell>
          <cell r="CH196">
            <v>0</v>
          </cell>
          <cell r="CI196">
            <v>1610</v>
          </cell>
          <cell r="CJ196">
            <v>1610</v>
          </cell>
          <cell r="CK196">
            <v>0</v>
          </cell>
          <cell r="CL196">
            <v>21900</v>
          </cell>
          <cell r="CM196">
            <v>27.9</v>
          </cell>
          <cell r="CN196">
            <v>416</v>
          </cell>
          <cell r="CO196">
            <v>1020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</row>
        <row r="197">
          <cell r="C197" t="str">
            <v>W14X68</v>
          </cell>
          <cell r="D197" t="str">
            <v>F</v>
          </cell>
          <cell r="E197">
            <v>68</v>
          </cell>
          <cell r="F197">
            <v>20</v>
          </cell>
          <cell r="G197">
            <v>14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1.0625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6.97</v>
          </cell>
          <cell r="AA197">
            <v>0</v>
          </cell>
          <cell r="AB197">
            <v>27.5</v>
          </cell>
          <cell r="AC197">
            <v>0</v>
          </cell>
          <cell r="AD197">
            <v>0</v>
          </cell>
          <cell r="AE197">
            <v>722</v>
          </cell>
          <cell r="AF197">
            <v>115</v>
          </cell>
          <cell r="AG197">
            <v>103</v>
          </cell>
          <cell r="AH197">
            <v>6.01</v>
          </cell>
          <cell r="AI197">
            <v>121</v>
          </cell>
          <cell r="AJ197">
            <v>36.9</v>
          </cell>
          <cell r="AK197">
            <v>24.2</v>
          </cell>
          <cell r="AL197">
            <v>2.46</v>
          </cell>
          <cell r="AM197">
            <v>0</v>
          </cell>
          <cell r="AN197">
            <v>3.01</v>
          </cell>
          <cell r="AO197">
            <v>5380</v>
          </cell>
          <cell r="AP197">
            <v>0</v>
          </cell>
          <cell r="AQ197">
            <v>33.200000000000003</v>
          </cell>
          <cell r="AR197">
            <v>59.8</v>
          </cell>
          <cell r="AS197">
            <v>22.9</v>
          </cell>
          <cell r="AT197">
            <v>56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 t="str">
            <v>W360X101</v>
          </cell>
          <cell r="AZ197" t="str">
            <v>W360X101</v>
          </cell>
          <cell r="BA197">
            <v>101</v>
          </cell>
          <cell r="BB197">
            <v>12900</v>
          </cell>
          <cell r="BC197">
            <v>356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101</v>
          </cell>
          <cell r="BV197">
            <v>0</v>
          </cell>
          <cell r="BW197">
            <v>0</v>
          </cell>
          <cell r="BX197">
            <v>27.5</v>
          </cell>
          <cell r="BY197">
            <v>0</v>
          </cell>
          <cell r="BZ197">
            <v>301</v>
          </cell>
          <cell r="CA197">
            <v>1880</v>
          </cell>
          <cell r="CB197">
            <v>1690</v>
          </cell>
          <cell r="CC197">
            <v>153</v>
          </cell>
          <cell r="CD197">
            <v>50.4</v>
          </cell>
          <cell r="CE197">
            <v>605</v>
          </cell>
          <cell r="CF197">
            <v>397</v>
          </cell>
          <cell r="CG197">
            <v>62.5</v>
          </cell>
          <cell r="CH197">
            <v>0</v>
          </cell>
          <cell r="CI197">
            <v>1250</v>
          </cell>
          <cell r="CJ197">
            <v>1440</v>
          </cell>
          <cell r="CK197">
            <v>0</v>
          </cell>
          <cell r="CL197">
            <v>21400</v>
          </cell>
          <cell r="CM197">
            <v>24.9</v>
          </cell>
          <cell r="CN197">
            <v>375</v>
          </cell>
          <cell r="CO197">
            <v>918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</row>
        <row r="198">
          <cell r="C198" t="str">
            <v>W14X61</v>
          </cell>
          <cell r="D198" t="str">
            <v>F</v>
          </cell>
          <cell r="E198">
            <v>61</v>
          </cell>
          <cell r="F198">
            <v>17.899999999999999</v>
          </cell>
          <cell r="G198">
            <v>13.9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1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7.75</v>
          </cell>
          <cell r="AA198">
            <v>0</v>
          </cell>
          <cell r="AB198">
            <v>30.4</v>
          </cell>
          <cell r="AC198">
            <v>0</v>
          </cell>
          <cell r="AD198">
            <v>0</v>
          </cell>
          <cell r="AE198">
            <v>640</v>
          </cell>
          <cell r="AF198">
            <v>102</v>
          </cell>
          <cell r="AG198">
            <v>92.1</v>
          </cell>
          <cell r="AH198">
            <v>5.98</v>
          </cell>
          <cell r="AI198">
            <v>107</v>
          </cell>
          <cell r="AJ198">
            <v>32.799999999999997</v>
          </cell>
          <cell r="AK198">
            <v>21.5</v>
          </cell>
          <cell r="AL198">
            <v>2.4500000000000002</v>
          </cell>
          <cell r="AM198">
            <v>0</v>
          </cell>
          <cell r="AN198">
            <v>2.19</v>
          </cell>
          <cell r="AO198">
            <v>4710</v>
          </cell>
          <cell r="AP198">
            <v>0</v>
          </cell>
          <cell r="AQ198">
            <v>33.1</v>
          </cell>
          <cell r="AR198">
            <v>53.4</v>
          </cell>
          <cell r="AS198">
            <v>20.6</v>
          </cell>
          <cell r="AT198">
            <v>50.2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 t="str">
            <v>W360X91</v>
          </cell>
          <cell r="AZ198" t="str">
            <v>W360X91</v>
          </cell>
          <cell r="BA198">
            <v>91</v>
          </cell>
          <cell r="BB198">
            <v>11500</v>
          </cell>
          <cell r="BC198">
            <v>353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91</v>
          </cell>
          <cell r="BV198">
            <v>0</v>
          </cell>
          <cell r="BW198">
            <v>0</v>
          </cell>
          <cell r="BX198">
            <v>30.4</v>
          </cell>
          <cell r="BY198">
            <v>0</v>
          </cell>
          <cell r="BZ198">
            <v>266</v>
          </cell>
          <cell r="CA198">
            <v>1670</v>
          </cell>
          <cell r="CB198">
            <v>1510</v>
          </cell>
          <cell r="CC198">
            <v>152</v>
          </cell>
          <cell r="CD198">
            <v>44.5</v>
          </cell>
          <cell r="CE198">
            <v>537</v>
          </cell>
          <cell r="CF198">
            <v>352</v>
          </cell>
          <cell r="CG198">
            <v>62.2</v>
          </cell>
          <cell r="CH198">
            <v>0</v>
          </cell>
          <cell r="CI198">
            <v>912</v>
          </cell>
          <cell r="CJ198">
            <v>1260</v>
          </cell>
          <cell r="CK198">
            <v>0</v>
          </cell>
          <cell r="CL198">
            <v>21400</v>
          </cell>
          <cell r="CM198">
            <v>22.2</v>
          </cell>
          <cell r="CN198">
            <v>338</v>
          </cell>
          <cell r="CO198">
            <v>823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</row>
        <row r="199">
          <cell r="C199" t="str">
            <v>W14X53</v>
          </cell>
          <cell r="D199" t="str">
            <v>F</v>
          </cell>
          <cell r="E199">
            <v>53</v>
          </cell>
          <cell r="F199">
            <v>15.6</v>
          </cell>
          <cell r="G199">
            <v>13.9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1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6.11</v>
          </cell>
          <cell r="AA199">
            <v>0</v>
          </cell>
          <cell r="AB199">
            <v>30.9</v>
          </cell>
          <cell r="AC199">
            <v>0</v>
          </cell>
          <cell r="AD199">
            <v>0</v>
          </cell>
          <cell r="AE199">
            <v>541</v>
          </cell>
          <cell r="AF199">
            <v>87.1</v>
          </cell>
          <cell r="AG199">
            <v>77.8</v>
          </cell>
          <cell r="AH199">
            <v>5.89</v>
          </cell>
          <cell r="AI199">
            <v>57.7</v>
          </cell>
          <cell r="AJ199">
            <v>22</v>
          </cell>
          <cell r="AK199">
            <v>14.3</v>
          </cell>
          <cell r="AL199">
            <v>1.92</v>
          </cell>
          <cell r="AM199">
            <v>0</v>
          </cell>
          <cell r="AN199">
            <v>1.94</v>
          </cell>
          <cell r="AO199">
            <v>2540</v>
          </cell>
          <cell r="AP199">
            <v>0</v>
          </cell>
          <cell r="AQ199">
            <v>26.7</v>
          </cell>
          <cell r="AR199">
            <v>35.5</v>
          </cell>
          <cell r="AS199">
            <v>16.8</v>
          </cell>
          <cell r="AT199">
            <v>42.5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 t="str">
            <v>W360X79</v>
          </cell>
          <cell r="AZ199" t="str">
            <v>W360X79</v>
          </cell>
          <cell r="BA199">
            <v>79</v>
          </cell>
          <cell r="BB199">
            <v>10100</v>
          </cell>
          <cell r="BC199">
            <v>353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79</v>
          </cell>
          <cell r="BV199">
            <v>0</v>
          </cell>
          <cell r="BW199">
            <v>0</v>
          </cell>
          <cell r="BX199">
            <v>30.9</v>
          </cell>
          <cell r="BY199">
            <v>0</v>
          </cell>
          <cell r="BZ199">
            <v>225</v>
          </cell>
          <cell r="CA199">
            <v>1430</v>
          </cell>
          <cell r="CB199">
            <v>1270</v>
          </cell>
          <cell r="CC199">
            <v>150</v>
          </cell>
          <cell r="CD199">
            <v>24</v>
          </cell>
          <cell r="CE199">
            <v>361</v>
          </cell>
          <cell r="CF199">
            <v>234</v>
          </cell>
          <cell r="CG199">
            <v>48.8</v>
          </cell>
          <cell r="CH199">
            <v>0</v>
          </cell>
          <cell r="CI199">
            <v>807</v>
          </cell>
          <cell r="CJ199">
            <v>682</v>
          </cell>
          <cell r="CK199">
            <v>0</v>
          </cell>
          <cell r="CL199">
            <v>17200</v>
          </cell>
          <cell r="CM199">
            <v>14.8</v>
          </cell>
          <cell r="CN199">
            <v>275</v>
          </cell>
          <cell r="CO199">
            <v>696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</row>
        <row r="200">
          <cell r="C200" t="str">
            <v>W14X48</v>
          </cell>
          <cell r="D200" t="str">
            <v>F</v>
          </cell>
          <cell r="E200">
            <v>48</v>
          </cell>
          <cell r="F200">
            <v>14.1</v>
          </cell>
          <cell r="G200">
            <v>13.8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1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6.75</v>
          </cell>
          <cell r="AA200">
            <v>0</v>
          </cell>
          <cell r="AB200">
            <v>33.6</v>
          </cell>
          <cell r="AC200">
            <v>0</v>
          </cell>
          <cell r="AD200">
            <v>0</v>
          </cell>
          <cell r="AE200">
            <v>484</v>
          </cell>
          <cell r="AF200">
            <v>78.400000000000006</v>
          </cell>
          <cell r="AG200">
            <v>70.2</v>
          </cell>
          <cell r="AH200">
            <v>5.85</v>
          </cell>
          <cell r="AI200">
            <v>51.4</v>
          </cell>
          <cell r="AJ200">
            <v>19.600000000000001</v>
          </cell>
          <cell r="AK200">
            <v>12.8</v>
          </cell>
          <cell r="AL200">
            <v>1.91</v>
          </cell>
          <cell r="AM200">
            <v>0</v>
          </cell>
          <cell r="AN200">
            <v>1.45</v>
          </cell>
          <cell r="AO200">
            <v>2240</v>
          </cell>
          <cell r="AP200">
            <v>0</v>
          </cell>
          <cell r="AQ200">
            <v>26.5</v>
          </cell>
          <cell r="AR200">
            <v>31.7</v>
          </cell>
          <cell r="AS200">
            <v>15.1</v>
          </cell>
          <cell r="AT200">
            <v>38.299999999999997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 t="str">
            <v>W360X72</v>
          </cell>
          <cell r="AZ200" t="str">
            <v>W360X72</v>
          </cell>
          <cell r="BA200">
            <v>72</v>
          </cell>
          <cell r="BB200">
            <v>9100</v>
          </cell>
          <cell r="BC200">
            <v>351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72</v>
          </cell>
          <cell r="BV200">
            <v>0</v>
          </cell>
          <cell r="BW200">
            <v>0</v>
          </cell>
          <cell r="BX200">
            <v>33.6</v>
          </cell>
          <cell r="BY200">
            <v>0</v>
          </cell>
          <cell r="BZ200">
            <v>201</v>
          </cell>
          <cell r="CA200">
            <v>1280</v>
          </cell>
          <cell r="CB200">
            <v>1150</v>
          </cell>
          <cell r="CC200">
            <v>149</v>
          </cell>
          <cell r="CD200">
            <v>21.4</v>
          </cell>
          <cell r="CE200">
            <v>321</v>
          </cell>
          <cell r="CF200">
            <v>210</v>
          </cell>
          <cell r="CG200">
            <v>48.5</v>
          </cell>
          <cell r="CH200">
            <v>0</v>
          </cell>
          <cell r="CI200">
            <v>604</v>
          </cell>
          <cell r="CJ200">
            <v>602</v>
          </cell>
          <cell r="CK200">
            <v>0</v>
          </cell>
          <cell r="CL200">
            <v>17100</v>
          </cell>
          <cell r="CM200">
            <v>13.2</v>
          </cell>
          <cell r="CN200">
            <v>247</v>
          </cell>
          <cell r="CO200">
            <v>628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</row>
        <row r="201">
          <cell r="C201" t="str">
            <v>W14X43</v>
          </cell>
          <cell r="D201" t="str">
            <v>F</v>
          </cell>
          <cell r="E201">
            <v>43</v>
          </cell>
          <cell r="F201">
            <v>12.6</v>
          </cell>
          <cell r="G201">
            <v>13.7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1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7.54</v>
          </cell>
          <cell r="AA201">
            <v>0</v>
          </cell>
          <cell r="AB201">
            <v>37.4</v>
          </cell>
          <cell r="AC201">
            <v>0</v>
          </cell>
          <cell r="AD201">
            <v>0</v>
          </cell>
          <cell r="AE201">
            <v>428</v>
          </cell>
          <cell r="AF201">
            <v>69.599999999999994</v>
          </cell>
          <cell r="AG201">
            <v>62.6</v>
          </cell>
          <cell r="AH201">
            <v>5.82</v>
          </cell>
          <cell r="AI201">
            <v>45.2</v>
          </cell>
          <cell r="AJ201">
            <v>17.3</v>
          </cell>
          <cell r="AK201">
            <v>11.3</v>
          </cell>
          <cell r="AL201">
            <v>1.89</v>
          </cell>
          <cell r="AM201">
            <v>0</v>
          </cell>
          <cell r="AN201">
            <v>1.05</v>
          </cell>
          <cell r="AO201">
            <v>1950</v>
          </cell>
          <cell r="AP201">
            <v>0</v>
          </cell>
          <cell r="AQ201">
            <v>26.3</v>
          </cell>
          <cell r="AR201">
            <v>27.9</v>
          </cell>
          <cell r="AS201">
            <v>13.4</v>
          </cell>
          <cell r="AT201">
            <v>34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 t="str">
            <v>W360X64</v>
          </cell>
          <cell r="AZ201" t="str">
            <v>W360X64</v>
          </cell>
          <cell r="BA201">
            <v>64</v>
          </cell>
          <cell r="BB201">
            <v>8130</v>
          </cell>
          <cell r="BC201">
            <v>348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64</v>
          </cell>
          <cell r="BV201">
            <v>0</v>
          </cell>
          <cell r="BW201">
            <v>0</v>
          </cell>
          <cell r="BX201">
            <v>37.4</v>
          </cell>
          <cell r="BY201">
            <v>0</v>
          </cell>
          <cell r="BZ201">
            <v>178</v>
          </cell>
          <cell r="CA201">
            <v>1140</v>
          </cell>
          <cell r="CB201">
            <v>1030</v>
          </cell>
          <cell r="CC201">
            <v>148</v>
          </cell>
          <cell r="CD201">
            <v>18.8</v>
          </cell>
          <cell r="CE201">
            <v>283</v>
          </cell>
          <cell r="CF201">
            <v>185</v>
          </cell>
          <cell r="CG201">
            <v>48</v>
          </cell>
          <cell r="CH201">
            <v>0</v>
          </cell>
          <cell r="CI201">
            <v>437</v>
          </cell>
          <cell r="CJ201">
            <v>524</v>
          </cell>
          <cell r="CK201">
            <v>0</v>
          </cell>
          <cell r="CL201">
            <v>17000</v>
          </cell>
          <cell r="CM201">
            <v>11.6</v>
          </cell>
          <cell r="CN201">
            <v>220</v>
          </cell>
          <cell r="CO201">
            <v>557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</row>
        <row r="202">
          <cell r="C202" t="str">
            <v>W14X38</v>
          </cell>
          <cell r="D202" t="str">
            <v>F</v>
          </cell>
          <cell r="E202">
            <v>38</v>
          </cell>
          <cell r="F202">
            <v>11.2</v>
          </cell>
          <cell r="G202">
            <v>14.1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0.8125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6.57</v>
          </cell>
          <cell r="AA202">
            <v>0</v>
          </cell>
          <cell r="AB202">
            <v>39.6</v>
          </cell>
          <cell r="AC202">
            <v>0</v>
          </cell>
          <cell r="AD202">
            <v>0</v>
          </cell>
          <cell r="AE202">
            <v>385</v>
          </cell>
          <cell r="AF202">
            <v>61.5</v>
          </cell>
          <cell r="AG202">
            <v>54.6</v>
          </cell>
          <cell r="AH202">
            <v>5.87</v>
          </cell>
          <cell r="AI202">
            <v>26.7</v>
          </cell>
          <cell r="AJ202">
            <v>12.1</v>
          </cell>
          <cell r="AK202">
            <v>7.88</v>
          </cell>
          <cell r="AL202">
            <v>1.55</v>
          </cell>
          <cell r="AM202">
            <v>0</v>
          </cell>
          <cell r="AN202">
            <v>0.79800000000000004</v>
          </cell>
          <cell r="AO202">
            <v>1230</v>
          </cell>
          <cell r="AP202">
            <v>0</v>
          </cell>
          <cell r="AQ202">
            <v>23</v>
          </cell>
          <cell r="AR202">
            <v>20</v>
          </cell>
          <cell r="AS202">
            <v>11.3</v>
          </cell>
          <cell r="AT202">
            <v>30.3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 t="str">
            <v>W360X57.8</v>
          </cell>
          <cell r="AZ202" t="str">
            <v>W360X57.8</v>
          </cell>
          <cell r="BA202">
            <v>57.8</v>
          </cell>
          <cell r="BB202">
            <v>7230</v>
          </cell>
          <cell r="BC202">
            <v>358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57.8</v>
          </cell>
          <cell r="BV202">
            <v>0</v>
          </cell>
          <cell r="BW202">
            <v>0</v>
          </cell>
          <cell r="BX202">
            <v>39.6</v>
          </cell>
          <cell r="BY202">
            <v>0</v>
          </cell>
          <cell r="BZ202">
            <v>160</v>
          </cell>
          <cell r="CA202">
            <v>1010</v>
          </cell>
          <cell r="CB202">
            <v>895</v>
          </cell>
          <cell r="CC202">
            <v>149</v>
          </cell>
          <cell r="CD202">
            <v>11.1</v>
          </cell>
          <cell r="CE202">
            <v>198</v>
          </cell>
          <cell r="CF202">
            <v>129</v>
          </cell>
          <cell r="CG202">
            <v>39.4</v>
          </cell>
          <cell r="CH202">
            <v>0</v>
          </cell>
          <cell r="CI202">
            <v>332</v>
          </cell>
          <cell r="CJ202">
            <v>330</v>
          </cell>
          <cell r="CK202">
            <v>0</v>
          </cell>
          <cell r="CL202">
            <v>14800</v>
          </cell>
          <cell r="CM202">
            <v>8.32</v>
          </cell>
          <cell r="CN202">
            <v>185</v>
          </cell>
          <cell r="CO202">
            <v>497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</row>
        <row r="203">
          <cell r="C203" t="str">
            <v>W14X34</v>
          </cell>
          <cell r="D203" t="str">
            <v>F</v>
          </cell>
          <cell r="E203">
            <v>34</v>
          </cell>
          <cell r="F203">
            <v>10</v>
          </cell>
          <cell r="G203">
            <v>14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0.75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7.41</v>
          </cell>
          <cell r="AA203">
            <v>0</v>
          </cell>
          <cell r="AB203">
            <v>43.1</v>
          </cell>
          <cell r="AC203">
            <v>0</v>
          </cell>
          <cell r="AD203">
            <v>0</v>
          </cell>
          <cell r="AE203">
            <v>340</v>
          </cell>
          <cell r="AF203">
            <v>54.6</v>
          </cell>
          <cell r="AG203">
            <v>48.6</v>
          </cell>
          <cell r="AH203">
            <v>5.83</v>
          </cell>
          <cell r="AI203">
            <v>23.3</v>
          </cell>
          <cell r="AJ203">
            <v>10.6</v>
          </cell>
          <cell r="AK203">
            <v>6.91</v>
          </cell>
          <cell r="AL203">
            <v>1.53</v>
          </cell>
          <cell r="AM203">
            <v>0</v>
          </cell>
          <cell r="AN203">
            <v>0.56899999999999995</v>
          </cell>
          <cell r="AO203">
            <v>1070</v>
          </cell>
          <cell r="AP203">
            <v>0</v>
          </cell>
          <cell r="AQ203">
            <v>22.9</v>
          </cell>
          <cell r="AR203">
            <v>17.600000000000001</v>
          </cell>
          <cell r="AS203">
            <v>10</v>
          </cell>
          <cell r="AT203">
            <v>26.9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 t="str">
            <v>W360X51</v>
          </cell>
          <cell r="AZ203" t="str">
            <v>W360X51</v>
          </cell>
          <cell r="BA203">
            <v>51</v>
          </cell>
          <cell r="BB203">
            <v>6450</v>
          </cell>
          <cell r="BC203">
            <v>356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51</v>
          </cell>
          <cell r="BV203">
            <v>0</v>
          </cell>
          <cell r="BW203">
            <v>0</v>
          </cell>
          <cell r="BX203">
            <v>43.1</v>
          </cell>
          <cell r="BY203">
            <v>0</v>
          </cell>
          <cell r="BZ203">
            <v>142</v>
          </cell>
          <cell r="CA203">
            <v>895</v>
          </cell>
          <cell r="CB203">
            <v>796</v>
          </cell>
          <cell r="CC203">
            <v>148</v>
          </cell>
          <cell r="CD203">
            <v>9.6999999999999993</v>
          </cell>
          <cell r="CE203">
            <v>174</v>
          </cell>
          <cell r="CF203">
            <v>113</v>
          </cell>
          <cell r="CG203">
            <v>38.9</v>
          </cell>
          <cell r="CH203">
            <v>0</v>
          </cell>
          <cell r="CI203">
            <v>237</v>
          </cell>
          <cell r="CJ203">
            <v>287</v>
          </cell>
          <cell r="CK203">
            <v>0</v>
          </cell>
          <cell r="CL203">
            <v>14800</v>
          </cell>
          <cell r="CM203">
            <v>7.33</v>
          </cell>
          <cell r="CN203">
            <v>163</v>
          </cell>
          <cell r="CO203">
            <v>441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</row>
        <row r="204">
          <cell r="C204" t="str">
            <v>W14X30</v>
          </cell>
          <cell r="D204" t="str">
            <v>F</v>
          </cell>
          <cell r="E204">
            <v>30</v>
          </cell>
          <cell r="F204">
            <v>8.85</v>
          </cell>
          <cell r="G204">
            <v>13.8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0.75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8.74</v>
          </cell>
          <cell r="AA204">
            <v>0</v>
          </cell>
          <cell r="AB204">
            <v>45.4</v>
          </cell>
          <cell r="AC204">
            <v>0</v>
          </cell>
          <cell r="AD204">
            <v>0</v>
          </cell>
          <cell r="AE204">
            <v>291</v>
          </cell>
          <cell r="AF204">
            <v>47.3</v>
          </cell>
          <cell r="AG204">
            <v>42</v>
          </cell>
          <cell r="AH204">
            <v>5.73</v>
          </cell>
          <cell r="AI204">
            <v>19.600000000000001</v>
          </cell>
          <cell r="AJ204">
            <v>8.99</v>
          </cell>
          <cell r="AK204">
            <v>5.82</v>
          </cell>
          <cell r="AL204">
            <v>1.49</v>
          </cell>
          <cell r="AM204">
            <v>0</v>
          </cell>
          <cell r="AN204">
            <v>0.38</v>
          </cell>
          <cell r="AO204">
            <v>887</v>
          </cell>
          <cell r="AP204">
            <v>0</v>
          </cell>
          <cell r="AQ204">
            <v>22.6</v>
          </cell>
          <cell r="AR204">
            <v>14.6</v>
          </cell>
          <cell r="AS204">
            <v>8.34</v>
          </cell>
          <cell r="AT204">
            <v>23.1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 t="str">
            <v>W360X44</v>
          </cell>
          <cell r="AZ204" t="str">
            <v>W360X44</v>
          </cell>
          <cell r="BA204">
            <v>44</v>
          </cell>
          <cell r="BB204">
            <v>5710</v>
          </cell>
          <cell r="BC204">
            <v>351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44</v>
          </cell>
          <cell r="BV204">
            <v>0</v>
          </cell>
          <cell r="BW204">
            <v>0</v>
          </cell>
          <cell r="BX204">
            <v>45.4</v>
          </cell>
          <cell r="BY204">
            <v>0</v>
          </cell>
          <cell r="BZ204">
            <v>121</v>
          </cell>
          <cell r="CA204">
            <v>775</v>
          </cell>
          <cell r="CB204">
            <v>688</v>
          </cell>
          <cell r="CC204">
            <v>146</v>
          </cell>
          <cell r="CD204">
            <v>8.16</v>
          </cell>
          <cell r="CE204">
            <v>147</v>
          </cell>
          <cell r="CF204">
            <v>95.4</v>
          </cell>
          <cell r="CG204">
            <v>37.799999999999997</v>
          </cell>
          <cell r="CH204">
            <v>0</v>
          </cell>
          <cell r="CI204">
            <v>158</v>
          </cell>
          <cell r="CJ204">
            <v>238</v>
          </cell>
          <cell r="CK204">
            <v>0</v>
          </cell>
          <cell r="CL204">
            <v>14600</v>
          </cell>
          <cell r="CM204">
            <v>6.08</v>
          </cell>
          <cell r="CN204">
            <v>137</v>
          </cell>
          <cell r="CO204">
            <v>379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</row>
        <row r="205">
          <cell r="C205" t="str">
            <v>W14X26</v>
          </cell>
          <cell r="D205" t="str">
            <v>F</v>
          </cell>
          <cell r="E205">
            <v>26</v>
          </cell>
          <cell r="F205">
            <v>7.69</v>
          </cell>
          <cell r="G205">
            <v>13.9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0.75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5.98</v>
          </cell>
          <cell r="AA205">
            <v>0</v>
          </cell>
          <cell r="AB205">
            <v>48.1</v>
          </cell>
          <cell r="AC205">
            <v>0</v>
          </cell>
          <cell r="AD205">
            <v>0</v>
          </cell>
          <cell r="AE205">
            <v>245</v>
          </cell>
          <cell r="AF205">
            <v>40.200000000000003</v>
          </cell>
          <cell r="AG205">
            <v>35.299999999999997</v>
          </cell>
          <cell r="AH205">
            <v>5.65</v>
          </cell>
          <cell r="AI205">
            <v>8.91</v>
          </cell>
          <cell r="AJ205">
            <v>5.54</v>
          </cell>
          <cell r="AK205">
            <v>3.55</v>
          </cell>
          <cell r="AL205">
            <v>1.08</v>
          </cell>
          <cell r="AM205">
            <v>0</v>
          </cell>
          <cell r="AN205">
            <v>0.35799999999999998</v>
          </cell>
          <cell r="AO205">
            <v>405</v>
          </cell>
          <cell r="AP205">
            <v>0</v>
          </cell>
          <cell r="AQ205">
            <v>17</v>
          </cell>
          <cell r="AR205">
            <v>8.9499999999999993</v>
          </cell>
          <cell r="AS205">
            <v>6.76</v>
          </cell>
          <cell r="AT205">
            <v>19.7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 t="str">
            <v>W360X39</v>
          </cell>
          <cell r="AZ205" t="str">
            <v>W360X39</v>
          </cell>
          <cell r="BA205">
            <v>39</v>
          </cell>
          <cell r="BB205">
            <v>4960</v>
          </cell>
          <cell r="BC205">
            <v>353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39</v>
          </cell>
          <cell r="BV205">
            <v>0</v>
          </cell>
          <cell r="BW205">
            <v>0</v>
          </cell>
          <cell r="BX205">
            <v>48.1</v>
          </cell>
          <cell r="BY205">
            <v>0</v>
          </cell>
          <cell r="BZ205">
            <v>102</v>
          </cell>
          <cell r="CA205">
            <v>659</v>
          </cell>
          <cell r="CB205">
            <v>578</v>
          </cell>
          <cell r="CC205">
            <v>144</v>
          </cell>
          <cell r="CD205">
            <v>3.71</v>
          </cell>
          <cell r="CE205">
            <v>90.8</v>
          </cell>
          <cell r="CF205">
            <v>58.2</v>
          </cell>
          <cell r="CG205">
            <v>27.4</v>
          </cell>
          <cell r="CH205">
            <v>0</v>
          </cell>
          <cell r="CI205">
            <v>149</v>
          </cell>
          <cell r="CJ205">
            <v>109</v>
          </cell>
          <cell r="CK205">
            <v>0</v>
          </cell>
          <cell r="CL205">
            <v>11000</v>
          </cell>
          <cell r="CM205">
            <v>3.73</v>
          </cell>
          <cell r="CN205">
            <v>111</v>
          </cell>
          <cell r="CO205">
            <v>323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</row>
        <row r="206">
          <cell r="C206" t="str">
            <v>W14X22</v>
          </cell>
          <cell r="D206" t="str">
            <v>F</v>
          </cell>
          <cell r="E206">
            <v>22</v>
          </cell>
          <cell r="F206">
            <v>6.49</v>
          </cell>
          <cell r="G206">
            <v>13.7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0.75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7.46</v>
          </cell>
          <cell r="AA206">
            <v>0</v>
          </cell>
          <cell r="AB206">
            <v>53.3</v>
          </cell>
          <cell r="AC206">
            <v>0</v>
          </cell>
          <cell r="AD206">
            <v>0</v>
          </cell>
          <cell r="AE206">
            <v>199</v>
          </cell>
          <cell r="AF206">
            <v>33.200000000000003</v>
          </cell>
          <cell r="AG206">
            <v>29</v>
          </cell>
          <cell r="AH206">
            <v>5.54</v>
          </cell>
          <cell r="AI206">
            <v>7</v>
          </cell>
          <cell r="AJ206">
            <v>4.3899999999999997</v>
          </cell>
          <cell r="AK206">
            <v>2.8</v>
          </cell>
          <cell r="AL206">
            <v>1.04</v>
          </cell>
          <cell r="AM206">
            <v>0</v>
          </cell>
          <cell r="AN206">
            <v>0.20799999999999999</v>
          </cell>
          <cell r="AO206">
            <v>314</v>
          </cell>
          <cell r="AP206">
            <v>0</v>
          </cell>
          <cell r="AQ206">
            <v>16.7</v>
          </cell>
          <cell r="AR206">
            <v>7</v>
          </cell>
          <cell r="AS206">
            <v>5.34</v>
          </cell>
          <cell r="AT206">
            <v>16.100000000000001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 t="str">
            <v>W360X32.9</v>
          </cell>
          <cell r="AZ206" t="str">
            <v>W360X32.9</v>
          </cell>
          <cell r="BA206">
            <v>32.9</v>
          </cell>
          <cell r="BB206">
            <v>4190</v>
          </cell>
          <cell r="BC206">
            <v>348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32.9</v>
          </cell>
          <cell r="BV206">
            <v>0</v>
          </cell>
          <cell r="BW206">
            <v>0</v>
          </cell>
          <cell r="BX206">
            <v>53.3</v>
          </cell>
          <cell r="BY206">
            <v>0</v>
          </cell>
          <cell r="BZ206">
            <v>82.8</v>
          </cell>
          <cell r="CA206">
            <v>544</v>
          </cell>
          <cell r="CB206">
            <v>475</v>
          </cell>
          <cell r="CC206">
            <v>141</v>
          </cell>
          <cell r="CD206">
            <v>2.91</v>
          </cell>
          <cell r="CE206">
            <v>71.900000000000006</v>
          </cell>
          <cell r="CF206">
            <v>45.9</v>
          </cell>
          <cell r="CG206">
            <v>26.4</v>
          </cell>
          <cell r="CH206">
            <v>0</v>
          </cell>
          <cell r="CI206">
            <v>86.6</v>
          </cell>
          <cell r="CJ206">
            <v>84.3</v>
          </cell>
          <cell r="CK206">
            <v>0</v>
          </cell>
          <cell r="CL206">
            <v>10800</v>
          </cell>
          <cell r="CM206">
            <v>2.91</v>
          </cell>
          <cell r="CN206">
            <v>87.5</v>
          </cell>
          <cell r="CO206">
            <v>264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</row>
        <row r="207">
          <cell r="C207" t="str">
            <v>W12X336</v>
          </cell>
          <cell r="D207" t="str">
            <v>T</v>
          </cell>
          <cell r="E207">
            <v>336</v>
          </cell>
          <cell r="F207">
            <v>98.8</v>
          </cell>
          <cell r="G207">
            <v>16.8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1.6875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2.2599999999999998</v>
          </cell>
          <cell r="AA207">
            <v>0</v>
          </cell>
          <cell r="AB207">
            <v>5.47</v>
          </cell>
          <cell r="AC207">
            <v>0</v>
          </cell>
          <cell r="AD207">
            <v>0</v>
          </cell>
          <cell r="AE207">
            <v>4060</v>
          </cell>
          <cell r="AF207">
            <v>603</v>
          </cell>
          <cell r="AG207">
            <v>483</v>
          </cell>
          <cell r="AH207">
            <v>6.41</v>
          </cell>
          <cell r="AI207">
            <v>1190</v>
          </cell>
          <cell r="AJ207">
            <v>274</v>
          </cell>
          <cell r="AK207">
            <v>177</v>
          </cell>
          <cell r="AL207">
            <v>3.47</v>
          </cell>
          <cell r="AM207">
            <v>0</v>
          </cell>
          <cell r="AN207">
            <v>243</v>
          </cell>
          <cell r="AO207">
            <v>57000</v>
          </cell>
          <cell r="AP207">
            <v>0</v>
          </cell>
          <cell r="AQ207">
            <v>46.4</v>
          </cell>
          <cell r="AR207">
            <v>460</v>
          </cell>
          <cell r="AS207">
            <v>119</v>
          </cell>
          <cell r="AT207">
            <v>301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 t="str">
            <v>W310X500</v>
          </cell>
          <cell r="AZ207" t="str">
            <v>W310X500</v>
          </cell>
          <cell r="BA207">
            <v>500</v>
          </cell>
          <cell r="BB207">
            <v>63700</v>
          </cell>
          <cell r="BC207">
            <v>427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500</v>
          </cell>
          <cell r="BV207">
            <v>0</v>
          </cell>
          <cell r="BW207">
            <v>0</v>
          </cell>
          <cell r="BX207">
            <v>5.47</v>
          </cell>
          <cell r="BY207">
            <v>0</v>
          </cell>
          <cell r="BZ207">
            <v>1690</v>
          </cell>
          <cell r="CA207">
            <v>9880</v>
          </cell>
          <cell r="CB207">
            <v>7910</v>
          </cell>
          <cell r="CC207">
            <v>163</v>
          </cell>
          <cell r="CD207">
            <v>495</v>
          </cell>
          <cell r="CE207">
            <v>4490</v>
          </cell>
          <cell r="CF207">
            <v>2900</v>
          </cell>
          <cell r="CG207">
            <v>88.1</v>
          </cell>
          <cell r="CH207">
            <v>0</v>
          </cell>
          <cell r="CI207">
            <v>101000</v>
          </cell>
          <cell r="CJ207">
            <v>15300</v>
          </cell>
          <cell r="CK207">
            <v>0</v>
          </cell>
          <cell r="CL207">
            <v>29900</v>
          </cell>
          <cell r="CM207">
            <v>191</v>
          </cell>
          <cell r="CN207">
            <v>1950</v>
          </cell>
          <cell r="CO207">
            <v>4930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</row>
        <row r="208">
          <cell r="C208" t="str">
            <v>W12X305</v>
          </cell>
          <cell r="D208" t="str">
            <v>T</v>
          </cell>
          <cell r="E208">
            <v>305</v>
          </cell>
          <cell r="F208">
            <v>89.6</v>
          </cell>
          <cell r="G208">
            <v>16.3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1.625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2.4500000000000002</v>
          </cell>
          <cell r="AA208">
            <v>0</v>
          </cell>
          <cell r="AB208">
            <v>5.98</v>
          </cell>
          <cell r="AC208">
            <v>0</v>
          </cell>
          <cell r="AD208">
            <v>0</v>
          </cell>
          <cell r="AE208">
            <v>3550</v>
          </cell>
          <cell r="AF208">
            <v>537</v>
          </cell>
          <cell r="AG208">
            <v>435</v>
          </cell>
          <cell r="AH208">
            <v>6.29</v>
          </cell>
          <cell r="AI208">
            <v>1050</v>
          </cell>
          <cell r="AJ208">
            <v>244</v>
          </cell>
          <cell r="AK208">
            <v>159</v>
          </cell>
          <cell r="AL208">
            <v>3.42</v>
          </cell>
          <cell r="AM208">
            <v>0</v>
          </cell>
          <cell r="AN208">
            <v>185</v>
          </cell>
          <cell r="AO208">
            <v>48600</v>
          </cell>
          <cell r="AP208">
            <v>0</v>
          </cell>
          <cell r="AQ208">
            <v>44.8</v>
          </cell>
          <cell r="AR208">
            <v>401</v>
          </cell>
          <cell r="AS208">
            <v>107</v>
          </cell>
          <cell r="AT208">
            <v>267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 t="str">
            <v>W310X454</v>
          </cell>
          <cell r="AZ208" t="str">
            <v>W310X454</v>
          </cell>
          <cell r="BA208">
            <v>454</v>
          </cell>
          <cell r="BB208">
            <v>57800</v>
          </cell>
          <cell r="BC208">
            <v>414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454</v>
          </cell>
          <cell r="BV208">
            <v>0</v>
          </cell>
          <cell r="BW208">
            <v>0</v>
          </cell>
          <cell r="BX208">
            <v>5.98</v>
          </cell>
          <cell r="BY208">
            <v>0</v>
          </cell>
          <cell r="BZ208">
            <v>1480</v>
          </cell>
          <cell r="CA208">
            <v>8800</v>
          </cell>
          <cell r="CB208">
            <v>7130</v>
          </cell>
          <cell r="CC208">
            <v>160</v>
          </cell>
          <cell r="CD208">
            <v>437</v>
          </cell>
          <cell r="CE208">
            <v>4000</v>
          </cell>
          <cell r="CF208">
            <v>2610</v>
          </cell>
          <cell r="CG208">
            <v>86.9</v>
          </cell>
          <cell r="CH208">
            <v>0</v>
          </cell>
          <cell r="CI208">
            <v>77000</v>
          </cell>
          <cell r="CJ208">
            <v>13100</v>
          </cell>
          <cell r="CK208">
            <v>0</v>
          </cell>
          <cell r="CL208">
            <v>28900</v>
          </cell>
          <cell r="CM208">
            <v>167</v>
          </cell>
          <cell r="CN208">
            <v>1750</v>
          </cell>
          <cell r="CO208">
            <v>4380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</row>
        <row r="209">
          <cell r="C209" t="str">
            <v>W12X279</v>
          </cell>
          <cell r="D209" t="str">
            <v>T</v>
          </cell>
          <cell r="E209">
            <v>279</v>
          </cell>
          <cell r="F209">
            <v>81.900000000000006</v>
          </cell>
          <cell r="G209">
            <v>15.9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1.625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2.66</v>
          </cell>
          <cell r="AA209">
            <v>0</v>
          </cell>
          <cell r="AB209">
            <v>6.35</v>
          </cell>
          <cell r="AC209">
            <v>0</v>
          </cell>
          <cell r="AD209">
            <v>0</v>
          </cell>
          <cell r="AE209">
            <v>3110</v>
          </cell>
          <cell r="AF209">
            <v>481</v>
          </cell>
          <cell r="AG209">
            <v>393</v>
          </cell>
          <cell r="AH209">
            <v>6.16</v>
          </cell>
          <cell r="AI209">
            <v>937</v>
          </cell>
          <cell r="AJ209">
            <v>220</v>
          </cell>
          <cell r="AK209">
            <v>143</v>
          </cell>
          <cell r="AL209">
            <v>3.38</v>
          </cell>
          <cell r="AM209">
            <v>0</v>
          </cell>
          <cell r="AN209">
            <v>143</v>
          </cell>
          <cell r="AO209">
            <v>42000</v>
          </cell>
          <cell r="AP209">
            <v>0</v>
          </cell>
          <cell r="AQ209">
            <v>44</v>
          </cell>
          <cell r="AR209">
            <v>356</v>
          </cell>
          <cell r="AS209">
            <v>96</v>
          </cell>
          <cell r="AT209">
            <v>240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 t="str">
            <v>W310X415</v>
          </cell>
          <cell r="AZ209" t="str">
            <v>W310X415</v>
          </cell>
          <cell r="BA209">
            <v>415</v>
          </cell>
          <cell r="BB209">
            <v>52800</v>
          </cell>
          <cell r="BC209">
            <v>404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415</v>
          </cell>
          <cell r="BV209">
            <v>0</v>
          </cell>
          <cell r="BW209">
            <v>0</v>
          </cell>
          <cell r="BX209">
            <v>6.35</v>
          </cell>
          <cell r="BY209">
            <v>0</v>
          </cell>
          <cell r="BZ209">
            <v>1290</v>
          </cell>
          <cell r="CA209">
            <v>7880</v>
          </cell>
          <cell r="CB209">
            <v>6440</v>
          </cell>
          <cell r="CC209">
            <v>156</v>
          </cell>
          <cell r="CD209">
            <v>390</v>
          </cell>
          <cell r="CE209">
            <v>3610</v>
          </cell>
          <cell r="CF209">
            <v>2340</v>
          </cell>
          <cell r="CG209">
            <v>85.9</v>
          </cell>
          <cell r="CH209">
            <v>0</v>
          </cell>
          <cell r="CI209">
            <v>59500</v>
          </cell>
          <cell r="CJ209">
            <v>11300</v>
          </cell>
          <cell r="CK209">
            <v>0</v>
          </cell>
          <cell r="CL209">
            <v>28400</v>
          </cell>
          <cell r="CM209">
            <v>148</v>
          </cell>
          <cell r="CN209">
            <v>1570</v>
          </cell>
          <cell r="CO209">
            <v>3930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</row>
        <row r="210">
          <cell r="C210" t="str">
            <v>W12X252</v>
          </cell>
          <cell r="D210" t="str">
            <v>T</v>
          </cell>
          <cell r="E210">
            <v>252</v>
          </cell>
          <cell r="F210">
            <v>74</v>
          </cell>
          <cell r="G210">
            <v>15.4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1.5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2.89</v>
          </cell>
          <cell r="AA210">
            <v>0</v>
          </cell>
          <cell r="AB210">
            <v>6.96</v>
          </cell>
          <cell r="AC210">
            <v>0</v>
          </cell>
          <cell r="AD210">
            <v>0</v>
          </cell>
          <cell r="AE210">
            <v>2720</v>
          </cell>
          <cell r="AF210">
            <v>428</v>
          </cell>
          <cell r="AG210">
            <v>353</v>
          </cell>
          <cell r="AH210">
            <v>6.06</v>
          </cell>
          <cell r="AI210">
            <v>828</v>
          </cell>
          <cell r="AJ210">
            <v>196</v>
          </cell>
          <cell r="AK210">
            <v>127</v>
          </cell>
          <cell r="AL210">
            <v>3.34</v>
          </cell>
          <cell r="AM210">
            <v>0</v>
          </cell>
          <cell r="AN210">
            <v>108</v>
          </cell>
          <cell r="AO210">
            <v>35800</v>
          </cell>
          <cell r="AP210">
            <v>0</v>
          </cell>
          <cell r="AQ210">
            <v>42.7</v>
          </cell>
          <cell r="AR210">
            <v>313</v>
          </cell>
          <cell r="AS210">
            <v>85.8</v>
          </cell>
          <cell r="AT210">
            <v>213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 t="str">
            <v>W310X375</v>
          </cell>
          <cell r="AZ210" t="str">
            <v>W310X375</v>
          </cell>
          <cell r="BA210">
            <v>375</v>
          </cell>
          <cell r="BB210">
            <v>47700</v>
          </cell>
          <cell r="BC210">
            <v>391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375</v>
          </cell>
          <cell r="BV210">
            <v>0</v>
          </cell>
          <cell r="BW210">
            <v>0</v>
          </cell>
          <cell r="BX210">
            <v>6.96</v>
          </cell>
          <cell r="BY210">
            <v>0</v>
          </cell>
          <cell r="BZ210">
            <v>1130</v>
          </cell>
          <cell r="CA210">
            <v>7010</v>
          </cell>
          <cell r="CB210">
            <v>5780</v>
          </cell>
          <cell r="CC210">
            <v>154</v>
          </cell>
          <cell r="CD210">
            <v>345</v>
          </cell>
          <cell r="CE210">
            <v>3210</v>
          </cell>
          <cell r="CF210">
            <v>2080</v>
          </cell>
          <cell r="CG210">
            <v>84.8</v>
          </cell>
          <cell r="CH210">
            <v>0</v>
          </cell>
          <cell r="CI210">
            <v>45000</v>
          </cell>
          <cell r="CJ210">
            <v>9610</v>
          </cell>
          <cell r="CK210">
            <v>0</v>
          </cell>
          <cell r="CL210">
            <v>27500</v>
          </cell>
          <cell r="CM210">
            <v>130</v>
          </cell>
          <cell r="CN210">
            <v>1410</v>
          </cell>
          <cell r="CO210">
            <v>3490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</row>
        <row r="211">
          <cell r="C211" t="str">
            <v>W12X230</v>
          </cell>
          <cell r="D211" t="str">
            <v>T</v>
          </cell>
          <cell r="E211">
            <v>230</v>
          </cell>
          <cell r="F211">
            <v>67.7</v>
          </cell>
          <cell r="G211">
            <v>15.1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1.5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3.11</v>
          </cell>
          <cell r="AA211">
            <v>0</v>
          </cell>
          <cell r="AB211">
            <v>7.56</v>
          </cell>
          <cell r="AC211">
            <v>0</v>
          </cell>
          <cell r="AD211">
            <v>0</v>
          </cell>
          <cell r="AE211">
            <v>2420</v>
          </cell>
          <cell r="AF211">
            <v>386</v>
          </cell>
          <cell r="AG211">
            <v>321</v>
          </cell>
          <cell r="AH211">
            <v>5.97</v>
          </cell>
          <cell r="AI211">
            <v>742</v>
          </cell>
          <cell r="AJ211">
            <v>177</v>
          </cell>
          <cell r="AK211">
            <v>115</v>
          </cell>
          <cell r="AL211">
            <v>3.31</v>
          </cell>
          <cell r="AM211">
            <v>0</v>
          </cell>
          <cell r="AN211">
            <v>83.8</v>
          </cell>
          <cell r="AO211">
            <v>31200</v>
          </cell>
          <cell r="AP211">
            <v>0</v>
          </cell>
          <cell r="AQ211">
            <v>42</v>
          </cell>
          <cell r="AR211">
            <v>281</v>
          </cell>
          <cell r="AS211">
            <v>78.3</v>
          </cell>
          <cell r="AT211">
            <v>193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 t="str">
            <v>W310X342</v>
          </cell>
          <cell r="AZ211" t="str">
            <v>W310X342</v>
          </cell>
          <cell r="BA211">
            <v>342</v>
          </cell>
          <cell r="BB211">
            <v>43700</v>
          </cell>
          <cell r="BC211">
            <v>384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342</v>
          </cell>
          <cell r="BV211">
            <v>0</v>
          </cell>
          <cell r="BW211">
            <v>0</v>
          </cell>
          <cell r="BX211">
            <v>7.56</v>
          </cell>
          <cell r="BY211">
            <v>0</v>
          </cell>
          <cell r="BZ211">
            <v>1010</v>
          </cell>
          <cell r="CA211">
            <v>6330</v>
          </cell>
          <cell r="CB211">
            <v>5260</v>
          </cell>
          <cell r="CC211">
            <v>152</v>
          </cell>
          <cell r="CD211">
            <v>309</v>
          </cell>
          <cell r="CE211">
            <v>2900</v>
          </cell>
          <cell r="CF211">
            <v>1880</v>
          </cell>
          <cell r="CG211">
            <v>84.1</v>
          </cell>
          <cell r="CH211">
            <v>0</v>
          </cell>
          <cell r="CI211">
            <v>34900</v>
          </cell>
          <cell r="CJ211">
            <v>8380</v>
          </cell>
          <cell r="CK211">
            <v>0</v>
          </cell>
          <cell r="CL211">
            <v>27100</v>
          </cell>
          <cell r="CM211">
            <v>117</v>
          </cell>
          <cell r="CN211">
            <v>1280</v>
          </cell>
          <cell r="CO211">
            <v>3160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</row>
        <row r="212">
          <cell r="C212" t="str">
            <v>W12X210</v>
          </cell>
          <cell r="D212" t="str">
            <v>T</v>
          </cell>
          <cell r="E212">
            <v>210</v>
          </cell>
          <cell r="F212">
            <v>61.8</v>
          </cell>
          <cell r="G212">
            <v>14.7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1.4375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3.37</v>
          </cell>
          <cell r="AA212">
            <v>0</v>
          </cell>
          <cell r="AB212">
            <v>8.23</v>
          </cell>
          <cell r="AC212">
            <v>0</v>
          </cell>
          <cell r="AD212">
            <v>0</v>
          </cell>
          <cell r="AE212">
            <v>2140</v>
          </cell>
          <cell r="AF212">
            <v>348</v>
          </cell>
          <cell r="AG212">
            <v>292</v>
          </cell>
          <cell r="AH212">
            <v>5.89</v>
          </cell>
          <cell r="AI212">
            <v>664</v>
          </cell>
          <cell r="AJ212">
            <v>159</v>
          </cell>
          <cell r="AK212">
            <v>104</v>
          </cell>
          <cell r="AL212">
            <v>3.28</v>
          </cell>
          <cell r="AM212">
            <v>0</v>
          </cell>
          <cell r="AN212">
            <v>64.7</v>
          </cell>
          <cell r="AO212">
            <v>27200</v>
          </cell>
          <cell r="AP212">
            <v>0</v>
          </cell>
          <cell r="AQ212">
            <v>41</v>
          </cell>
          <cell r="AR212">
            <v>249</v>
          </cell>
          <cell r="AS212">
            <v>70.599999999999994</v>
          </cell>
          <cell r="AT212">
            <v>173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 t="str">
            <v>W310X313</v>
          </cell>
          <cell r="AZ212" t="str">
            <v>W310X313</v>
          </cell>
          <cell r="BA212">
            <v>313</v>
          </cell>
          <cell r="BB212">
            <v>39900</v>
          </cell>
          <cell r="BC212">
            <v>373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313</v>
          </cell>
          <cell r="BV212">
            <v>0</v>
          </cell>
          <cell r="BW212">
            <v>0</v>
          </cell>
          <cell r="BX212">
            <v>8.23</v>
          </cell>
          <cell r="BY212">
            <v>0</v>
          </cell>
          <cell r="BZ212">
            <v>891</v>
          </cell>
          <cell r="CA212">
            <v>5700</v>
          </cell>
          <cell r="CB212">
            <v>4790</v>
          </cell>
          <cell r="CC212">
            <v>150</v>
          </cell>
          <cell r="CD212">
            <v>276</v>
          </cell>
          <cell r="CE212">
            <v>2610</v>
          </cell>
          <cell r="CF212">
            <v>1700</v>
          </cell>
          <cell r="CG212">
            <v>83.3</v>
          </cell>
          <cell r="CH212">
            <v>0</v>
          </cell>
          <cell r="CI212">
            <v>26900</v>
          </cell>
          <cell r="CJ212">
            <v>7300</v>
          </cell>
          <cell r="CK212">
            <v>0</v>
          </cell>
          <cell r="CL212">
            <v>26500</v>
          </cell>
          <cell r="CM212">
            <v>104</v>
          </cell>
          <cell r="CN212">
            <v>1160</v>
          </cell>
          <cell r="CO212">
            <v>2830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</row>
        <row r="213">
          <cell r="C213" t="str">
            <v>W12X190</v>
          </cell>
          <cell r="D213" t="str">
            <v>F</v>
          </cell>
          <cell r="E213">
            <v>190</v>
          </cell>
          <cell r="F213">
            <v>55.8</v>
          </cell>
          <cell r="G213">
            <v>14.4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1.375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3.65</v>
          </cell>
          <cell r="AA213">
            <v>0</v>
          </cell>
          <cell r="AB213">
            <v>9.16</v>
          </cell>
          <cell r="AC213">
            <v>0</v>
          </cell>
          <cell r="AD213">
            <v>0</v>
          </cell>
          <cell r="AE213">
            <v>1890</v>
          </cell>
          <cell r="AF213">
            <v>311</v>
          </cell>
          <cell r="AG213">
            <v>263</v>
          </cell>
          <cell r="AH213">
            <v>5.82</v>
          </cell>
          <cell r="AI213">
            <v>589</v>
          </cell>
          <cell r="AJ213">
            <v>143</v>
          </cell>
          <cell r="AK213">
            <v>93</v>
          </cell>
          <cell r="AL213">
            <v>3.25</v>
          </cell>
          <cell r="AM213">
            <v>0</v>
          </cell>
          <cell r="AN213">
            <v>48.8</v>
          </cell>
          <cell r="AO213">
            <v>23600</v>
          </cell>
          <cell r="AP213">
            <v>0</v>
          </cell>
          <cell r="AQ213">
            <v>40.200000000000003</v>
          </cell>
          <cell r="AR213">
            <v>222</v>
          </cell>
          <cell r="AS213">
            <v>64.099999999999994</v>
          </cell>
          <cell r="AT213">
            <v>156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 t="str">
            <v>W310X283</v>
          </cell>
          <cell r="AZ213" t="str">
            <v>W310X283</v>
          </cell>
          <cell r="BA213">
            <v>283</v>
          </cell>
          <cell r="BB213">
            <v>36000</v>
          </cell>
          <cell r="BC213">
            <v>366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283</v>
          </cell>
          <cell r="BV213">
            <v>0</v>
          </cell>
          <cell r="BW213">
            <v>0</v>
          </cell>
          <cell r="BX213">
            <v>9.16</v>
          </cell>
          <cell r="BY213">
            <v>0</v>
          </cell>
          <cell r="BZ213">
            <v>787</v>
          </cell>
          <cell r="CA213">
            <v>5100</v>
          </cell>
          <cell r="CB213">
            <v>4310</v>
          </cell>
          <cell r="CC213">
            <v>148</v>
          </cell>
          <cell r="CD213">
            <v>245</v>
          </cell>
          <cell r="CE213">
            <v>2340</v>
          </cell>
          <cell r="CF213">
            <v>1520</v>
          </cell>
          <cell r="CG213">
            <v>82.6</v>
          </cell>
          <cell r="CH213">
            <v>0</v>
          </cell>
          <cell r="CI213">
            <v>20300</v>
          </cell>
          <cell r="CJ213">
            <v>6340</v>
          </cell>
          <cell r="CK213">
            <v>0</v>
          </cell>
          <cell r="CL213">
            <v>25900</v>
          </cell>
          <cell r="CM213">
            <v>92.4</v>
          </cell>
          <cell r="CN213">
            <v>1050</v>
          </cell>
          <cell r="CO213">
            <v>2560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</row>
        <row r="214">
          <cell r="C214" t="str">
            <v>W12X170</v>
          </cell>
          <cell r="D214" t="str">
            <v>F</v>
          </cell>
          <cell r="E214">
            <v>170</v>
          </cell>
          <cell r="F214">
            <v>50</v>
          </cell>
          <cell r="G214">
            <v>14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1.3125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4.03</v>
          </cell>
          <cell r="AA214">
            <v>0</v>
          </cell>
          <cell r="AB214">
            <v>10.1</v>
          </cell>
          <cell r="AC214">
            <v>0</v>
          </cell>
          <cell r="AD214">
            <v>0</v>
          </cell>
          <cell r="AE214">
            <v>1650</v>
          </cell>
          <cell r="AF214">
            <v>275</v>
          </cell>
          <cell r="AG214">
            <v>235</v>
          </cell>
          <cell r="AH214">
            <v>5.74</v>
          </cell>
          <cell r="AI214">
            <v>517</v>
          </cell>
          <cell r="AJ214">
            <v>126</v>
          </cell>
          <cell r="AK214">
            <v>82.3</v>
          </cell>
          <cell r="AL214">
            <v>3.22</v>
          </cell>
          <cell r="AM214">
            <v>0</v>
          </cell>
          <cell r="AN214">
            <v>35.6</v>
          </cell>
          <cell r="AO214">
            <v>20100</v>
          </cell>
          <cell r="AP214">
            <v>0</v>
          </cell>
          <cell r="AQ214">
            <v>39.200000000000003</v>
          </cell>
          <cell r="AR214">
            <v>193</v>
          </cell>
          <cell r="AS214">
            <v>56.5</v>
          </cell>
          <cell r="AT214">
            <v>136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 t="str">
            <v>W310X253</v>
          </cell>
          <cell r="AZ214" t="str">
            <v>W310X253</v>
          </cell>
          <cell r="BA214">
            <v>253</v>
          </cell>
          <cell r="BB214">
            <v>32300</v>
          </cell>
          <cell r="BC214">
            <v>356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253</v>
          </cell>
          <cell r="BV214">
            <v>0</v>
          </cell>
          <cell r="BW214">
            <v>0</v>
          </cell>
          <cell r="BX214">
            <v>10.1</v>
          </cell>
          <cell r="BY214">
            <v>0</v>
          </cell>
          <cell r="BZ214">
            <v>687</v>
          </cell>
          <cell r="CA214">
            <v>4510</v>
          </cell>
          <cell r="CB214">
            <v>3850</v>
          </cell>
          <cell r="CC214">
            <v>146</v>
          </cell>
          <cell r="CD214">
            <v>215</v>
          </cell>
          <cell r="CE214">
            <v>2060</v>
          </cell>
          <cell r="CF214">
            <v>1350</v>
          </cell>
          <cell r="CG214">
            <v>81.8</v>
          </cell>
          <cell r="CH214">
            <v>0</v>
          </cell>
          <cell r="CI214">
            <v>14800</v>
          </cell>
          <cell r="CJ214">
            <v>5400</v>
          </cell>
          <cell r="CK214">
            <v>0</v>
          </cell>
          <cell r="CL214">
            <v>25300</v>
          </cell>
          <cell r="CM214">
            <v>80.3</v>
          </cell>
          <cell r="CN214">
            <v>926</v>
          </cell>
          <cell r="CO214">
            <v>2230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</row>
        <row r="215">
          <cell r="C215" t="str">
            <v>W12X152</v>
          </cell>
          <cell r="D215" t="str">
            <v>F</v>
          </cell>
          <cell r="E215">
            <v>152</v>
          </cell>
          <cell r="F215">
            <v>44.7</v>
          </cell>
          <cell r="G215">
            <v>13.7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1.25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4.46</v>
          </cell>
          <cell r="AA215">
            <v>0</v>
          </cell>
          <cell r="AB215">
            <v>11.2</v>
          </cell>
          <cell r="AC215">
            <v>0</v>
          </cell>
          <cell r="AD215">
            <v>0</v>
          </cell>
          <cell r="AE215">
            <v>1430</v>
          </cell>
          <cell r="AF215">
            <v>243</v>
          </cell>
          <cell r="AG215">
            <v>209</v>
          </cell>
          <cell r="AH215">
            <v>5.66</v>
          </cell>
          <cell r="AI215">
            <v>454</v>
          </cell>
          <cell r="AJ215">
            <v>111</v>
          </cell>
          <cell r="AK215">
            <v>72.8</v>
          </cell>
          <cell r="AL215">
            <v>3.19</v>
          </cell>
          <cell r="AM215">
            <v>0</v>
          </cell>
          <cell r="AN215">
            <v>25.8</v>
          </cell>
          <cell r="AO215">
            <v>17200</v>
          </cell>
          <cell r="AP215">
            <v>0</v>
          </cell>
          <cell r="AQ215">
            <v>38.4</v>
          </cell>
          <cell r="AR215">
            <v>168</v>
          </cell>
          <cell r="AS215">
            <v>50.1</v>
          </cell>
          <cell r="AT215">
            <v>121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 t="str">
            <v>W310X226</v>
          </cell>
          <cell r="AZ215" t="str">
            <v>W310X226</v>
          </cell>
          <cell r="BA215">
            <v>226</v>
          </cell>
          <cell r="BB215">
            <v>28800</v>
          </cell>
          <cell r="BC215">
            <v>348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226</v>
          </cell>
          <cell r="BV215">
            <v>0</v>
          </cell>
          <cell r="BW215">
            <v>0</v>
          </cell>
          <cell r="BX215">
            <v>11.2</v>
          </cell>
          <cell r="BY215">
            <v>0</v>
          </cell>
          <cell r="BZ215">
            <v>595</v>
          </cell>
          <cell r="CA215">
            <v>3980</v>
          </cell>
          <cell r="CB215">
            <v>3420</v>
          </cell>
          <cell r="CC215">
            <v>144</v>
          </cell>
          <cell r="CD215">
            <v>189</v>
          </cell>
          <cell r="CE215">
            <v>1820</v>
          </cell>
          <cell r="CF215">
            <v>1190</v>
          </cell>
          <cell r="CG215">
            <v>81</v>
          </cell>
          <cell r="CH215">
            <v>0</v>
          </cell>
          <cell r="CI215">
            <v>10700</v>
          </cell>
          <cell r="CJ215">
            <v>4620</v>
          </cell>
          <cell r="CK215">
            <v>0</v>
          </cell>
          <cell r="CL215">
            <v>24800</v>
          </cell>
          <cell r="CM215">
            <v>69.900000000000006</v>
          </cell>
          <cell r="CN215">
            <v>821</v>
          </cell>
          <cell r="CO215">
            <v>1980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</row>
        <row r="216">
          <cell r="C216" t="str">
            <v>W12X136</v>
          </cell>
          <cell r="D216" t="str">
            <v>F</v>
          </cell>
          <cell r="E216">
            <v>136</v>
          </cell>
          <cell r="F216">
            <v>39.9</v>
          </cell>
          <cell r="G216">
            <v>13.4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1.25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4.96</v>
          </cell>
          <cell r="AA216">
            <v>0</v>
          </cell>
          <cell r="AB216">
            <v>12.3</v>
          </cell>
          <cell r="AC216">
            <v>0</v>
          </cell>
          <cell r="AD216">
            <v>0</v>
          </cell>
          <cell r="AE216">
            <v>1240</v>
          </cell>
          <cell r="AF216">
            <v>214</v>
          </cell>
          <cell r="AG216">
            <v>186</v>
          </cell>
          <cell r="AH216">
            <v>5.58</v>
          </cell>
          <cell r="AI216">
            <v>398</v>
          </cell>
          <cell r="AJ216">
            <v>98</v>
          </cell>
          <cell r="AK216">
            <v>64.2</v>
          </cell>
          <cell r="AL216">
            <v>3.16</v>
          </cell>
          <cell r="AM216">
            <v>0</v>
          </cell>
          <cell r="AN216">
            <v>18.5</v>
          </cell>
          <cell r="AO216">
            <v>14700</v>
          </cell>
          <cell r="AP216">
            <v>0</v>
          </cell>
          <cell r="AQ216">
            <v>37.700000000000003</v>
          </cell>
          <cell r="AR216">
            <v>146</v>
          </cell>
          <cell r="AS216">
            <v>44.1</v>
          </cell>
          <cell r="AT216">
            <v>106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 t="str">
            <v>W310X202</v>
          </cell>
          <cell r="AZ216" t="str">
            <v>W310X202</v>
          </cell>
          <cell r="BA216">
            <v>202</v>
          </cell>
          <cell r="BB216">
            <v>25700</v>
          </cell>
          <cell r="BC216">
            <v>340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202</v>
          </cell>
          <cell r="BV216">
            <v>0</v>
          </cell>
          <cell r="BW216">
            <v>0</v>
          </cell>
          <cell r="BX216">
            <v>12.3</v>
          </cell>
          <cell r="BY216">
            <v>0</v>
          </cell>
          <cell r="BZ216">
            <v>516</v>
          </cell>
          <cell r="CA216">
            <v>3510</v>
          </cell>
          <cell r="CB216">
            <v>3050</v>
          </cell>
          <cell r="CC216">
            <v>142</v>
          </cell>
          <cell r="CD216">
            <v>166</v>
          </cell>
          <cell r="CE216">
            <v>1610</v>
          </cell>
          <cell r="CF216">
            <v>1050</v>
          </cell>
          <cell r="CG216">
            <v>80.3</v>
          </cell>
          <cell r="CH216">
            <v>0</v>
          </cell>
          <cell r="CI216">
            <v>7700</v>
          </cell>
          <cell r="CJ216">
            <v>3950</v>
          </cell>
          <cell r="CK216">
            <v>0</v>
          </cell>
          <cell r="CL216">
            <v>24300</v>
          </cell>
          <cell r="CM216">
            <v>60.8</v>
          </cell>
          <cell r="CN216">
            <v>723</v>
          </cell>
          <cell r="CO216">
            <v>1740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</row>
        <row r="217">
          <cell r="C217" t="str">
            <v>W12X120</v>
          </cell>
          <cell r="D217" t="str">
            <v>F</v>
          </cell>
          <cell r="E217">
            <v>120</v>
          </cell>
          <cell r="F217">
            <v>35.299999999999997</v>
          </cell>
          <cell r="G217">
            <v>13.1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1.1875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5.57</v>
          </cell>
          <cell r="AA217">
            <v>0</v>
          </cell>
          <cell r="AB217">
            <v>13.7</v>
          </cell>
          <cell r="AC217">
            <v>0</v>
          </cell>
          <cell r="AD217">
            <v>0</v>
          </cell>
          <cell r="AE217">
            <v>1070</v>
          </cell>
          <cell r="AF217">
            <v>186</v>
          </cell>
          <cell r="AG217">
            <v>163</v>
          </cell>
          <cell r="AH217">
            <v>5.51</v>
          </cell>
          <cell r="AI217">
            <v>345</v>
          </cell>
          <cell r="AJ217">
            <v>85.4</v>
          </cell>
          <cell r="AK217">
            <v>56</v>
          </cell>
          <cell r="AL217">
            <v>3.13</v>
          </cell>
          <cell r="AM217">
            <v>0</v>
          </cell>
          <cell r="AN217">
            <v>12.9</v>
          </cell>
          <cell r="AO217">
            <v>12400</v>
          </cell>
          <cell r="AP217">
            <v>0</v>
          </cell>
          <cell r="AQ217">
            <v>36.9</v>
          </cell>
          <cell r="AR217">
            <v>126</v>
          </cell>
          <cell r="AS217">
            <v>38.6</v>
          </cell>
          <cell r="AT217">
            <v>92.4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 t="str">
            <v>W310X179</v>
          </cell>
          <cell r="AZ217" t="str">
            <v>W310X179</v>
          </cell>
          <cell r="BA217">
            <v>179</v>
          </cell>
          <cell r="BB217">
            <v>22800</v>
          </cell>
          <cell r="BC217">
            <v>333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179</v>
          </cell>
          <cell r="BV217">
            <v>0</v>
          </cell>
          <cell r="BW217">
            <v>0</v>
          </cell>
          <cell r="BX217">
            <v>13.7</v>
          </cell>
          <cell r="BY217">
            <v>0</v>
          </cell>
          <cell r="BZ217">
            <v>445</v>
          </cell>
          <cell r="CA217">
            <v>3050</v>
          </cell>
          <cell r="CB217">
            <v>2670</v>
          </cell>
          <cell r="CC217">
            <v>140</v>
          </cell>
          <cell r="CD217">
            <v>144</v>
          </cell>
          <cell r="CE217">
            <v>1400</v>
          </cell>
          <cell r="CF217">
            <v>918</v>
          </cell>
          <cell r="CG217">
            <v>79.5</v>
          </cell>
          <cell r="CH217">
            <v>0</v>
          </cell>
          <cell r="CI217">
            <v>5370</v>
          </cell>
          <cell r="CJ217">
            <v>3330</v>
          </cell>
          <cell r="CK217">
            <v>0</v>
          </cell>
          <cell r="CL217">
            <v>23800</v>
          </cell>
          <cell r="CM217">
            <v>52.4</v>
          </cell>
          <cell r="CN217">
            <v>633</v>
          </cell>
          <cell r="CO217">
            <v>1510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</row>
        <row r="218">
          <cell r="C218" t="str">
            <v>W12X106</v>
          </cell>
          <cell r="D218" t="str">
            <v>F</v>
          </cell>
          <cell r="E218">
            <v>106</v>
          </cell>
          <cell r="F218">
            <v>31.2</v>
          </cell>
          <cell r="G218">
            <v>12.9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1.125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6.17</v>
          </cell>
          <cell r="AA218">
            <v>0</v>
          </cell>
          <cell r="AB218">
            <v>15.9</v>
          </cell>
          <cell r="AC218">
            <v>0</v>
          </cell>
          <cell r="AD218">
            <v>0</v>
          </cell>
          <cell r="AE218">
            <v>933</v>
          </cell>
          <cell r="AF218">
            <v>164</v>
          </cell>
          <cell r="AG218">
            <v>145</v>
          </cell>
          <cell r="AH218">
            <v>5.47</v>
          </cell>
          <cell r="AI218">
            <v>301</v>
          </cell>
          <cell r="AJ218">
            <v>75.099999999999994</v>
          </cell>
          <cell r="AK218">
            <v>49.3</v>
          </cell>
          <cell r="AL218">
            <v>3.11</v>
          </cell>
          <cell r="AM218">
            <v>0</v>
          </cell>
          <cell r="AN218">
            <v>9.1300000000000008</v>
          </cell>
          <cell r="AO218">
            <v>10700</v>
          </cell>
          <cell r="AP218">
            <v>0</v>
          </cell>
          <cell r="AQ218">
            <v>36.299999999999997</v>
          </cell>
          <cell r="AR218">
            <v>110</v>
          </cell>
          <cell r="AS218">
            <v>34.200000000000003</v>
          </cell>
          <cell r="AT218">
            <v>81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 t="str">
            <v>W310X158</v>
          </cell>
          <cell r="AZ218" t="str">
            <v>W310X158</v>
          </cell>
          <cell r="BA218">
            <v>158</v>
          </cell>
          <cell r="BB218">
            <v>20100</v>
          </cell>
          <cell r="BC218">
            <v>328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158</v>
          </cell>
          <cell r="BV218">
            <v>0</v>
          </cell>
          <cell r="BW218">
            <v>0</v>
          </cell>
          <cell r="BX218">
            <v>15.9</v>
          </cell>
          <cell r="BY218">
            <v>0</v>
          </cell>
          <cell r="BZ218">
            <v>388</v>
          </cell>
          <cell r="CA218">
            <v>2690</v>
          </cell>
          <cell r="CB218">
            <v>2380</v>
          </cell>
          <cell r="CC218">
            <v>139</v>
          </cell>
          <cell r="CD218">
            <v>125</v>
          </cell>
          <cell r="CE218">
            <v>1230</v>
          </cell>
          <cell r="CF218">
            <v>808</v>
          </cell>
          <cell r="CG218">
            <v>79</v>
          </cell>
          <cell r="CH218">
            <v>0</v>
          </cell>
          <cell r="CI218">
            <v>3800</v>
          </cell>
          <cell r="CJ218">
            <v>2870</v>
          </cell>
          <cell r="CK218">
            <v>0</v>
          </cell>
          <cell r="CL218">
            <v>23400</v>
          </cell>
          <cell r="CM218">
            <v>45.8</v>
          </cell>
          <cell r="CN218">
            <v>560</v>
          </cell>
          <cell r="CO218">
            <v>1330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</row>
        <row r="219">
          <cell r="C219" t="str">
            <v>W12X96</v>
          </cell>
          <cell r="D219" t="str">
            <v>F</v>
          </cell>
          <cell r="E219">
            <v>96</v>
          </cell>
          <cell r="F219">
            <v>28.2</v>
          </cell>
          <cell r="G219">
            <v>12.7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1.125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6.76</v>
          </cell>
          <cell r="AA219">
            <v>0</v>
          </cell>
          <cell r="AB219">
            <v>17.7</v>
          </cell>
          <cell r="AC219">
            <v>0</v>
          </cell>
          <cell r="AD219">
            <v>0</v>
          </cell>
          <cell r="AE219">
            <v>833</v>
          </cell>
          <cell r="AF219">
            <v>147</v>
          </cell>
          <cell r="AG219">
            <v>131</v>
          </cell>
          <cell r="AH219">
            <v>5.44</v>
          </cell>
          <cell r="AI219">
            <v>270</v>
          </cell>
          <cell r="AJ219">
            <v>67.5</v>
          </cell>
          <cell r="AK219">
            <v>44.4</v>
          </cell>
          <cell r="AL219">
            <v>3.09</v>
          </cell>
          <cell r="AM219">
            <v>0</v>
          </cell>
          <cell r="AN219">
            <v>6.85</v>
          </cell>
          <cell r="AO219">
            <v>9410</v>
          </cell>
          <cell r="AP219">
            <v>0</v>
          </cell>
          <cell r="AQ219">
            <v>36</v>
          </cell>
          <cell r="AR219">
            <v>98.8</v>
          </cell>
          <cell r="AS219">
            <v>30.9</v>
          </cell>
          <cell r="AT219">
            <v>73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 t="str">
            <v>W310X143</v>
          </cell>
          <cell r="AZ219" t="str">
            <v>W310X143</v>
          </cell>
          <cell r="BA219">
            <v>143</v>
          </cell>
          <cell r="BB219">
            <v>18200</v>
          </cell>
          <cell r="BC219">
            <v>323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143</v>
          </cell>
          <cell r="BV219">
            <v>0</v>
          </cell>
          <cell r="BW219">
            <v>0</v>
          </cell>
          <cell r="BX219">
            <v>17.7</v>
          </cell>
          <cell r="BY219">
            <v>0</v>
          </cell>
          <cell r="BZ219">
            <v>347</v>
          </cell>
          <cell r="CA219">
            <v>2410</v>
          </cell>
          <cell r="CB219">
            <v>2150</v>
          </cell>
          <cell r="CC219">
            <v>138</v>
          </cell>
          <cell r="CD219">
            <v>112</v>
          </cell>
          <cell r="CE219">
            <v>1110</v>
          </cell>
          <cell r="CF219">
            <v>728</v>
          </cell>
          <cell r="CG219">
            <v>78.5</v>
          </cell>
          <cell r="CH219">
            <v>0</v>
          </cell>
          <cell r="CI219">
            <v>2850</v>
          </cell>
          <cell r="CJ219">
            <v>2530</v>
          </cell>
          <cell r="CK219">
            <v>0</v>
          </cell>
          <cell r="CL219">
            <v>23200</v>
          </cell>
          <cell r="CM219">
            <v>41.1</v>
          </cell>
          <cell r="CN219">
            <v>506</v>
          </cell>
          <cell r="CO219">
            <v>1200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</row>
        <row r="220">
          <cell r="C220" t="str">
            <v>W12X87</v>
          </cell>
          <cell r="D220" t="str">
            <v>F</v>
          </cell>
          <cell r="E220">
            <v>87</v>
          </cell>
          <cell r="F220">
            <v>25.6</v>
          </cell>
          <cell r="G220">
            <v>12.5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1.0625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7.48</v>
          </cell>
          <cell r="AA220">
            <v>0</v>
          </cell>
          <cell r="AB220">
            <v>18.899999999999999</v>
          </cell>
          <cell r="AC220">
            <v>0</v>
          </cell>
          <cell r="AD220">
            <v>0</v>
          </cell>
          <cell r="AE220">
            <v>740</v>
          </cell>
          <cell r="AF220">
            <v>132</v>
          </cell>
          <cell r="AG220">
            <v>118</v>
          </cell>
          <cell r="AH220">
            <v>5.38</v>
          </cell>
          <cell r="AI220">
            <v>241</v>
          </cell>
          <cell r="AJ220">
            <v>60.4</v>
          </cell>
          <cell r="AK220">
            <v>39.700000000000003</v>
          </cell>
          <cell r="AL220">
            <v>3.07</v>
          </cell>
          <cell r="AM220">
            <v>0</v>
          </cell>
          <cell r="AN220">
            <v>5.0999999999999996</v>
          </cell>
          <cell r="AO220">
            <v>8270</v>
          </cell>
          <cell r="AP220">
            <v>0</v>
          </cell>
          <cell r="AQ220">
            <v>35.4</v>
          </cell>
          <cell r="AR220">
            <v>86.6</v>
          </cell>
          <cell r="AS220">
            <v>27.4</v>
          </cell>
          <cell r="AT220">
            <v>64.900000000000006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 t="str">
            <v>W310X129</v>
          </cell>
          <cell r="AZ220" t="str">
            <v>W310X129</v>
          </cell>
          <cell r="BA220">
            <v>129</v>
          </cell>
          <cell r="BB220">
            <v>16500</v>
          </cell>
          <cell r="BC220">
            <v>318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129</v>
          </cell>
          <cell r="BV220">
            <v>0</v>
          </cell>
          <cell r="BW220">
            <v>0</v>
          </cell>
          <cell r="BX220">
            <v>18.899999999999999</v>
          </cell>
          <cell r="BY220">
            <v>0</v>
          </cell>
          <cell r="BZ220">
            <v>308</v>
          </cell>
          <cell r="CA220">
            <v>2160</v>
          </cell>
          <cell r="CB220">
            <v>1930</v>
          </cell>
          <cell r="CC220">
            <v>137</v>
          </cell>
          <cell r="CD220">
            <v>100</v>
          </cell>
          <cell r="CE220">
            <v>990</v>
          </cell>
          <cell r="CF220">
            <v>651</v>
          </cell>
          <cell r="CG220">
            <v>78</v>
          </cell>
          <cell r="CH220">
            <v>0</v>
          </cell>
          <cell r="CI220">
            <v>2120</v>
          </cell>
          <cell r="CJ220">
            <v>2220</v>
          </cell>
          <cell r="CK220">
            <v>0</v>
          </cell>
          <cell r="CL220">
            <v>22800</v>
          </cell>
          <cell r="CM220">
            <v>36</v>
          </cell>
          <cell r="CN220">
            <v>449</v>
          </cell>
          <cell r="CO220">
            <v>1060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</row>
        <row r="221">
          <cell r="C221" t="str">
            <v>W12X79</v>
          </cell>
          <cell r="D221" t="str">
            <v>F</v>
          </cell>
          <cell r="E221">
            <v>79</v>
          </cell>
          <cell r="F221">
            <v>23.2</v>
          </cell>
          <cell r="G221">
            <v>12.4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1.0625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8.2200000000000006</v>
          </cell>
          <cell r="AA221">
            <v>0</v>
          </cell>
          <cell r="AB221">
            <v>20.7</v>
          </cell>
          <cell r="AC221">
            <v>0</v>
          </cell>
          <cell r="AD221">
            <v>0</v>
          </cell>
          <cell r="AE221">
            <v>662</v>
          </cell>
          <cell r="AF221">
            <v>119</v>
          </cell>
          <cell r="AG221">
            <v>107</v>
          </cell>
          <cell r="AH221">
            <v>5.34</v>
          </cell>
          <cell r="AI221">
            <v>216</v>
          </cell>
          <cell r="AJ221">
            <v>54.3</v>
          </cell>
          <cell r="AK221">
            <v>35.799999999999997</v>
          </cell>
          <cell r="AL221">
            <v>3.05</v>
          </cell>
          <cell r="AM221">
            <v>0</v>
          </cell>
          <cell r="AN221">
            <v>3.84</v>
          </cell>
          <cell r="AO221">
            <v>7330</v>
          </cell>
          <cell r="AP221">
            <v>0</v>
          </cell>
          <cell r="AQ221">
            <v>35.299999999999997</v>
          </cell>
          <cell r="AR221">
            <v>78.5</v>
          </cell>
          <cell r="AS221">
            <v>24.9</v>
          </cell>
          <cell r="AT221">
            <v>58.9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 t="str">
            <v>W310X117</v>
          </cell>
          <cell r="AZ221" t="str">
            <v>W310X117</v>
          </cell>
          <cell r="BA221">
            <v>117</v>
          </cell>
          <cell r="BB221">
            <v>15000</v>
          </cell>
          <cell r="BC221">
            <v>315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117</v>
          </cell>
          <cell r="BV221">
            <v>0</v>
          </cell>
          <cell r="BW221">
            <v>0</v>
          </cell>
          <cell r="BX221">
            <v>20.7</v>
          </cell>
          <cell r="BY221">
            <v>0</v>
          </cell>
          <cell r="BZ221">
            <v>276</v>
          </cell>
          <cell r="CA221">
            <v>1950</v>
          </cell>
          <cell r="CB221">
            <v>1750</v>
          </cell>
          <cell r="CC221">
            <v>136</v>
          </cell>
          <cell r="CD221">
            <v>89.9</v>
          </cell>
          <cell r="CE221">
            <v>890</v>
          </cell>
          <cell r="CF221">
            <v>587</v>
          </cell>
          <cell r="CG221">
            <v>77.5</v>
          </cell>
          <cell r="CH221">
            <v>0</v>
          </cell>
          <cell r="CI221">
            <v>1600</v>
          </cell>
          <cell r="CJ221">
            <v>1970</v>
          </cell>
          <cell r="CK221">
            <v>0</v>
          </cell>
          <cell r="CL221">
            <v>22800</v>
          </cell>
          <cell r="CM221">
            <v>32.700000000000003</v>
          </cell>
          <cell r="CN221">
            <v>408</v>
          </cell>
          <cell r="CO221">
            <v>965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</row>
        <row r="222">
          <cell r="C222" t="str">
            <v>W12X72</v>
          </cell>
          <cell r="D222" t="str">
            <v>F</v>
          </cell>
          <cell r="E222">
            <v>72</v>
          </cell>
          <cell r="F222">
            <v>21.1</v>
          </cell>
          <cell r="G222">
            <v>12.3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1.0625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8.99</v>
          </cell>
          <cell r="AA222">
            <v>0</v>
          </cell>
          <cell r="AB222">
            <v>22.6</v>
          </cell>
          <cell r="AC222">
            <v>0</v>
          </cell>
          <cell r="AD222">
            <v>0</v>
          </cell>
          <cell r="AE222">
            <v>597</v>
          </cell>
          <cell r="AF222">
            <v>108</v>
          </cell>
          <cell r="AG222">
            <v>97.4</v>
          </cell>
          <cell r="AH222">
            <v>5.31</v>
          </cell>
          <cell r="AI222">
            <v>195</v>
          </cell>
          <cell r="AJ222">
            <v>49.2</v>
          </cell>
          <cell r="AK222">
            <v>32.4</v>
          </cell>
          <cell r="AL222">
            <v>3.04</v>
          </cell>
          <cell r="AM222">
            <v>0</v>
          </cell>
          <cell r="AN222">
            <v>2.93</v>
          </cell>
          <cell r="AO222">
            <v>6540</v>
          </cell>
          <cell r="AP222">
            <v>0</v>
          </cell>
          <cell r="AQ222">
            <v>34.9</v>
          </cell>
          <cell r="AR222">
            <v>70.099999999999994</v>
          </cell>
          <cell r="AS222">
            <v>22.5</v>
          </cell>
          <cell r="AT222">
            <v>53.2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 t="str">
            <v>W310X107</v>
          </cell>
          <cell r="AZ222" t="str">
            <v>W310X107</v>
          </cell>
          <cell r="BA222">
            <v>107</v>
          </cell>
          <cell r="BB222">
            <v>13600</v>
          </cell>
          <cell r="BC222">
            <v>312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107</v>
          </cell>
          <cell r="BV222">
            <v>0</v>
          </cell>
          <cell r="BW222">
            <v>0</v>
          </cell>
          <cell r="BX222">
            <v>22.6</v>
          </cell>
          <cell r="BY222">
            <v>0</v>
          </cell>
          <cell r="BZ222">
            <v>248</v>
          </cell>
          <cell r="CA222">
            <v>1770</v>
          </cell>
          <cell r="CB222">
            <v>1600</v>
          </cell>
          <cell r="CC222">
            <v>135</v>
          </cell>
          <cell r="CD222">
            <v>81.2</v>
          </cell>
          <cell r="CE222">
            <v>806</v>
          </cell>
          <cell r="CF222">
            <v>531</v>
          </cell>
          <cell r="CG222">
            <v>77.2</v>
          </cell>
          <cell r="CH222">
            <v>0</v>
          </cell>
          <cell r="CI222">
            <v>1220</v>
          </cell>
          <cell r="CJ222">
            <v>1760</v>
          </cell>
          <cell r="CK222">
            <v>0</v>
          </cell>
          <cell r="CL222">
            <v>22500</v>
          </cell>
          <cell r="CM222">
            <v>29.2</v>
          </cell>
          <cell r="CN222">
            <v>369</v>
          </cell>
          <cell r="CO222">
            <v>872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</row>
        <row r="223">
          <cell r="C223" t="str">
            <v>W12X65</v>
          </cell>
          <cell r="D223" t="str">
            <v>F</v>
          </cell>
          <cell r="E223">
            <v>65</v>
          </cell>
          <cell r="F223">
            <v>19.100000000000001</v>
          </cell>
          <cell r="G223">
            <v>12.1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1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9.92</v>
          </cell>
          <cell r="AA223">
            <v>0</v>
          </cell>
          <cell r="AB223">
            <v>24.9</v>
          </cell>
          <cell r="AC223">
            <v>0</v>
          </cell>
          <cell r="AD223">
            <v>0</v>
          </cell>
          <cell r="AE223">
            <v>533</v>
          </cell>
          <cell r="AF223">
            <v>96.8</v>
          </cell>
          <cell r="AG223">
            <v>87.9</v>
          </cell>
          <cell r="AH223">
            <v>5.28</v>
          </cell>
          <cell r="AI223">
            <v>174</v>
          </cell>
          <cell r="AJ223">
            <v>44.1</v>
          </cell>
          <cell r="AK223">
            <v>29.1</v>
          </cell>
          <cell r="AL223">
            <v>3.02</v>
          </cell>
          <cell r="AM223">
            <v>0</v>
          </cell>
          <cell r="AN223">
            <v>2.1800000000000002</v>
          </cell>
          <cell r="AO223">
            <v>5780</v>
          </cell>
          <cell r="AP223">
            <v>0</v>
          </cell>
          <cell r="AQ223">
            <v>34.5</v>
          </cell>
          <cell r="AR223">
            <v>62.6</v>
          </cell>
          <cell r="AS223">
            <v>20.2</v>
          </cell>
          <cell r="AT223">
            <v>47.5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 t="str">
            <v>W310X97</v>
          </cell>
          <cell r="AZ223" t="str">
            <v>W310X97</v>
          </cell>
          <cell r="BA223">
            <v>97</v>
          </cell>
          <cell r="BB223">
            <v>12300</v>
          </cell>
          <cell r="BC223">
            <v>307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97</v>
          </cell>
          <cell r="BV223">
            <v>0</v>
          </cell>
          <cell r="BW223">
            <v>0</v>
          </cell>
          <cell r="BX223">
            <v>24.9</v>
          </cell>
          <cell r="BY223">
            <v>0</v>
          </cell>
          <cell r="BZ223">
            <v>222</v>
          </cell>
          <cell r="CA223">
            <v>1590</v>
          </cell>
          <cell r="CB223">
            <v>1440</v>
          </cell>
          <cell r="CC223">
            <v>134</v>
          </cell>
          <cell r="CD223">
            <v>72.400000000000006</v>
          </cell>
          <cell r="CE223">
            <v>723</v>
          </cell>
          <cell r="CF223">
            <v>477</v>
          </cell>
          <cell r="CG223">
            <v>76.7</v>
          </cell>
          <cell r="CH223">
            <v>0</v>
          </cell>
          <cell r="CI223">
            <v>907</v>
          </cell>
          <cell r="CJ223">
            <v>1550</v>
          </cell>
          <cell r="CK223">
            <v>0</v>
          </cell>
          <cell r="CL223">
            <v>22300</v>
          </cell>
          <cell r="CM223">
            <v>26.1</v>
          </cell>
          <cell r="CN223">
            <v>331</v>
          </cell>
          <cell r="CO223">
            <v>778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</row>
        <row r="224">
          <cell r="C224" t="str">
            <v>W12X58</v>
          </cell>
          <cell r="D224" t="str">
            <v>F</v>
          </cell>
          <cell r="E224">
            <v>58</v>
          </cell>
          <cell r="F224">
            <v>17</v>
          </cell>
          <cell r="G224">
            <v>12.2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9.25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0.9375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7.82</v>
          </cell>
          <cell r="AA224">
            <v>0</v>
          </cell>
          <cell r="AB224">
            <v>27</v>
          </cell>
          <cell r="AC224">
            <v>0</v>
          </cell>
          <cell r="AD224">
            <v>0</v>
          </cell>
          <cell r="AE224">
            <v>475</v>
          </cell>
          <cell r="AF224">
            <v>86.4</v>
          </cell>
          <cell r="AG224">
            <v>78</v>
          </cell>
          <cell r="AH224">
            <v>5.28</v>
          </cell>
          <cell r="AI224">
            <v>107</v>
          </cell>
          <cell r="AJ224">
            <v>32.5</v>
          </cell>
          <cell r="AK224">
            <v>21.4</v>
          </cell>
          <cell r="AL224">
            <v>2.5099999999999998</v>
          </cell>
          <cell r="AM224">
            <v>0</v>
          </cell>
          <cell r="AN224">
            <v>2.1</v>
          </cell>
          <cell r="AO224">
            <v>3570</v>
          </cell>
          <cell r="AP224">
            <v>0</v>
          </cell>
          <cell r="AQ224">
            <v>28.9</v>
          </cell>
          <cell r="AR224">
            <v>46.2</v>
          </cell>
          <cell r="AS224">
            <v>17.8</v>
          </cell>
          <cell r="AT224">
            <v>42.4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 t="str">
            <v>W310X86</v>
          </cell>
          <cell r="AZ224" t="str">
            <v>W310X86</v>
          </cell>
          <cell r="BA224">
            <v>86</v>
          </cell>
          <cell r="BB224">
            <v>11000</v>
          </cell>
          <cell r="BC224">
            <v>310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86</v>
          </cell>
          <cell r="BV224">
            <v>0</v>
          </cell>
          <cell r="BW224">
            <v>0</v>
          </cell>
          <cell r="BX224">
            <v>27</v>
          </cell>
          <cell r="BY224">
            <v>0</v>
          </cell>
          <cell r="BZ224">
            <v>198</v>
          </cell>
          <cell r="CA224">
            <v>1420</v>
          </cell>
          <cell r="CB224">
            <v>1280</v>
          </cell>
          <cell r="CC224">
            <v>134</v>
          </cell>
          <cell r="CD224">
            <v>44.5</v>
          </cell>
          <cell r="CE224">
            <v>533</v>
          </cell>
          <cell r="CF224">
            <v>351</v>
          </cell>
          <cell r="CG224">
            <v>63.8</v>
          </cell>
          <cell r="CH224">
            <v>0</v>
          </cell>
          <cell r="CI224">
            <v>874</v>
          </cell>
          <cell r="CJ224">
            <v>959</v>
          </cell>
          <cell r="CK224">
            <v>0</v>
          </cell>
          <cell r="CL224">
            <v>18600</v>
          </cell>
          <cell r="CM224">
            <v>19.2</v>
          </cell>
          <cell r="CN224">
            <v>292</v>
          </cell>
          <cell r="CO224">
            <v>695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</row>
        <row r="225">
          <cell r="C225" t="str">
            <v>W12X53</v>
          </cell>
          <cell r="D225" t="str">
            <v>F</v>
          </cell>
          <cell r="E225">
            <v>53</v>
          </cell>
          <cell r="F225">
            <v>15.6</v>
          </cell>
          <cell r="G225">
            <v>12.1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9.25</v>
          </cell>
          <cell r="P225">
            <v>0</v>
          </cell>
          <cell r="Q225">
            <v>0</v>
          </cell>
          <cell r="R225">
            <v>1.18</v>
          </cell>
          <cell r="S225">
            <v>1.375</v>
          </cell>
          <cell r="T225">
            <v>0.9375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8.69</v>
          </cell>
          <cell r="AA225">
            <v>0</v>
          </cell>
          <cell r="AB225">
            <v>28.1</v>
          </cell>
          <cell r="AC225">
            <v>0</v>
          </cell>
          <cell r="AD225">
            <v>0</v>
          </cell>
          <cell r="AE225">
            <v>425</v>
          </cell>
          <cell r="AF225">
            <v>77.900000000000006</v>
          </cell>
          <cell r="AG225">
            <v>70.599999999999994</v>
          </cell>
          <cell r="AH225">
            <v>5.23</v>
          </cell>
          <cell r="AI225">
            <v>95.8</v>
          </cell>
          <cell r="AJ225">
            <v>29.1</v>
          </cell>
          <cell r="AK225">
            <v>19.2</v>
          </cell>
          <cell r="AL225">
            <v>2.48</v>
          </cell>
          <cell r="AM225">
            <v>0</v>
          </cell>
          <cell r="AN225">
            <v>1.58</v>
          </cell>
          <cell r="AO225">
            <v>3160</v>
          </cell>
          <cell r="AP225">
            <v>0</v>
          </cell>
          <cell r="AQ225">
            <v>28.8</v>
          </cell>
          <cell r="AR225">
            <v>41.4</v>
          </cell>
          <cell r="AS225">
            <v>16</v>
          </cell>
          <cell r="AT225">
            <v>38.299999999999997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 t="str">
            <v>W310X79</v>
          </cell>
          <cell r="AZ225" t="str">
            <v>W310X79</v>
          </cell>
          <cell r="BA225">
            <v>79</v>
          </cell>
          <cell r="BB225">
            <v>10100</v>
          </cell>
          <cell r="BC225">
            <v>307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30</v>
          </cell>
          <cell r="BO225">
            <v>34.9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79</v>
          </cell>
          <cell r="BV225">
            <v>0</v>
          </cell>
          <cell r="BW225">
            <v>0</v>
          </cell>
          <cell r="BX225">
            <v>28.1</v>
          </cell>
          <cell r="BY225">
            <v>0</v>
          </cell>
          <cell r="BZ225">
            <v>177</v>
          </cell>
          <cell r="CA225">
            <v>1280</v>
          </cell>
          <cell r="CB225">
            <v>1160</v>
          </cell>
          <cell r="CC225">
            <v>133</v>
          </cell>
          <cell r="CD225">
            <v>39.9</v>
          </cell>
          <cell r="CE225">
            <v>477</v>
          </cell>
          <cell r="CF225">
            <v>315</v>
          </cell>
          <cell r="CG225">
            <v>63</v>
          </cell>
          <cell r="CH225">
            <v>0</v>
          </cell>
          <cell r="CI225">
            <v>658</v>
          </cell>
          <cell r="CJ225">
            <v>849</v>
          </cell>
          <cell r="CK225">
            <v>0</v>
          </cell>
          <cell r="CL225">
            <v>18600</v>
          </cell>
          <cell r="CM225">
            <v>17.2</v>
          </cell>
          <cell r="CN225">
            <v>262</v>
          </cell>
          <cell r="CO225">
            <v>628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</row>
        <row r="226">
          <cell r="C226" t="str">
            <v>W12X50</v>
          </cell>
          <cell r="D226" t="str">
            <v>F</v>
          </cell>
          <cell r="E226">
            <v>50</v>
          </cell>
          <cell r="F226">
            <v>14.6</v>
          </cell>
          <cell r="G226">
            <v>12.2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9.25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0.9375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6.31</v>
          </cell>
          <cell r="AA226">
            <v>0</v>
          </cell>
          <cell r="AB226">
            <v>26.8</v>
          </cell>
          <cell r="AC226">
            <v>0</v>
          </cell>
          <cell r="AD226">
            <v>0</v>
          </cell>
          <cell r="AE226">
            <v>391</v>
          </cell>
          <cell r="AF226">
            <v>71.900000000000006</v>
          </cell>
          <cell r="AG226">
            <v>64.2</v>
          </cell>
          <cell r="AH226">
            <v>5.18</v>
          </cell>
          <cell r="AI226">
            <v>56.3</v>
          </cell>
          <cell r="AJ226">
            <v>21.3</v>
          </cell>
          <cell r="AK226">
            <v>13.9</v>
          </cell>
          <cell r="AL226">
            <v>1.96</v>
          </cell>
          <cell r="AM226">
            <v>0</v>
          </cell>
          <cell r="AN226">
            <v>1.71</v>
          </cell>
          <cell r="AO226">
            <v>1880</v>
          </cell>
          <cell r="AP226">
            <v>0</v>
          </cell>
          <cell r="AQ226">
            <v>23.4</v>
          </cell>
          <cell r="AR226">
            <v>30.2</v>
          </cell>
          <cell r="AS226">
            <v>14.3</v>
          </cell>
          <cell r="AT226">
            <v>35.4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 t="str">
            <v>W310X74</v>
          </cell>
          <cell r="AZ226" t="str">
            <v>W310X74</v>
          </cell>
          <cell r="BA226">
            <v>74</v>
          </cell>
          <cell r="BB226">
            <v>9420</v>
          </cell>
          <cell r="BC226">
            <v>310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74</v>
          </cell>
          <cell r="BV226">
            <v>0</v>
          </cell>
          <cell r="BW226">
            <v>0</v>
          </cell>
          <cell r="BX226">
            <v>26.8</v>
          </cell>
          <cell r="BY226">
            <v>0</v>
          </cell>
          <cell r="BZ226">
            <v>163</v>
          </cell>
          <cell r="CA226">
            <v>1180</v>
          </cell>
          <cell r="CB226">
            <v>1050</v>
          </cell>
          <cell r="CC226">
            <v>132</v>
          </cell>
          <cell r="CD226">
            <v>23.4</v>
          </cell>
          <cell r="CE226">
            <v>349</v>
          </cell>
          <cell r="CF226">
            <v>228</v>
          </cell>
          <cell r="CG226">
            <v>49.8</v>
          </cell>
          <cell r="CH226">
            <v>0</v>
          </cell>
          <cell r="CI226">
            <v>712</v>
          </cell>
          <cell r="CJ226">
            <v>505</v>
          </cell>
          <cell r="CK226">
            <v>0</v>
          </cell>
          <cell r="CL226">
            <v>15100</v>
          </cell>
          <cell r="CM226">
            <v>12.6</v>
          </cell>
          <cell r="CN226">
            <v>234</v>
          </cell>
          <cell r="CO226">
            <v>580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</row>
        <row r="227">
          <cell r="C227" t="str">
            <v>W12X45</v>
          </cell>
          <cell r="D227" t="str">
            <v>F</v>
          </cell>
          <cell r="E227">
            <v>45</v>
          </cell>
          <cell r="F227">
            <v>13.1</v>
          </cell>
          <cell r="G227">
            <v>12.1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9.25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0.9375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7</v>
          </cell>
          <cell r="AA227">
            <v>0</v>
          </cell>
          <cell r="AB227">
            <v>29.6</v>
          </cell>
          <cell r="AC227">
            <v>0</v>
          </cell>
          <cell r="AD227">
            <v>0</v>
          </cell>
          <cell r="AE227">
            <v>348</v>
          </cell>
          <cell r="AF227">
            <v>64.2</v>
          </cell>
          <cell r="AG227">
            <v>57.7</v>
          </cell>
          <cell r="AH227">
            <v>5.15</v>
          </cell>
          <cell r="AI227">
            <v>50</v>
          </cell>
          <cell r="AJ227">
            <v>19</v>
          </cell>
          <cell r="AK227">
            <v>12.4</v>
          </cell>
          <cell r="AL227">
            <v>1.95</v>
          </cell>
          <cell r="AM227">
            <v>0</v>
          </cell>
          <cell r="AN227">
            <v>1.26</v>
          </cell>
          <cell r="AO227">
            <v>1650</v>
          </cell>
          <cell r="AP227">
            <v>0</v>
          </cell>
          <cell r="AQ227">
            <v>23.2</v>
          </cell>
          <cell r="AR227">
            <v>26.8</v>
          </cell>
          <cell r="AS227">
            <v>12.8</v>
          </cell>
          <cell r="AT227">
            <v>31.7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 t="str">
            <v>W310X67</v>
          </cell>
          <cell r="AZ227" t="str">
            <v>W310X67</v>
          </cell>
          <cell r="BA227">
            <v>67</v>
          </cell>
          <cell r="BB227">
            <v>8450</v>
          </cell>
          <cell r="BC227">
            <v>307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67</v>
          </cell>
          <cell r="BV227">
            <v>0</v>
          </cell>
          <cell r="BW227">
            <v>0</v>
          </cell>
          <cell r="BX227">
            <v>29.6</v>
          </cell>
          <cell r="BY227">
            <v>0</v>
          </cell>
          <cell r="BZ227">
            <v>145</v>
          </cell>
          <cell r="CA227">
            <v>1050</v>
          </cell>
          <cell r="CB227">
            <v>946</v>
          </cell>
          <cell r="CC227">
            <v>131</v>
          </cell>
          <cell r="CD227">
            <v>20.8</v>
          </cell>
          <cell r="CE227">
            <v>311</v>
          </cell>
          <cell r="CF227">
            <v>203</v>
          </cell>
          <cell r="CG227">
            <v>49.5</v>
          </cell>
          <cell r="CH227">
            <v>0</v>
          </cell>
          <cell r="CI227">
            <v>524</v>
          </cell>
          <cell r="CJ227">
            <v>443</v>
          </cell>
          <cell r="CK227">
            <v>0</v>
          </cell>
          <cell r="CL227">
            <v>15000</v>
          </cell>
          <cell r="CM227">
            <v>11.2</v>
          </cell>
          <cell r="CN227">
            <v>210</v>
          </cell>
          <cell r="CO227">
            <v>519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</row>
        <row r="228">
          <cell r="C228" t="str">
            <v>W12X40</v>
          </cell>
          <cell r="D228" t="str">
            <v>F</v>
          </cell>
          <cell r="E228">
            <v>40</v>
          </cell>
          <cell r="F228">
            <v>11.7</v>
          </cell>
          <cell r="G228">
            <v>11.9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9.25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0.875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7.77</v>
          </cell>
          <cell r="AA228">
            <v>0</v>
          </cell>
          <cell r="AB228">
            <v>33.6</v>
          </cell>
          <cell r="AC228">
            <v>0</v>
          </cell>
          <cell r="AD228">
            <v>0</v>
          </cell>
          <cell r="AE228">
            <v>307</v>
          </cell>
          <cell r="AF228">
            <v>57</v>
          </cell>
          <cell r="AG228">
            <v>51.5</v>
          </cell>
          <cell r="AH228">
            <v>5.13</v>
          </cell>
          <cell r="AI228">
            <v>44.1</v>
          </cell>
          <cell r="AJ228">
            <v>16.8</v>
          </cell>
          <cell r="AK228">
            <v>11</v>
          </cell>
          <cell r="AL228">
            <v>1.94</v>
          </cell>
          <cell r="AM228">
            <v>0</v>
          </cell>
          <cell r="AN228">
            <v>0.90600000000000003</v>
          </cell>
          <cell r="AO228">
            <v>1440</v>
          </cell>
          <cell r="AP228">
            <v>0</v>
          </cell>
          <cell r="AQ228">
            <v>22.8</v>
          </cell>
          <cell r="AR228">
            <v>23.5</v>
          </cell>
          <cell r="AS228">
            <v>11.3</v>
          </cell>
          <cell r="AT228">
            <v>27.8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 t="str">
            <v>W310X60</v>
          </cell>
          <cell r="AZ228" t="str">
            <v>W310X60</v>
          </cell>
          <cell r="BA228">
            <v>60</v>
          </cell>
          <cell r="BB228">
            <v>7550</v>
          </cell>
          <cell r="BC228">
            <v>302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60</v>
          </cell>
          <cell r="BV228">
            <v>0</v>
          </cell>
          <cell r="BW228">
            <v>0</v>
          </cell>
          <cell r="BX228">
            <v>33.6</v>
          </cell>
          <cell r="BY228">
            <v>0</v>
          </cell>
          <cell r="BZ228">
            <v>128</v>
          </cell>
          <cell r="CA228">
            <v>934</v>
          </cell>
          <cell r="CB228">
            <v>844</v>
          </cell>
          <cell r="CC228">
            <v>130</v>
          </cell>
          <cell r="CD228">
            <v>18.399999999999999</v>
          </cell>
          <cell r="CE228">
            <v>275</v>
          </cell>
          <cell r="CF228">
            <v>180</v>
          </cell>
          <cell r="CG228">
            <v>49.3</v>
          </cell>
          <cell r="CH228">
            <v>0</v>
          </cell>
          <cell r="CI228">
            <v>377</v>
          </cell>
          <cell r="CJ228">
            <v>387</v>
          </cell>
          <cell r="CK228">
            <v>0</v>
          </cell>
          <cell r="CL228">
            <v>14700</v>
          </cell>
          <cell r="CM228">
            <v>9.7799999999999994</v>
          </cell>
          <cell r="CN228">
            <v>185</v>
          </cell>
          <cell r="CO228">
            <v>456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</row>
        <row r="229">
          <cell r="C229" t="str">
            <v>W12X35</v>
          </cell>
          <cell r="D229" t="str">
            <v>F</v>
          </cell>
          <cell r="E229">
            <v>35</v>
          </cell>
          <cell r="F229">
            <v>10.3</v>
          </cell>
          <cell r="G229">
            <v>12.5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0.75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6.31</v>
          </cell>
          <cell r="AA229">
            <v>0</v>
          </cell>
          <cell r="AB229">
            <v>36.200000000000003</v>
          </cell>
          <cell r="AC229">
            <v>0</v>
          </cell>
          <cell r="AD229">
            <v>0</v>
          </cell>
          <cell r="AE229">
            <v>285</v>
          </cell>
          <cell r="AF229">
            <v>51.2</v>
          </cell>
          <cell r="AG229">
            <v>45.6</v>
          </cell>
          <cell r="AH229">
            <v>5.25</v>
          </cell>
          <cell r="AI229">
            <v>24.5</v>
          </cell>
          <cell r="AJ229">
            <v>11.5</v>
          </cell>
          <cell r="AK229">
            <v>7.47</v>
          </cell>
          <cell r="AL229">
            <v>1.54</v>
          </cell>
          <cell r="AM229">
            <v>0</v>
          </cell>
          <cell r="AN229">
            <v>0.74099999999999999</v>
          </cell>
          <cell r="AO229">
            <v>879</v>
          </cell>
          <cell r="AP229">
            <v>0</v>
          </cell>
          <cell r="AQ229">
            <v>19.600000000000001</v>
          </cell>
          <cell r="AR229">
            <v>16.8</v>
          </cell>
          <cell r="AS229">
            <v>9.75</v>
          </cell>
          <cell r="AT229">
            <v>25.4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 t="str">
            <v>W310X52</v>
          </cell>
          <cell r="AZ229" t="str">
            <v>W310X52</v>
          </cell>
          <cell r="BA229">
            <v>52</v>
          </cell>
          <cell r="BB229">
            <v>6650</v>
          </cell>
          <cell r="BC229">
            <v>318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52</v>
          </cell>
          <cell r="BV229">
            <v>0</v>
          </cell>
          <cell r="BW229">
            <v>0</v>
          </cell>
          <cell r="BX229">
            <v>36.200000000000003</v>
          </cell>
          <cell r="BY229">
            <v>0</v>
          </cell>
          <cell r="BZ229">
            <v>119</v>
          </cell>
          <cell r="CA229">
            <v>839</v>
          </cell>
          <cell r="CB229">
            <v>747</v>
          </cell>
          <cell r="CC229">
            <v>133</v>
          </cell>
          <cell r="CD229">
            <v>10.199999999999999</v>
          </cell>
          <cell r="CE229">
            <v>188</v>
          </cell>
          <cell r="CF229">
            <v>122</v>
          </cell>
          <cell r="CG229">
            <v>39.1</v>
          </cell>
          <cell r="CH229">
            <v>0</v>
          </cell>
          <cell r="CI229">
            <v>308</v>
          </cell>
          <cell r="CJ229">
            <v>236</v>
          </cell>
          <cell r="CK229">
            <v>0</v>
          </cell>
          <cell r="CL229">
            <v>12600</v>
          </cell>
          <cell r="CM229">
            <v>6.99</v>
          </cell>
          <cell r="CN229">
            <v>160</v>
          </cell>
          <cell r="CO229">
            <v>416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</row>
        <row r="230">
          <cell r="C230" t="str">
            <v>W12X30</v>
          </cell>
          <cell r="D230" t="str">
            <v>F</v>
          </cell>
          <cell r="E230">
            <v>30</v>
          </cell>
          <cell r="F230">
            <v>8.7899999999999991</v>
          </cell>
          <cell r="G230">
            <v>12.3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0.75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7.41</v>
          </cell>
          <cell r="AA230">
            <v>0</v>
          </cell>
          <cell r="AB230">
            <v>41.8</v>
          </cell>
          <cell r="AC230">
            <v>0</v>
          </cell>
          <cell r="AD230">
            <v>0</v>
          </cell>
          <cell r="AE230">
            <v>238</v>
          </cell>
          <cell r="AF230">
            <v>43.1</v>
          </cell>
          <cell r="AG230">
            <v>38.6</v>
          </cell>
          <cell r="AH230">
            <v>5.21</v>
          </cell>
          <cell r="AI230">
            <v>20.3</v>
          </cell>
          <cell r="AJ230">
            <v>9.56</v>
          </cell>
          <cell r="AK230">
            <v>6.24</v>
          </cell>
          <cell r="AL230">
            <v>1.52</v>
          </cell>
          <cell r="AM230">
            <v>0</v>
          </cell>
          <cell r="AN230">
            <v>0.45700000000000002</v>
          </cell>
          <cell r="AO230">
            <v>720</v>
          </cell>
          <cell r="AP230">
            <v>0</v>
          </cell>
          <cell r="AQ230">
            <v>19.3</v>
          </cell>
          <cell r="AR230">
            <v>13.9</v>
          </cell>
          <cell r="AS230">
            <v>8.17</v>
          </cell>
          <cell r="AT230">
            <v>21.3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 t="str">
            <v>W310X44.5</v>
          </cell>
          <cell r="AZ230" t="str">
            <v>W310X44.5</v>
          </cell>
          <cell r="BA230">
            <v>44.5</v>
          </cell>
          <cell r="BB230">
            <v>5670</v>
          </cell>
          <cell r="BC230">
            <v>312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44.5</v>
          </cell>
          <cell r="BV230">
            <v>0</v>
          </cell>
          <cell r="BW230">
            <v>0</v>
          </cell>
          <cell r="BX230">
            <v>41.8</v>
          </cell>
          <cell r="BY230">
            <v>0</v>
          </cell>
          <cell r="BZ230">
            <v>99.1</v>
          </cell>
          <cell r="CA230">
            <v>706</v>
          </cell>
          <cell r="CB230">
            <v>633</v>
          </cell>
          <cell r="CC230">
            <v>132</v>
          </cell>
          <cell r="CD230">
            <v>8.4499999999999993</v>
          </cell>
          <cell r="CE230">
            <v>157</v>
          </cell>
          <cell r="CF230">
            <v>102</v>
          </cell>
          <cell r="CG230">
            <v>38.6</v>
          </cell>
          <cell r="CH230">
            <v>0</v>
          </cell>
          <cell r="CI230">
            <v>190</v>
          </cell>
          <cell r="CJ230">
            <v>193</v>
          </cell>
          <cell r="CK230">
            <v>0</v>
          </cell>
          <cell r="CL230">
            <v>12500</v>
          </cell>
          <cell r="CM230">
            <v>5.79</v>
          </cell>
          <cell r="CN230">
            <v>134</v>
          </cell>
          <cell r="CO230">
            <v>349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</row>
        <row r="231">
          <cell r="C231" t="str">
            <v>W12X26</v>
          </cell>
          <cell r="D231" t="str">
            <v>F</v>
          </cell>
          <cell r="E231">
            <v>26</v>
          </cell>
          <cell r="F231">
            <v>7.65</v>
          </cell>
          <cell r="G231">
            <v>12.2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0.75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8.5399999999999991</v>
          </cell>
          <cell r="AA231">
            <v>0</v>
          </cell>
          <cell r="AB231">
            <v>47.2</v>
          </cell>
          <cell r="AC231">
            <v>0</v>
          </cell>
          <cell r="AD231">
            <v>0</v>
          </cell>
          <cell r="AE231">
            <v>204</v>
          </cell>
          <cell r="AF231">
            <v>37.200000000000003</v>
          </cell>
          <cell r="AG231">
            <v>33.4</v>
          </cell>
          <cell r="AH231">
            <v>5.17</v>
          </cell>
          <cell r="AI231">
            <v>17.3</v>
          </cell>
          <cell r="AJ231">
            <v>8.17</v>
          </cell>
          <cell r="AK231">
            <v>5.34</v>
          </cell>
          <cell r="AL231">
            <v>1.51</v>
          </cell>
          <cell r="AM231">
            <v>0</v>
          </cell>
          <cell r="AN231">
            <v>0.3</v>
          </cell>
          <cell r="AO231">
            <v>607</v>
          </cell>
          <cell r="AP231">
            <v>0</v>
          </cell>
          <cell r="AQ231">
            <v>19.2</v>
          </cell>
          <cell r="AR231">
            <v>11.8</v>
          </cell>
          <cell r="AS231">
            <v>7.03</v>
          </cell>
          <cell r="AT231">
            <v>18.3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 t="str">
            <v>W310X38.7</v>
          </cell>
          <cell r="AZ231" t="str">
            <v>W310X38.7</v>
          </cell>
          <cell r="BA231">
            <v>38.700000000000003</v>
          </cell>
          <cell r="BB231">
            <v>4940</v>
          </cell>
          <cell r="BC231">
            <v>310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38.700000000000003</v>
          </cell>
          <cell r="BV231">
            <v>0</v>
          </cell>
          <cell r="BW231">
            <v>0</v>
          </cell>
          <cell r="BX231">
            <v>47.2</v>
          </cell>
          <cell r="BY231">
            <v>0</v>
          </cell>
          <cell r="BZ231">
            <v>84.9</v>
          </cell>
          <cell r="CA231">
            <v>610</v>
          </cell>
          <cell r="CB231">
            <v>547</v>
          </cell>
          <cell r="CC231">
            <v>131</v>
          </cell>
          <cell r="CD231">
            <v>7.2</v>
          </cell>
          <cell r="CE231">
            <v>134</v>
          </cell>
          <cell r="CF231">
            <v>87.5</v>
          </cell>
          <cell r="CG231">
            <v>38.4</v>
          </cell>
          <cell r="CH231">
            <v>0</v>
          </cell>
          <cell r="CI231">
            <v>125</v>
          </cell>
          <cell r="CJ231">
            <v>163</v>
          </cell>
          <cell r="CK231">
            <v>0</v>
          </cell>
          <cell r="CL231">
            <v>12400</v>
          </cell>
          <cell r="CM231">
            <v>4.91</v>
          </cell>
          <cell r="CN231">
            <v>115</v>
          </cell>
          <cell r="CO231">
            <v>300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</row>
        <row r="232">
          <cell r="C232" t="str">
            <v>W12X22</v>
          </cell>
          <cell r="D232" t="str">
            <v>F</v>
          </cell>
          <cell r="E232">
            <v>22</v>
          </cell>
          <cell r="F232">
            <v>6.48</v>
          </cell>
          <cell r="G232">
            <v>12.3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0.625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4.74</v>
          </cell>
          <cell r="AA232">
            <v>0</v>
          </cell>
          <cell r="AB232">
            <v>41.8</v>
          </cell>
          <cell r="AC232">
            <v>0</v>
          </cell>
          <cell r="AD232">
            <v>0</v>
          </cell>
          <cell r="AE232">
            <v>156</v>
          </cell>
          <cell r="AF232">
            <v>29.3</v>
          </cell>
          <cell r="AG232">
            <v>25.4</v>
          </cell>
          <cell r="AH232">
            <v>4.91</v>
          </cell>
          <cell r="AI232">
            <v>4.66</v>
          </cell>
          <cell r="AJ232">
            <v>3.66</v>
          </cell>
          <cell r="AK232">
            <v>2.31</v>
          </cell>
          <cell r="AL232">
            <v>0.84799999999999998</v>
          </cell>
          <cell r="AM232">
            <v>0</v>
          </cell>
          <cell r="AN232">
            <v>0.29299999999999998</v>
          </cell>
          <cell r="AO232">
            <v>164</v>
          </cell>
          <cell r="AP232">
            <v>0</v>
          </cell>
          <cell r="AQ232">
            <v>12</v>
          </cell>
          <cell r="AR232">
            <v>5.12</v>
          </cell>
          <cell r="AS232">
            <v>4.76</v>
          </cell>
          <cell r="AT232">
            <v>14.4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 t="str">
            <v>W310X32.7</v>
          </cell>
          <cell r="AZ232" t="str">
            <v>W310X32.7</v>
          </cell>
          <cell r="BA232">
            <v>32.700000000000003</v>
          </cell>
          <cell r="BB232">
            <v>4180</v>
          </cell>
          <cell r="BC232">
            <v>312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32.700000000000003</v>
          </cell>
          <cell r="BV232">
            <v>0</v>
          </cell>
          <cell r="BW232">
            <v>0</v>
          </cell>
          <cell r="BX232">
            <v>41.8</v>
          </cell>
          <cell r="BY232">
            <v>0</v>
          </cell>
          <cell r="BZ232">
            <v>64.900000000000006</v>
          </cell>
          <cell r="CA232">
            <v>480</v>
          </cell>
          <cell r="CB232">
            <v>416</v>
          </cell>
          <cell r="CC232">
            <v>125</v>
          </cell>
          <cell r="CD232">
            <v>1.94</v>
          </cell>
          <cell r="CE232">
            <v>60</v>
          </cell>
          <cell r="CF232">
            <v>37.9</v>
          </cell>
          <cell r="CG232">
            <v>21.5</v>
          </cell>
          <cell r="CH232">
            <v>0</v>
          </cell>
          <cell r="CI232">
            <v>122</v>
          </cell>
          <cell r="CJ232">
            <v>44</v>
          </cell>
          <cell r="CK232">
            <v>0</v>
          </cell>
          <cell r="CL232">
            <v>7740</v>
          </cell>
          <cell r="CM232">
            <v>2.13</v>
          </cell>
          <cell r="CN232">
            <v>78</v>
          </cell>
          <cell r="CO232">
            <v>236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</row>
        <row r="233">
          <cell r="C233" t="str">
            <v>W12X19</v>
          </cell>
          <cell r="D233" t="str">
            <v>F</v>
          </cell>
          <cell r="E233">
            <v>19</v>
          </cell>
          <cell r="F233">
            <v>5.57</v>
          </cell>
          <cell r="G233">
            <v>12.2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0.5625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5.72</v>
          </cell>
          <cell r="AA233">
            <v>0</v>
          </cell>
          <cell r="AB233">
            <v>46.2</v>
          </cell>
          <cell r="AC233">
            <v>0</v>
          </cell>
          <cell r="AD233">
            <v>0</v>
          </cell>
          <cell r="AE233">
            <v>130</v>
          </cell>
          <cell r="AF233">
            <v>24.7</v>
          </cell>
          <cell r="AG233">
            <v>21.3</v>
          </cell>
          <cell r="AH233">
            <v>4.82</v>
          </cell>
          <cell r="AI233">
            <v>3.76</v>
          </cell>
          <cell r="AJ233">
            <v>2.98</v>
          </cell>
          <cell r="AK233">
            <v>1.88</v>
          </cell>
          <cell r="AL233">
            <v>0.82199999999999995</v>
          </cell>
          <cell r="AM233">
            <v>0</v>
          </cell>
          <cell r="AN233">
            <v>0.18</v>
          </cell>
          <cell r="AO233">
            <v>131</v>
          </cell>
          <cell r="AP233">
            <v>0</v>
          </cell>
          <cell r="AQ233">
            <v>11.9</v>
          </cell>
          <cell r="AR233">
            <v>4.17</v>
          </cell>
          <cell r="AS233">
            <v>3.91</v>
          </cell>
          <cell r="AT233">
            <v>12.2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 t="str">
            <v>W310X28.3</v>
          </cell>
          <cell r="AZ233" t="str">
            <v>W310X28.3</v>
          </cell>
          <cell r="BA233">
            <v>28.3</v>
          </cell>
          <cell r="BB233">
            <v>3590</v>
          </cell>
          <cell r="BC233">
            <v>310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28.3</v>
          </cell>
          <cell r="BV233">
            <v>0</v>
          </cell>
          <cell r="BW233">
            <v>0</v>
          </cell>
          <cell r="BX233">
            <v>46.2</v>
          </cell>
          <cell r="BY233">
            <v>0</v>
          </cell>
          <cell r="BZ233">
            <v>54.1</v>
          </cell>
          <cell r="CA233">
            <v>405</v>
          </cell>
          <cell r="CB233">
            <v>349</v>
          </cell>
          <cell r="CC233">
            <v>122</v>
          </cell>
          <cell r="CD233">
            <v>1.57</v>
          </cell>
          <cell r="CE233">
            <v>48.8</v>
          </cell>
          <cell r="CF233">
            <v>30.8</v>
          </cell>
          <cell r="CG233">
            <v>20.9</v>
          </cell>
          <cell r="CH233">
            <v>0</v>
          </cell>
          <cell r="CI233">
            <v>74.900000000000006</v>
          </cell>
          <cell r="CJ233">
            <v>35.200000000000003</v>
          </cell>
          <cell r="CK233">
            <v>0</v>
          </cell>
          <cell r="CL233">
            <v>7680</v>
          </cell>
          <cell r="CM233">
            <v>1.74</v>
          </cell>
          <cell r="CN233">
            <v>64.099999999999994</v>
          </cell>
          <cell r="CO233">
            <v>200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</row>
        <row r="234">
          <cell r="C234" t="str">
            <v>W12X16</v>
          </cell>
          <cell r="D234" t="str">
            <v>F</v>
          </cell>
          <cell r="E234">
            <v>16</v>
          </cell>
          <cell r="F234">
            <v>4.71</v>
          </cell>
          <cell r="G234">
            <v>12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0.5625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7.53</v>
          </cell>
          <cell r="AA234">
            <v>0</v>
          </cell>
          <cell r="AB234">
            <v>49.4</v>
          </cell>
          <cell r="AC234">
            <v>0</v>
          </cell>
          <cell r="AD234">
            <v>0</v>
          </cell>
          <cell r="AE234">
            <v>103</v>
          </cell>
          <cell r="AF234">
            <v>20.100000000000001</v>
          </cell>
          <cell r="AG234">
            <v>17.100000000000001</v>
          </cell>
          <cell r="AH234">
            <v>4.67</v>
          </cell>
          <cell r="AI234">
            <v>2.82</v>
          </cell>
          <cell r="AJ234">
            <v>2.2599999999999998</v>
          </cell>
          <cell r="AK234">
            <v>1.41</v>
          </cell>
          <cell r="AL234">
            <v>0.77300000000000002</v>
          </cell>
          <cell r="AM234">
            <v>0</v>
          </cell>
          <cell r="AN234">
            <v>0.10299999999999999</v>
          </cell>
          <cell r="AO234">
            <v>96.9</v>
          </cell>
          <cell r="AP234">
            <v>0</v>
          </cell>
          <cell r="AQ234">
            <v>11.7</v>
          </cell>
          <cell r="AR234">
            <v>3.09</v>
          </cell>
          <cell r="AS234">
            <v>2.93</v>
          </cell>
          <cell r="AT234">
            <v>9.82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 t="str">
            <v>W310X23.8</v>
          </cell>
          <cell r="AZ234" t="str">
            <v>W310X23.8</v>
          </cell>
          <cell r="BA234">
            <v>23.8</v>
          </cell>
          <cell r="BB234">
            <v>3040</v>
          </cell>
          <cell r="BC234">
            <v>305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23.8</v>
          </cell>
          <cell r="BV234">
            <v>0</v>
          </cell>
          <cell r="BW234">
            <v>0</v>
          </cell>
          <cell r="BX234">
            <v>49.4</v>
          </cell>
          <cell r="BY234">
            <v>0</v>
          </cell>
          <cell r="BZ234">
            <v>42.9</v>
          </cell>
          <cell r="CA234">
            <v>329</v>
          </cell>
          <cell r="CB234">
            <v>280</v>
          </cell>
          <cell r="CC234">
            <v>119</v>
          </cell>
          <cell r="CD234">
            <v>1.17</v>
          </cell>
          <cell r="CE234">
            <v>37</v>
          </cell>
          <cell r="CF234">
            <v>23.1</v>
          </cell>
          <cell r="CG234">
            <v>19.600000000000001</v>
          </cell>
          <cell r="CH234">
            <v>0</v>
          </cell>
          <cell r="CI234">
            <v>42.9</v>
          </cell>
          <cell r="CJ234">
            <v>26</v>
          </cell>
          <cell r="CK234">
            <v>0</v>
          </cell>
          <cell r="CL234">
            <v>7550</v>
          </cell>
          <cell r="CM234">
            <v>1.29</v>
          </cell>
          <cell r="CN234">
            <v>48</v>
          </cell>
          <cell r="CO234">
            <v>161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</row>
        <row r="235">
          <cell r="C235" t="str">
            <v>W12X14</v>
          </cell>
          <cell r="D235" t="str">
            <v>F</v>
          </cell>
          <cell r="E235">
            <v>14</v>
          </cell>
          <cell r="F235">
            <v>4.16</v>
          </cell>
          <cell r="G235">
            <v>11.9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0.5625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8.82</v>
          </cell>
          <cell r="AA235">
            <v>0</v>
          </cell>
          <cell r="AB235">
            <v>54.3</v>
          </cell>
          <cell r="AC235">
            <v>0</v>
          </cell>
          <cell r="AD235">
            <v>0</v>
          </cell>
          <cell r="AE235">
            <v>88.6</v>
          </cell>
          <cell r="AF235">
            <v>17.399999999999999</v>
          </cell>
          <cell r="AG235">
            <v>14.9</v>
          </cell>
          <cell r="AH235">
            <v>4.62</v>
          </cell>
          <cell r="AI235">
            <v>2.36</v>
          </cell>
          <cell r="AJ235">
            <v>1.9</v>
          </cell>
          <cell r="AK235">
            <v>1.19</v>
          </cell>
          <cell r="AL235">
            <v>0.753</v>
          </cell>
          <cell r="AM235">
            <v>0</v>
          </cell>
          <cell r="AN235">
            <v>7.0400000000000004E-2</v>
          </cell>
          <cell r="AO235">
            <v>80.400000000000006</v>
          </cell>
          <cell r="AP235">
            <v>0</v>
          </cell>
          <cell r="AQ235">
            <v>11.6</v>
          </cell>
          <cell r="AR235">
            <v>2.59</v>
          </cell>
          <cell r="AS235">
            <v>2.48</v>
          </cell>
          <cell r="AT235">
            <v>8.49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 t="str">
            <v>W310X21</v>
          </cell>
          <cell r="AZ235" t="str">
            <v>W310X21</v>
          </cell>
          <cell r="BA235">
            <v>21</v>
          </cell>
          <cell r="BB235">
            <v>2680</v>
          </cell>
          <cell r="BC235">
            <v>302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21</v>
          </cell>
          <cell r="BV235">
            <v>0</v>
          </cell>
          <cell r="BW235">
            <v>0</v>
          </cell>
          <cell r="BX235">
            <v>54.3</v>
          </cell>
          <cell r="BY235">
            <v>0</v>
          </cell>
          <cell r="BZ235">
            <v>36.9</v>
          </cell>
          <cell r="CA235">
            <v>285</v>
          </cell>
          <cell r="CB235">
            <v>244</v>
          </cell>
          <cell r="CC235">
            <v>117</v>
          </cell>
          <cell r="CD235">
            <v>0.98199999999999998</v>
          </cell>
          <cell r="CE235">
            <v>31.1</v>
          </cell>
          <cell r="CF235">
            <v>19.5</v>
          </cell>
          <cell r="CG235">
            <v>19.100000000000001</v>
          </cell>
          <cell r="CH235">
            <v>0</v>
          </cell>
          <cell r="CI235">
            <v>29.3</v>
          </cell>
          <cell r="CJ235">
            <v>21.6</v>
          </cell>
          <cell r="CK235">
            <v>0</v>
          </cell>
          <cell r="CL235">
            <v>7480</v>
          </cell>
          <cell r="CM235">
            <v>1.08</v>
          </cell>
          <cell r="CN235">
            <v>40.6</v>
          </cell>
          <cell r="CO235">
            <v>139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</row>
        <row r="236">
          <cell r="C236" t="str">
            <v>W10X112</v>
          </cell>
          <cell r="D236" t="str">
            <v>F</v>
          </cell>
          <cell r="E236">
            <v>112</v>
          </cell>
          <cell r="F236">
            <v>32.9</v>
          </cell>
          <cell r="G236">
            <v>11.4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7.5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1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4.17</v>
          </cell>
          <cell r="AA236">
            <v>0</v>
          </cell>
          <cell r="AB236">
            <v>10.4</v>
          </cell>
          <cell r="AC236">
            <v>0</v>
          </cell>
          <cell r="AD236">
            <v>0</v>
          </cell>
          <cell r="AE236">
            <v>716</v>
          </cell>
          <cell r="AF236">
            <v>147</v>
          </cell>
          <cell r="AG236">
            <v>126</v>
          </cell>
          <cell r="AH236">
            <v>4.66</v>
          </cell>
          <cell r="AI236">
            <v>236</v>
          </cell>
          <cell r="AJ236">
            <v>69.2</v>
          </cell>
          <cell r="AK236">
            <v>45.3</v>
          </cell>
          <cell r="AL236">
            <v>2.68</v>
          </cell>
          <cell r="AM236">
            <v>0</v>
          </cell>
          <cell r="AN236">
            <v>15.1</v>
          </cell>
          <cell r="AO236">
            <v>6020</v>
          </cell>
          <cell r="AP236">
            <v>0</v>
          </cell>
          <cell r="AQ236">
            <v>26.4</v>
          </cell>
          <cell r="AR236">
            <v>85.8</v>
          </cell>
          <cell r="AS236">
            <v>30.6</v>
          </cell>
          <cell r="AT236">
            <v>73.5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 t="str">
            <v>W250X167</v>
          </cell>
          <cell r="AZ236" t="str">
            <v>W250X167</v>
          </cell>
          <cell r="BA236">
            <v>167</v>
          </cell>
          <cell r="BB236">
            <v>21200</v>
          </cell>
          <cell r="BC236">
            <v>290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167</v>
          </cell>
          <cell r="BV236">
            <v>0</v>
          </cell>
          <cell r="BW236">
            <v>0</v>
          </cell>
          <cell r="BX236">
            <v>10.4</v>
          </cell>
          <cell r="BY236">
            <v>0</v>
          </cell>
          <cell r="BZ236">
            <v>298</v>
          </cell>
          <cell r="CA236">
            <v>2410</v>
          </cell>
          <cell r="CB236">
            <v>2060</v>
          </cell>
          <cell r="CC236">
            <v>118</v>
          </cell>
          <cell r="CD236">
            <v>98.2</v>
          </cell>
          <cell r="CE236">
            <v>1130</v>
          </cell>
          <cell r="CF236">
            <v>742</v>
          </cell>
          <cell r="CG236">
            <v>68.099999999999994</v>
          </cell>
          <cell r="CH236">
            <v>0</v>
          </cell>
          <cell r="CI236">
            <v>6290</v>
          </cell>
          <cell r="CJ236">
            <v>1620</v>
          </cell>
          <cell r="CK236">
            <v>0</v>
          </cell>
          <cell r="CL236">
            <v>17000</v>
          </cell>
          <cell r="CM236">
            <v>35.700000000000003</v>
          </cell>
          <cell r="CN236">
            <v>501</v>
          </cell>
          <cell r="CO236">
            <v>1200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</row>
        <row r="237">
          <cell r="C237" t="str">
            <v>W10X100</v>
          </cell>
          <cell r="D237" t="str">
            <v>F</v>
          </cell>
          <cell r="E237">
            <v>100</v>
          </cell>
          <cell r="F237">
            <v>29.4</v>
          </cell>
          <cell r="G237">
            <v>11.1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7.5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1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4.62</v>
          </cell>
          <cell r="AA237">
            <v>0</v>
          </cell>
          <cell r="AB237">
            <v>11.6</v>
          </cell>
          <cell r="AC237">
            <v>0</v>
          </cell>
          <cell r="AD237">
            <v>0</v>
          </cell>
          <cell r="AE237">
            <v>623</v>
          </cell>
          <cell r="AF237">
            <v>130</v>
          </cell>
          <cell r="AG237">
            <v>112</v>
          </cell>
          <cell r="AH237">
            <v>4.5999999999999996</v>
          </cell>
          <cell r="AI237">
            <v>207</v>
          </cell>
          <cell r="AJ237">
            <v>61</v>
          </cell>
          <cell r="AK237">
            <v>40</v>
          </cell>
          <cell r="AL237">
            <v>2.65</v>
          </cell>
          <cell r="AM237">
            <v>0</v>
          </cell>
          <cell r="AN237">
            <v>10.9</v>
          </cell>
          <cell r="AO237">
            <v>5150</v>
          </cell>
          <cell r="AP237">
            <v>0</v>
          </cell>
          <cell r="AQ237">
            <v>25.7</v>
          </cell>
          <cell r="AR237">
            <v>74.099999999999994</v>
          </cell>
          <cell r="AS237">
            <v>26.9</v>
          </cell>
          <cell r="AT237">
            <v>64.2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 t="str">
            <v>W250X149</v>
          </cell>
          <cell r="AZ237" t="str">
            <v>W250X149</v>
          </cell>
          <cell r="BA237">
            <v>149</v>
          </cell>
          <cell r="BB237">
            <v>19000</v>
          </cell>
          <cell r="BC237">
            <v>282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149</v>
          </cell>
          <cell r="BV237">
            <v>0</v>
          </cell>
          <cell r="BW237">
            <v>0</v>
          </cell>
          <cell r="BX237">
            <v>11.6</v>
          </cell>
          <cell r="BY237">
            <v>0</v>
          </cell>
          <cell r="BZ237">
            <v>259</v>
          </cell>
          <cell r="CA237">
            <v>2130</v>
          </cell>
          <cell r="CB237">
            <v>1840</v>
          </cell>
          <cell r="CC237">
            <v>117</v>
          </cell>
          <cell r="CD237">
            <v>86.2</v>
          </cell>
          <cell r="CE237">
            <v>1000</v>
          </cell>
          <cell r="CF237">
            <v>655</v>
          </cell>
          <cell r="CG237">
            <v>67.3</v>
          </cell>
          <cell r="CH237">
            <v>0</v>
          </cell>
          <cell r="CI237">
            <v>4540</v>
          </cell>
          <cell r="CJ237">
            <v>1380</v>
          </cell>
          <cell r="CK237">
            <v>0</v>
          </cell>
          <cell r="CL237">
            <v>16600</v>
          </cell>
          <cell r="CM237">
            <v>30.8</v>
          </cell>
          <cell r="CN237">
            <v>441</v>
          </cell>
          <cell r="CO237">
            <v>1050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</row>
        <row r="238">
          <cell r="C238" t="str">
            <v>W10X88</v>
          </cell>
          <cell r="D238" t="str">
            <v>F</v>
          </cell>
          <cell r="E238">
            <v>88</v>
          </cell>
          <cell r="F238">
            <v>25.9</v>
          </cell>
          <cell r="G238">
            <v>10.8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7.5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0.9375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5.18</v>
          </cell>
          <cell r="AA238">
            <v>0</v>
          </cell>
          <cell r="AB238">
            <v>13</v>
          </cell>
          <cell r="AC238">
            <v>0</v>
          </cell>
          <cell r="AD238">
            <v>0</v>
          </cell>
          <cell r="AE238">
            <v>534</v>
          </cell>
          <cell r="AF238">
            <v>113</v>
          </cell>
          <cell r="AG238">
            <v>98.5</v>
          </cell>
          <cell r="AH238">
            <v>4.54</v>
          </cell>
          <cell r="AI238">
            <v>179</v>
          </cell>
          <cell r="AJ238">
            <v>53.1</v>
          </cell>
          <cell r="AK238">
            <v>34.799999999999997</v>
          </cell>
          <cell r="AL238">
            <v>2.63</v>
          </cell>
          <cell r="AM238">
            <v>0</v>
          </cell>
          <cell r="AN238">
            <v>7.53</v>
          </cell>
          <cell r="AO238">
            <v>4330</v>
          </cell>
          <cell r="AP238">
            <v>0</v>
          </cell>
          <cell r="AQ238">
            <v>25.3</v>
          </cell>
          <cell r="AR238">
            <v>64.400000000000006</v>
          </cell>
          <cell r="AS238">
            <v>23.5</v>
          </cell>
          <cell r="AT238">
            <v>55.9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 t="str">
            <v>W250X131</v>
          </cell>
          <cell r="AZ238" t="str">
            <v>W250X131</v>
          </cell>
          <cell r="BA238">
            <v>131</v>
          </cell>
          <cell r="BB238">
            <v>16700</v>
          </cell>
          <cell r="BC238">
            <v>274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131</v>
          </cell>
          <cell r="BV238">
            <v>0</v>
          </cell>
          <cell r="BW238">
            <v>0</v>
          </cell>
          <cell r="BX238">
            <v>13</v>
          </cell>
          <cell r="BY238">
            <v>0</v>
          </cell>
          <cell r="BZ238">
            <v>222</v>
          </cell>
          <cell r="CA238">
            <v>1850</v>
          </cell>
          <cell r="CB238">
            <v>1610</v>
          </cell>
          <cell r="CC238">
            <v>115</v>
          </cell>
          <cell r="CD238">
            <v>74.5</v>
          </cell>
          <cell r="CE238">
            <v>870</v>
          </cell>
          <cell r="CF238">
            <v>570</v>
          </cell>
          <cell r="CG238">
            <v>66.8</v>
          </cell>
          <cell r="CH238">
            <v>0</v>
          </cell>
          <cell r="CI238">
            <v>3130</v>
          </cell>
          <cell r="CJ238">
            <v>1160</v>
          </cell>
          <cell r="CK238">
            <v>0</v>
          </cell>
          <cell r="CL238">
            <v>16300</v>
          </cell>
          <cell r="CM238">
            <v>26.8</v>
          </cell>
          <cell r="CN238">
            <v>385</v>
          </cell>
          <cell r="CO238">
            <v>916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</row>
        <row r="239">
          <cell r="C239" t="str">
            <v>W10X77</v>
          </cell>
          <cell r="D239" t="str">
            <v>F</v>
          </cell>
          <cell r="E239">
            <v>77</v>
          </cell>
          <cell r="F239">
            <v>22.6</v>
          </cell>
          <cell r="G239">
            <v>10.6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7.5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0.875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5.86</v>
          </cell>
          <cell r="AA239">
            <v>0</v>
          </cell>
          <cell r="AB239">
            <v>14.8</v>
          </cell>
          <cell r="AC239">
            <v>0</v>
          </cell>
          <cell r="AD239">
            <v>0</v>
          </cell>
          <cell r="AE239">
            <v>455</v>
          </cell>
          <cell r="AF239">
            <v>97.6</v>
          </cell>
          <cell r="AG239">
            <v>85.9</v>
          </cell>
          <cell r="AH239">
            <v>4.49</v>
          </cell>
          <cell r="AI239">
            <v>154</v>
          </cell>
          <cell r="AJ239">
            <v>45.9</v>
          </cell>
          <cell r="AK239">
            <v>30.1</v>
          </cell>
          <cell r="AL239">
            <v>2.6</v>
          </cell>
          <cell r="AM239">
            <v>0</v>
          </cell>
          <cell r="AN239">
            <v>5.1100000000000003</v>
          </cell>
          <cell r="AO239">
            <v>3630</v>
          </cell>
          <cell r="AP239">
            <v>0</v>
          </cell>
          <cell r="AQ239">
            <v>24.8</v>
          </cell>
          <cell r="AR239">
            <v>55</v>
          </cell>
          <cell r="AS239">
            <v>20.5</v>
          </cell>
          <cell r="AT239">
            <v>48.4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 t="str">
            <v>W250X115</v>
          </cell>
          <cell r="AZ239" t="str">
            <v>W250X115</v>
          </cell>
          <cell r="BA239">
            <v>115</v>
          </cell>
          <cell r="BB239">
            <v>14600</v>
          </cell>
          <cell r="BC239">
            <v>269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115</v>
          </cell>
          <cell r="BV239">
            <v>0</v>
          </cell>
          <cell r="BW239">
            <v>0</v>
          </cell>
          <cell r="BX239">
            <v>14.8</v>
          </cell>
          <cell r="BY239">
            <v>0</v>
          </cell>
          <cell r="BZ239">
            <v>189</v>
          </cell>
          <cell r="CA239">
            <v>1600</v>
          </cell>
          <cell r="CB239">
            <v>1410</v>
          </cell>
          <cell r="CC239">
            <v>114</v>
          </cell>
          <cell r="CD239">
            <v>64.099999999999994</v>
          </cell>
          <cell r="CE239">
            <v>752</v>
          </cell>
          <cell r="CF239">
            <v>493</v>
          </cell>
          <cell r="CG239">
            <v>66</v>
          </cell>
          <cell r="CH239">
            <v>0</v>
          </cell>
          <cell r="CI239">
            <v>2130</v>
          </cell>
          <cell r="CJ239">
            <v>975</v>
          </cell>
          <cell r="CK239">
            <v>0</v>
          </cell>
          <cell r="CL239">
            <v>16000</v>
          </cell>
          <cell r="CM239">
            <v>22.9</v>
          </cell>
          <cell r="CN239">
            <v>336</v>
          </cell>
          <cell r="CO239">
            <v>793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</row>
        <row r="240">
          <cell r="C240" t="str">
            <v>W10X68</v>
          </cell>
          <cell r="D240" t="str">
            <v>F</v>
          </cell>
          <cell r="E240">
            <v>68</v>
          </cell>
          <cell r="F240">
            <v>20</v>
          </cell>
          <cell r="G240">
            <v>10.4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7.5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0.875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6.58</v>
          </cell>
          <cell r="AA240">
            <v>0</v>
          </cell>
          <cell r="AB240">
            <v>16.7</v>
          </cell>
          <cell r="AC240">
            <v>0</v>
          </cell>
          <cell r="AD240">
            <v>0</v>
          </cell>
          <cell r="AE240">
            <v>394</v>
          </cell>
          <cell r="AF240">
            <v>85.3</v>
          </cell>
          <cell r="AG240">
            <v>75.7</v>
          </cell>
          <cell r="AH240">
            <v>4.4400000000000004</v>
          </cell>
          <cell r="AI240">
            <v>134</v>
          </cell>
          <cell r="AJ240">
            <v>40.1</v>
          </cell>
          <cell r="AK240">
            <v>26.4</v>
          </cell>
          <cell r="AL240">
            <v>2.59</v>
          </cell>
          <cell r="AM240">
            <v>0</v>
          </cell>
          <cell r="AN240">
            <v>3.56</v>
          </cell>
          <cell r="AO240">
            <v>3100</v>
          </cell>
          <cell r="AP240">
            <v>0</v>
          </cell>
          <cell r="AQ240">
            <v>24.3</v>
          </cell>
          <cell r="AR240">
            <v>47.3</v>
          </cell>
          <cell r="AS240">
            <v>17.899999999999999</v>
          </cell>
          <cell r="AT240">
            <v>42.1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 t="str">
            <v>W250X101</v>
          </cell>
          <cell r="AZ240" t="str">
            <v>W250X101</v>
          </cell>
          <cell r="BA240">
            <v>101</v>
          </cell>
          <cell r="BB240">
            <v>12900</v>
          </cell>
          <cell r="BC240">
            <v>264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101</v>
          </cell>
          <cell r="BV240">
            <v>0</v>
          </cell>
          <cell r="BW240">
            <v>0</v>
          </cell>
          <cell r="BX240">
            <v>16.7</v>
          </cell>
          <cell r="BY240">
            <v>0</v>
          </cell>
          <cell r="BZ240">
            <v>164</v>
          </cell>
          <cell r="CA240">
            <v>1400</v>
          </cell>
          <cell r="CB240">
            <v>1240</v>
          </cell>
          <cell r="CC240">
            <v>113</v>
          </cell>
          <cell r="CD240">
            <v>55.8</v>
          </cell>
          <cell r="CE240">
            <v>657</v>
          </cell>
          <cell r="CF240">
            <v>433</v>
          </cell>
          <cell r="CG240">
            <v>65.8</v>
          </cell>
          <cell r="CH240">
            <v>0</v>
          </cell>
          <cell r="CI240">
            <v>1480</v>
          </cell>
          <cell r="CJ240">
            <v>832</v>
          </cell>
          <cell r="CK240">
            <v>0</v>
          </cell>
          <cell r="CL240">
            <v>15700</v>
          </cell>
          <cell r="CM240">
            <v>19.7</v>
          </cell>
          <cell r="CN240">
            <v>293</v>
          </cell>
          <cell r="CO240">
            <v>690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</row>
        <row r="241">
          <cell r="C241" t="str">
            <v>W10X60</v>
          </cell>
          <cell r="D241" t="str">
            <v>F</v>
          </cell>
          <cell r="E241">
            <v>60</v>
          </cell>
          <cell r="F241">
            <v>17.600000000000001</v>
          </cell>
          <cell r="G241">
            <v>10.199999999999999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7.5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0.8125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7.41</v>
          </cell>
          <cell r="AA241">
            <v>0</v>
          </cell>
          <cell r="AB241">
            <v>18.7</v>
          </cell>
          <cell r="AC241">
            <v>0</v>
          </cell>
          <cell r="AD241">
            <v>0</v>
          </cell>
          <cell r="AE241">
            <v>341</v>
          </cell>
          <cell r="AF241">
            <v>74.599999999999994</v>
          </cell>
          <cell r="AG241">
            <v>66.7</v>
          </cell>
          <cell r="AH241">
            <v>4.3899999999999997</v>
          </cell>
          <cell r="AI241">
            <v>116</v>
          </cell>
          <cell r="AJ241">
            <v>35</v>
          </cell>
          <cell r="AK241">
            <v>23</v>
          </cell>
          <cell r="AL241">
            <v>2.57</v>
          </cell>
          <cell r="AM241">
            <v>0</v>
          </cell>
          <cell r="AN241">
            <v>2.48</v>
          </cell>
          <cell r="AO241">
            <v>2640</v>
          </cell>
          <cell r="AP241">
            <v>0</v>
          </cell>
          <cell r="AQ241">
            <v>24</v>
          </cell>
          <cell r="AR241">
            <v>41.3</v>
          </cell>
          <cell r="AS241">
            <v>15.7</v>
          </cell>
          <cell r="AT241">
            <v>36.799999999999997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 t="str">
            <v>W250X89</v>
          </cell>
          <cell r="AZ241" t="str">
            <v>W250X89</v>
          </cell>
          <cell r="BA241">
            <v>89</v>
          </cell>
          <cell r="BB241">
            <v>11400</v>
          </cell>
          <cell r="BC241">
            <v>259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89</v>
          </cell>
          <cell r="BV241">
            <v>0</v>
          </cell>
          <cell r="BW241">
            <v>0</v>
          </cell>
          <cell r="BX241">
            <v>18.7</v>
          </cell>
          <cell r="BY241">
            <v>0</v>
          </cell>
          <cell r="BZ241">
            <v>142</v>
          </cell>
          <cell r="CA241">
            <v>1220</v>
          </cell>
          <cell r="CB241">
            <v>1090</v>
          </cell>
          <cell r="CC241">
            <v>112</v>
          </cell>
          <cell r="CD241">
            <v>48.3</v>
          </cell>
          <cell r="CE241">
            <v>574</v>
          </cell>
          <cell r="CF241">
            <v>377</v>
          </cell>
          <cell r="CG241">
            <v>65.3</v>
          </cell>
          <cell r="CH241">
            <v>0</v>
          </cell>
          <cell r="CI241">
            <v>1030</v>
          </cell>
          <cell r="CJ241">
            <v>709</v>
          </cell>
          <cell r="CK241">
            <v>0</v>
          </cell>
          <cell r="CL241">
            <v>15500</v>
          </cell>
          <cell r="CM241">
            <v>17.2</v>
          </cell>
          <cell r="CN241">
            <v>257</v>
          </cell>
          <cell r="CO241">
            <v>603</v>
          </cell>
          <cell r="CP241">
            <v>0</v>
          </cell>
          <cell r="CQ241">
            <v>0</v>
          </cell>
          <cell r="CR241">
            <v>0</v>
          </cell>
          <cell r="CS241">
            <v>0</v>
          </cell>
        </row>
        <row r="242">
          <cell r="C242" t="str">
            <v>W10X54</v>
          </cell>
          <cell r="D242" t="str">
            <v>F</v>
          </cell>
          <cell r="E242">
            <v>54</v>
          </cell>
          <cell r="F242">
            <v>15.8</v>
          </cell>
          <cell r="G242">
            <v>10.1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7.5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0.8125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8.15</v>
          </cell>
          <cell r="AA242">
            <v>0</v>
          </cell>
          <cell r="AB242">
            <v>21.2</v>
          </cell>
          <cell r="AC242">
            <v>0</v>
          </cell>
          <cell r="AD242">
            <v>0</v>
          </cell>
          <cell r="AE242">
            <v>303</v>
          </cell>
          <cell r="AF242">
            <v>66.599999999999994</v>
          </cell>
          <cell r="AG242">
            <v>60</v>
          </cell>
          <cell r="AH242">
            <v>4.37</v>
          </cell>
          <cell r="AI242">
            <v>103</v>
          </cell>
          <cell r="AJ242">
            <v>31.3</v>
          </cell>
          <cell r="AK242">
            <v>20.6</v>
          </cell>
          <cell r="AL242">
            <v>2.56</v>
          </cell>
          <cell r="AM242">
            <v>0</v>
          </cell>
          <cell r="AN242">
            <v>1.82</v>
          </cell>
          <cell r="AO242">
            <v>2320</v>
          </cell>
          <cell r="AP242">
            <v>0</v>
          </cell>
          <cell r="AQ242">
            <v>23.7</v>
          </cell>
          <cell r="AR242">
            <v>36.5</v>
          </cell>
          <cell r="AS242">
            <v>14</v>
          </cell>
          <cell r="AT242">
            <v>32.799999999999997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 t="str">
            <v>W250X80</v>
          </cell>
          <cell r="AZ242" t="str">
            <v>W250X80</v>
          </cell>
          <cell r="BA242">
            <v>80</v>
          </cell>
          <cell r="BB242">
            <v>10200</v>
          </cell>
          <cell r="BC242">
            <v>257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80</v>
          </cell>
          <cell r="BV242">
            <v>0</v>
          </cell>
          <cell r="BW242">
            <v>0</v>
          </cell>
          <cell r="BX242">
            <v>21.2</v>
          </cell>
          <cell r="BY242">
            <v>0</v>
          </cell>
          <cell r="BZ242">
            <v>126</v>
          </cell>
          <cell r="CA242">
            <v>1090</v>
          </cell>
          <cell r="CB242">
            <v>983</v>
          </cell>
          <cell r="CC242">
            <v>111</v>
          </cell>
          <cell r="CD242">
            <v>42.9</v>
          </cell>
          <cell r="CE242">
            <v>513</v>
          </cell>
          <cell r="CF242">
            <v>338</v>
          </cell>
          <cell r="CG242">
            <v>65</v>
          </cell>
          <cell r="CH242">
            <v>0</v>
          </cell>
          <cell r="CI242">
            <v>758</v>
          </cell>
          <cell r="CJ242">
            <v>623</v>
          </cell>
          <cell r="CK242">
            <v>0</v>
          </cell>
          <cell r="CL242">
            <v>15300</v>
          </cell>
          <cell r="CM242">
            <v>15.2</v>
          </cell>
          <cell r="CN242">
            <v>229</v>
          </cell>
          <cell r="CO242">
            <v>537</v>
          </cell>
          <cell r="CP242">
            <v>0</v>
          </cell>
          <cell r="CQ242">
            <v>0</v>
          </cell>
          <cell r="CR242">
            <v>0</v>
          </cell>
          <cell r="CS242">
            <v>0</v>
          </cell>
        </row>
        <row r="243">
          <cell r="C243" t="str">
            <v>W10X49</v>
          </cell>
          <cell r="D243" t="str">
            <v>F</v>
          </cell>
          <cell r="E243">
            <v>49</v>
          </cell>
          <cell r="F243">
            <v>14.4</v>
          </cell>
          <cell r="G243">
            <v>10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7.5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0.8125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8.93</v>
          </cell>
          <cell r="AA243">
            <v>0</v>
          </cell>
          <cell r="AB243">
            <v>23.1</v>
          </cell>
          <cell r="AC243">
            <v>0</v>
          </cell>
          <cell r="AD243">
            <v>0</v>
          </cell>
          <cell r="AE243">
            <v>272</v>
          </cell>
          <cell r="AF243">
            <v>60.4</v>
          </cell>
          <cell r="AG243">
            <v>54.6</v>
          </cell>
          <cell r="AH243">
            <v>4.3499999999999996</v>
          </cell>
          <cell r="AI243">
            <v>93.4</v>
          </cell>
          <cell r="AJ243">
            <v>28.3</v>
          </cell>
          <cell r="AK243">
            <v>18.7</v>
          </cell>
          <cell r="AL243">
            <v>2.54</v>
          </cell>
          <cell r="AM243">
            <v>0</v>
          </cell>
          <cell r="AN243">
            <v>1.39</v>
          </cell>
          <cell r="AO243">
            <v>2070</v>
          </cell>
          <cell r="AP243">
            <v>0</v>
          </cell>
          <cell r="AQ243">
            <v>23.6</v>
          </cell>
          <cell r="AR243">
            <v>33</v>
          </cell>
          <cell r="AS243">
            <v>12.8</v>
          </cell>
          <cell r="AT243">
            <v>29.8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 t="str">
            <v>W250X73</v>
          </cell>
          <cell r="AZ243" t="str">
            <v>W250X73</v>
          </cell>
          <cell r="BA243">
            <v>73</v>
          </cell>
          <cell r="BB243">
            <v>9290</v>
          </cell>
          <cell r="BC243">
            <v>254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73</v>
          </cell>
          <cell r="BV243">
            <v>0</v>
          </cell>
          <cell r="BW243">
            <v>0</v>
          </cell>
          <cell r="BX243">
            <v>23.1</v>
          </cell>
          <cell r="BY243">
            <v>0</v>
          </cell>
          <cell r="BZ243">
            <v>113</v>
          </cell>
          <cell r="CA243">
            <v>990</v>
          </cell>
          <cell r="CB243">
            <v>895</v>
          </cell>
          <cell r="CC243">
            <v>110</v>
          </cell>
          <cell r="CD243">
            <v>38.9</v>
          </cell>
          <cell r="CE243">
            <v>464</v>
          </cell>
          <cell r="CF243">
            <v>306</v>
          </cell>
          <cell r="CG243">
            <v>64.5</v>
          </cell>
          <cell r="CH243">
            <v>0</v>
          </cell>
          <cell r="CI243">
            <v>579</v>
          </cell>
          <cell r="CJ243">
            <v>556</v>
          </cell>
          <cell r="CK243">
            <v>0</v>
          </cell>
          <cell r="CL243">
            <v>15200</v>
          </cell>
          <cell r="CM243">
            <v>13.7</v>
          </cell>
          <cell r="CN243">
            <v>210</v>
          </cell>
          <cell r="CO243">
            <v>488</v>
          </cell>
          <cell r="CP243">
            <v>0</v>
          </cell>
          <cell r="CQ243">
            <v>0</v>
          </cell>
          <cell r="CR243">
            <v>0</v>
          </cell>
          <cell r="CS243">
            <v>0</v>
          </cell>
        </row>
        <row r="244">
          <cell r="C244" t="str">
            <v>W10X45</v>
          </cell>
          <cell r="D244" t="str">
            <v>F</v>
          </cell>
          <cell r="E244">
            <v>45</v>
          </cell>
          <cell r="F244">
            <v>13.3</v>
          </cell>
          <cell r="G244">
            <v>10.1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7.5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0.8125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6.47</v>
          </cell>
          <cell r="AA244">
            <v>0</v>
          </cell>
          <cell r="AB244">
            <v>22.5</v>
          </cell>
          <cell r="AC244">
            <v>0</v>
          </cell>
          <cell r="AD244">
            <v>0</v>
          </cell>
          <cell r="AE244">
            <v>248</v>
          </cell>
          <cell r="AF244">
            <v>54.9</v>
          </cell>
          <cell r="AG244">
            <v>49.1</v>
          </cell>
          <cell r="AH244">
            <v>4.32</v>
          </cell>
          <cell r="AI244">
            <v>53.4</v>
          </cell>
          <cell r="AJ244">
            <v>20.3</v>
          </cell>
          <cell r="AK244">
            <v>13.3</v>
          </cell>
          <cell r="AL244">
            <v>2.0099999999999998</v>
          </cell>
          <cell r="AM244">
            <v>0</v>
          </cell>
          <cell r="AN244">
            <v>1.51</v>
          </cell>
          <cell r="AO244">
            <v>1200</v>
          </cell>
          <cell r="AP244">
            <v>0</v>
          </cell>
          <cell r="AQ244">
            <v>19</v>
          </cell>
          <cell r="AR244">
            <v>23.6</v>
          </cell>
          <cell r="AS244">
            <v>11.3</v>
          </cell>
          <cell r="AT244">
            <v>27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 t="str">
            <v>W250X67</v>
          </cell>
          <cell r="AZ244" t="str">
            <v>W250X67</v>
          </cell>
          <cell r="BA244">
            <v>67</v>
          </cell>
          <cell r="BB244">
            <v>8580</v>
          </cell>
          <cell r="BC244">
            <v>257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67</v>
          </cell>
          <cell r="BV244">
            <v>0</v>
          </cell>
          <cell r="BW244">
            <v>0</v>
          </cell>
          <cell r="BX244">
            <v>22.5</v>
          </cell>
          <cell r="BY244">
            <v>0</v>
          </cell>
          <cell r="BZ244">
            <v>103</v>
          </cell>
          <cell r="CA244">
            <v>900</v>
          </cell>
          <cell r="CB244">
            <v>805</v>
          </cell>
          <cell r="CC244">
            <v>110</v>
          </cell>
          <cell r="CD244">
            <v>22.2</v>
          </cell>
          <cell r="CE244">
            <v>333</v>
          </cell>
          <cell r="CF244">
            <v>218</v>
          </cell>
          <cell r="CG244">
            <v>51.1</v>
          </cell>
          <cell r="CH244">
            <v>0</v>
          </cell>
          <cell r="CI244">
            <v>629</v>
          </cell>
          <cell r="CJ244">
            <v>322</v>
          </cell>
          <cell r="CK244">
            <v>0</v>
          </cell>
          <cell r="CL244">
            <v>12300</v>
          </cell>
          <cell r="CM244">
            <v>9.82</v>
          </cell>
          <cell r="CN244">
            <v>185</v>
          </cell>
          <cell r="CO244">
            <v>442</v>
          </cell>
          <cell r="CP244">
            <v>0</v>
          </cell>
          <cell r="CQ244">
            <v>0</v>
          </cell>
          <cell r="CR244">
            <v>0</v>
          </cell>
          <cell r="CS244">
            <v>0</v>
          </cell>
        </row>
        <row r="245">
          <cell r="C245" t="str">
            <v>W10X39</v>
          </cell>
          <cell r="D245" t="str">
            <v>F</v>
          </cell>
          <cell r="E245">
            <v>39</v>
          </cell>
          <cell r="F245">
            <v>11.5</v>
          </cell>
          <cell r="G245">
            <v>9.92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7.5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0.8125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7.53</v>
          </cell>
          <cell r="AA245">
            <v>0</v>
          </cell>
          <cell r="AB245">
            <v>25</v>
          </cell>
          <cell r="AC245">
            <v>0</v>
          </cell>
          <cell r="AD245">
            <v>0</v>
          </cell>
          <cell r="AE245">
            <v>209</v>
          </cell>
          <cell r="AF245">
            <v>46.8</v>
          </cell>
          <cell r="AG245">
            <v>42.1</v>
          </cell>
          <cell r="AH245">
            <v>4.2699999999999996</v>
          </cell>
          <cell r="AI245">
            <v>45</v>
          </cell>
          <cell r="AJ245">
            <v>17.2</v>
          </cell>
          <cell r="AK245">
            <v>11.3</v>
          </cell>
          <cell r="AL245">
            <v>1.98</v>
          </cell>
          <cell r="AM245">
            <v>0</v>
          </cell>
          <cell r="AN245">
            <v>0.97599999999999998</v>
          </cell>
          <cell r="AO245">
            <v>992</v>
          </cell>
          <cell r="AP245">
            <v>0</v>
          </cell>
          <cell r="AQ245">
            <v>18.8</v>
          </cell>
          <cell r="AR245">
            <v>19.899999999999999</v>
          </cell>
          <cell r="AS245">
            <v>9.5500000000000007</v>
          </cell>
          <cell r="AT245">
            <v>23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 t="str">
            <v>W250X58</v>
          </cell>
          <cell r="AZ245" t="str">
            <v>W250X58</v>
          </cell>
          <cell r="BA245">
            <v>58</v>
          </cell>
          <cell r="BB245">
            <v>7420</v>
          </cell>
          <cell r="BC245">
            <v>252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58</v>
          </cell>
          <cell r="BV245">
            <v>0</v>
          </cell>
          <cell r="BW245">
            <v>0</v>
          </cell>
          <cell r="BX245">
            <v>25</v>
          </cell>
          <cell r="BY245">
            <v>0</v>
          </cell>
          <cell r="BZ245">
            <v>87</v>
          </cell>
          <cell r="CA245">
            <v>767</v>
          </cell>
          <cell r="CB245">
            <v>690</v>
          </cell>
          <cell r="CC245">
            <v>108</v>
          </cell>
          <cell r="CD245">
            <v>18.7</v>
          </cell>
          <cell r="CE245">
            <v>282</v>
          </cell>
          <cell r="CF245">
            <v>185</v>
          </cell>
          <cell r="CG245">
            <v>50.3</v>
          </cell>
          <cell r="CH245">
            <v>0</v>
          </cell>
          <cell r="CI245">
            <v>406</v>
          </cell>
          <cell r="CJ245">
            <v>266</v>
          </cell>
          <cell r="CK245">
            <v>0</v>
          </cell>
          <cell r="CL245">
            <v>12100</v>
          </cell>
          <cell r="CM245">
            <v>8.2799999999999994</v>
          </cell>
          <cell r="CN245">
            <v>156</v>
          </cell>
          <cell r="CO245">
            <v>377</v>
          </cell>
          <cell r="CP245">
            <v>0</v>
          </cell>
          <cell r="CQ245">
            <v>0</v>
          </cell>
          <cell r="CR245">
            <v>0</v>
          </cell>
          <cell r="CS245">
            <v>0</v>
          </cell>
        </row>
        <row r="246">
          <cell r="C246" t="str">
            <v>W10X33</v>
          </cell>
          <cell r="D246" t="str">
            <v>F</v>
          </cell>
          <cell r="E246">
            <v>33</v>
          </cell>
          <cell r="F246">
            <v>9.7100000000000009</v>
          </cell>
          <cell r="G246">
            <v>9.73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7.5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0.75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9.15</v>
          </cell>
          <cell r="AA246">
            <v>0</v>
          </cell>
          <cell r="AB246">
            <v>27.1</v>
          </cell>
          <cell r="AC246">
            <v>0</v>
          </cell>
          <cell r="AD246">
            <v>0</v>
          </cell>
          <cell r="AE246">
            <v>171</v>
          </cell>
          <cell r="AF246">
            <v>38.799999999999997</v>
          </cell>
          <cell r="AG246">
            <v>35</v>
          </cell>
          <cell r="AH246">
            <v>4.1900000000000004</v>
          </cell>
          <cell r="AI246">
            <v>36.6</v>
          </cell>
          <cell r="AJ246">
            <v>14</v>
          </cell>
          <cell r="AK246">
            <v>9.1999999999999993</v>
          </cell>
          <cell r="AL246">
            <v>1.94</v>
          </cell>
          <cell r="AM246">
            <v>0</v>
          </cell>
          <cell r="AN246">
            <v>0.58299999999999996</v>
          </cell>
          <cell r="AO246">
            <v>791</v>
          </cell>
          <cell r="AP246">
            <v>0</v>
          </cell>
          <cell r="AQ246">
            <v>18.5</v>
          </cell>
          <cell r="AR246">
            <v>16</v>
          </cell>
          <cell r="AS246">
            <v>7.75</v>
          </cell>
          <cell r="AT246">
            <v>18.899999999999999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 t="str">
            <v>W250X49.1</v>
          </cell>
          <cell r="AZ246" t="str">
            <v>W250X49.1</v>
          </cell>
          <cell r="BA246">
            <v>49.1</v>
          </cell>
          <cell r="BB246">
            <v>6260</v>
          </cell>
          <cell r="BC246">
            <v>247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49.1</v>
          </cell>
          <cell r="BV246">
            <v>0</v>
          </cell>
          <cell r="BW246">
            <v>0</v>
          </cell>
          <cell r="BX246">
            <v>27.1</v>
          </cell>
          <cell r="BY246">
            <v>0</v>
          </cell>
          <cell r="BZ246">
            <v>71.2</v>
          </cell>
          <cell r="CA246">
            <v>636</v>
          </cell>
          <cell r="CB246">
            <v>574</v>
          </cell>
          <cell r="CC246">
            <v>106</v>
          </cell>
          <cell r="CD246">
            <v>15.2</v>
          </cell>
          <cell r="CE246">
            <v>229</v>
          </cell>
          <cell r="CF246">
            <v>151</v>
          </cell>
          <cell r="CG246">
            <v>49.3</v>
          </cell>
          <cell r="CH246">
            <v>0</v>
          </cell>
          <cell r="CI246">
            <v>243</v>
          </cell>
          <cell r="CJ246">
            <v>212</v>
          </cell>
          <cell r="CK246">
            <v>0</v>
          </cell>
          <cell r="CL246">
            <v>11900</v>
          </cell>
          <cell r="CM246">
            <v>6.66</v>
          </cell>
          <cell r="CN246">
            <v>127</v>
          </cell>
          <cell r="CO246">
            <v>310</v>
          </cell>
          <cell r="CP246">
            <v>0</v>
          </cell>
          <cell r="CQ246">
            <v>0</v>
          </cell>
          <cell r="CR246">
            <v>0</v>
          </cell>
          <cell r="CS246">
            <v>0</v>
          </cell>
        </row>
        <row r="247">
          <cell r="C247" t="str">
            <v>W10X30</v>
          </cell>
          <cell r="D247" t="str">
            <v>F</v>
          </cell>
          <cell r="E247">
            <v>30</v>
          </cell>
          <cell r="F247">
            <v>8.84</v>
          </cell>
          <cell r="G247">
            <v>10.5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0.6875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5.7</v>
          </cell>
          <cell r="AA247">
            <v>0</v>
          </cell>
          <cell r="AB247">
            <v>29.5</v>
          </cell>
          <cell r="AC247">
            <v>0</v>
          </cell>
          <cell r="AD247">
            <v>0</v>
          </cell>
          <cell r="AE247">
            <v>170</v>
          </cell>
          <cell r="AF247">
            <v>36.6</v>
          </cell>
          <cell r="AG247">
            <v>32.4</v>
          </cell>
          <cell r="AH247">
            <v>4.38</v>
          </cell>
          <cell r="AI247">
            <v>16.7</v>
          </cell>
          <cell r="AJ247">
            <v>8.84</v>
          </cell>
          <cell r="AK247">
            <v>5.75</v>
          </cell>
          <cell r="AL247">
            <v>1.37</v>
          </cell>
          <cell r="AM247">
            <v>0</v>
          </cell>
          <cell r="AN247">
            <v>0.622</v>
          </cell>
          <cell r="AO247">
            <v>414</v>
          </cell>
          <cell r="AP247">
            <v>0</v>
          </cell>
          <cell r="AQ247">
            <v>14.5</v>
          </cell>
          <cell r="AR247">
            <v>10.7</v>
          </cell>
          <cell r="AS247">
            <v>7.02</v>
          </cell>
          <cell r="AT247">
            <v>18.2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 t="str">
            <v>W250X44.8</v>
          </cell>
          <cell r="AZ247" t="str">
            <v>W250X44.8</v>
          </cell>
          <cell r="BA247">
            <v>44.8</v>
          </cell>
          <cell r="BB247">
            <v>5700</v>
          </cell>
          <cell r="BC247">
            <v>267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44.8</v>
          </cell>
          <cell r="BV247">
            <v>0</v>
          </cell>
          <cell r="BW247">
            <v>0</v>
          </cell>
          <cell r="BX247">
            <v>29.5</v>
          </cell>
          <cell r="BY247">
            <v>0</v>
          </cell>
          <cell r="BZ247">
            <v>70.8</v>
          </cell>
          <cell r="CA247">
            <v>600</v>
          </cell>
          <cell r="CB247">
            <v>531</v>
          </cell>
          <cell r="CC247">
            <v>111</v>
          </cell>
          <cell r="CD247">
            <v>6.95</v>
          </cell>
          <cell r="CE247">
            <v>145</v>
          </cell>
          <cell r="CF247">
            <v>94.2</v>
          </cell>
          <cell r="CG247">
            <v>34.799999999999997</v>
          </cell>
          <cell r="CH247">
            <v>0</v>
          </cell>
          <cell r="CI247">
            <v>259</v>
          </cell>
          <cell r="CJ247">
            <v>111</v>
          </cell>
          <cell r="CK247">
            <v>0</v>
          </cell>
          <cell r="CL247">
            <v>9350</v>
          </cell>
          <cell r="CM247">
            <v>4.45</v>
          </cell>
          <cell r="CN247">
            <v>115</v>
          </cell>
          <cell r="CO247">
            <v>298</v>
          </cell>
          <cell r="CP247">
            <v>0</v>
          </cell>
          <cell r="CQ247">
            <v>0</v>
          </cell>
          <cell r="CR247">
            <v>0</v>
          </cell>
          <cell r="CS247">
            <v>0</v>
          </cell>
        </row>
        <row r="248">
          <cell r="C248" t="str">
            <v>W10X26</v>
          </cell>
          <cell r="D248" t="str">
            <v>F</v>
          </cell>
          <cell r="E248">
            <v>26</v>
          </cell>
          <cell r="F248">
            <v>7.61</v>
          </cell>
          <cell r="G248">
            <v>10.3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0.6875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6.56</v>
          </cell>
          <cell r="AA248">
            <v>0</v>
          </cell>
          <cell r="AB248">
            <v>34</v>
          </cell>
          <cell r="AC248">
            <v>0</v>
          </cell>
          <cell r="AD248">
            <v>0</v>
          </cell>
          <cell r="AE248">
            <v>144</v>
          </cell>
          <cell r="AF248">
            <v>31.3</v>
          </cell>
          <cell r="AG248">
            <v>27.9</v>
          </cell>
          <cell r="AH248">
            <v>4.3499999999999996</v>
          </cell>
          <cell r="AI248">
            <v>14.1</v>
          </cell>
          <cell r="AJ248">
            <v>7.5</v>
          </cell>
          <cell r="AK248">
            <v>4.8899999999999997</v>
          </cell>
          <cell r="AL248">
            <v>1.36</v>
          </cell>
          <cell r="AM248">
            <v>0</v>
          </cell>
          <cell r="AN248">
            <v>0.40200000000000002</v>
          </cell>
          <cell r="AO248">
            <v>345</v>
          </cell>
          <cell r="AP248">
            <v>0</v>
          </cell>
          <cell r="AQ248">
            <v>14.2</v>
          </cell>
          <cell r="AR248">
            <v>9.0299999999999994</v>
          </cell>
          <cell r="AS248">
            <v>5.98</v>
          </cell>
          <cell r="AT248">
            <v>15.4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 t="str">
            <v>W250X38.5</v>
          </cell>
          <cell r="AZ248" t="str">
            <v>W250X38.5</v>
          </cell>
          <cell r="BA248">
            <v>38.5</v>
          </cell>
          <cell r="BB248">
            <v>4910</v>
          </cell>
          <cell r="BC248">
            <v>262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38.5</v>
          </cell>
          <cell r="BV248">
            <v>0</v>
          </cell>
          <cell r="BW248">
            <v>0</v>
          </cell>
          <cell r="BX248">
            <v>34</v>
          </cell>
          <cell r="BY248">
            <v>0</v>
          </cell>
          <cell r="BZ248">
            <v>59.9</v>
          </cell>
          <cell r="CA248">
            <v>513</v>
          </cell>
          <cell r="CB248">
            <v>457</v>
          </cell>
          <cell r="CC248">
            <v>110</v>
          </cell>
          <cell r="CD248">
            <v>5.87</v>
          </cell>
          <cell r="CE248">
            <v>123</v>
          </cell>
          <cell r="CF248">
            <v>80.099999999999994</v>
          </cell>
          <cell r="CG248">
            <v>34.5</v>
          </cell>
          <cell r="CH248">
            <v>0</v>
          </cell>
          <cell r="CI248">
            <v>167</v>
          </cell>
          <cell r="CJ248">
            <v>92.6</v>
          </cell>
          <cell r="CK248">
            <v>0</v>
          </cell>
          <cell r="CL248">
            <v>9160</v>
          </cell>
          <cell r="CM248">
            <v>3.76</v>
          </cell>
          <cell r="CN248">
            <v>98</v>
          </cell>
          <cell r="CO248">
            <v>252</v>
          </cell>
          <cell r="CP248">
            <v>0</v>
          </cell>
          <cell r="CQ248">
            <v>0</v>
          </cell>
          <cell r="CR248">
            <v>0</v>
          </cell>
          <cell r="CS248">
            <v>0</v>
          </cell>
        </row>
        <row r="249">
          <cell r="C249" t="str">
            <v>W10X22</v>
          </cell>
          <cell r="D249" t="str">
            <v>F</v>
          </cell>
          <cell r="E249">
            <v>22</v>
          </cell>
          <cell r="F249">
            <v>6.49</v>
          </cell>
          <cell r="G249">
            <v>10.199999999999999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0.625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7.99</v>
          </cell>
          <cell r="AA249">
            <v>0</v>
          </cell>
          <cell r="AB249">
            <v>36.9</v>
          </cell>
          <cell r="AC249">
            <v>0</v>
          </cell>
          <cell r="AD249">
            <v>0</v>
          </cell>
          <cell r="AE249">
            <v>118</v>
          </cell>
          <cell r="AF249">
            <v>26</v>
          </cell>
          <cell r="AG249">
            <v>23.2</v>
          </cell>
          <cell r="AH249">
            <v>4.2699999999999996</v>
          </cell>
          <cell r="AI249">
            <v>11.4</v>
          </cell>
          <cell r="AJ249">
            <v>6.1</v>
          </cell>
          <cell r="AK249">
            <v>3.97</v>
          </cell>
          <cell r="AL249">
            <v>1.33</v>
          </cell>
          <cell r="AM249">
            <v>0</v>
          </cell>
          <cell r="AN249">
            <v>0.23899999999999999</v>
          </cell>
          <cell r="AO249">
            <v>275</v>
          </cell>
          <cell r="AP249">
            <v>0</v>
          </cell>
          <cell r="AQ249">
            <v>14.1</v>
          </cell>
          <cell r="AR249">
            <v>7.32</v>
          </cell>
          <cell r="AS249">
            <v>4.88</v>
          </cell>
          <cell r="AT249">
            <v>12.9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 t="str">
            <v>W250X32.7</v>
          </cell>
          <cell r="AZ249" t="str">
            <v>W250X32.7</v>
          </cell>
          <cell r="BA249">
            <v>32.700000000000003</v>
          </cell>
          <cell r="BB249">
            <v>4190</v>
          </cell>
          <cell r="BC249">
            <v>259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32.700000000000003</v>
          </cell>
          <cell r="BV249">
            <v>0</v>
          </cell>
          <cell r="BW249">
            <v>0</v>
          </cell>
          <cell r="BX249">
            <v>36.9</v>
          </cell>
          <cell r="BY249">
            <v>0</v>
          </cell>
          <cell r="BZ249">
            <v>49.1</v>
          </cell>
          <cell r="CA249">
            <v>426</v>
          </cell>
          <cell r="CB249">
            <v>380</v>
          </cell>
          <cell r="CC249">
            <v>108</v>
          </cell>
          <cell r="CD249">
            <v>4.75</v>
          </cell>
          <cell r="CE249">
            <v>100</v>
          </cell>
          <cell r="CF249">
            <v>65.099999999999994</v>
          </cell>
          <cell r="CG249">
            <v>33.799999999999997</v>
          </cell>
          <cell r="CH249">
            <v>0</v>
          </cell>
          <cell r="CI249">
            <v>100</v>
          </cell>
          <cell r="CJ249">
            <v>73.8</v>
          </cell>
          <cell r="CK249">
            <v>0</v>
          </cell>
          <cell r="CL249">
            <v>9100</v>
          </cell>
          <cell r="CM249">
            <v>3.05</v>
          </cell>
          <cell r="CN249">
            <v>80</v>
          </cell>
          <cell r="CO249">
            <v>211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</row>
        <row r="250">
          <cell r="C250" t="str">
            <v>W10X19</v>
          </cell>
          <cell r="D250" t="str">
            <v>F</v>
          </cell>
          <cell r="E250">
            <v>19</v>
          </cell>
          <cell r="F250">
            <v>5.62</v>
          </cell>
          <cell r="G250">
            <v>10.199999999999999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0.625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5.09</v>
          </cell>
          <cell r="AA250">
            <v>0</v>
          </cell>
          <cell r="AB250">
            <v>35.4</v>
          </cell>
          <cell r="AC250">
            <v>0</v>
          </cell>
          <cell r="AD250">
            <v>0</v>
          </cell>
          <cell r="AE250">
            <v>96.3</v>
          </cell>
          <cell r="AF250">
            <v>21.6</v>
          </cell>
          <cell r="AG250">
            <v>18.8</v>
          </cell>
          <cell r="AH250">
            <v>4.1399999999999997</v>
          </cell>
          <cell r="AI250">
            <v>4.29</v>
          </cell>
          <cell r="AJ250">
            <v>3.35</v>
          </cell>
          <cell r="AK250">
            <v>2.14</v>
          </cell>
          <cell r="AL250">
            <v>0.874</v>
          </cell>
          <cell r="AM250">
            <v>0</v>
          </cell>
          <cell r="AN250">
            <v>0.23300000000000001</v>
          </cell>
          <cell r="AO250">
            <v>104</v>
          </cell>
          <cell r="AP250">
            <v>0</v>
          </cell>
          <cell r="AQ250">
            <v>9.85</v>
          </cell>
          <cell r="AR250">
            <v>3.91</v>
          </cell>
          <cell r="AS250">
            <v>3.65</v>
          </cell>
          <cell r="AT250">
            <v>10.6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 t="str">
            <v>W250X28.4</v>
          </cell>
          <cell r="AZ250" t="str">
            <v>W250X28.4</v>
          </cell>
          <cell r="BA250">
            <v>28.4</v>
          </cell>
          <cell r="BB250">
            <v>3630</v>
          </cell>
          <cell r="BC250">
            <v>259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28.4</v>
          </cell>
          <cell r="BV250">
            <v>0</v>
          </cell>
          <cell r="BW250">
            <v>0</v>
          </cell>
          <cell r="BX250">
            <v>35.4</v>
          </cell>
          <cell r="BY250">
            <v>0</v>
          </cell>
          <cell r="BZ250">
            <v>40.1</v>
          </cell>
          <cell r="CA250">
            <v>354</v>
          </cell>
          <cell r="CB250">
            <v>308</v>
          </cell>
          <cell r="CC250">
            <v>105</v>
          </cell>
          <cell r="CD250">
            <v>1.79</v>
          </cell>
          <cell r="CE250">
            <v>54.9</v>
          </cell>
          <cell r="CF250">
            <v>35.1</v>
          </cell>
          <cell r="CG250">
            <v>22.2</v>
          </cell>
          <cell r="CH250">
            <v>0</v>
          </cell>
          <cell r="CI250">
            <v>97</v>
          </cell>
          <cell r="CJ250">
            <v>27.9</v>
          </cell>
          <cell r="CK250">
            <v>0</v>
          </cell>
          <cell r="CL250">
            <v>6350</v>
          </cell>
          <cell r="CM250">
            <v>1.63</v>
          </cell>
          <cell r="CN250">
            <v>59.8</v>
          </cell>
          <cell r="CO250">
            <v>174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</row>
        <row r="251">
          <cell r="C251" t="str">
            <v>W10X17</v>
          </cell>
          <cell r="D251" t="str">
            <v>F</v>
          </cell>
          <cell r="E251">
            <v>17</v>
          </cell>
          <cell r="F251">
            <v>4.99</v>
          </cell>
          <cell r="G251">
            <v>10.1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0.5625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6.08</v>
          </cell>
          <cell r="AA251">
            <v>0</v>
          </cell>
          <cell r="AB251">
            <v>36.9</v>
          </cell>
          <cell r="AC251">
            <v>0</v>
          </cell>
          <cell r="AD251">
            <v>0</v>
          </cell>
          <cell r="AE251">
            <v>81.900000000000006</v>
          </cell>
          <cell r="AF251">
            <v>18.7</v>
          </cell>
          <cell r="AG251">
            <v>16.2</v>
          </cell>
          <cell r="AH251">
            <v>4.05</v>
          </cell>
          <cell r="AI251">
            <v>3.56</v>
          </cell>
          <cell r="AJ251">
            <v>2.8</v>
          </cell>
          <cell r="AK251">
            <v>1.78</v>
          </cell>
          <cell r="AL251">
            <v>0.84499999999999997</v>
          </cell>
          <cell r="AM251">
            <v>0</v>
          </cell>
          <cell r="AN251">
            <v>0.156</v>
          </cell>
          <cell r="AO251">
            <v>85.1</v>
          </cell>
          <cell r="AP251">
            <v>0</v>
          </cell>
          <cell r="AQ251">
            <v>9.7899999999999991</v>
          </cell>
          <cell r="AR251">
            <v>3.24</v>
          </cell>
          <cell r="AS251">
            <v>3.04</v>
          </cell>
          <cell r="AT251">
            <v>9.14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 t="str">
            <v>W250X25.3</v>
          </cell>
          <cell r="AZ251" t="str">
            <v>W250X25.3</v>
          </cell>
          <cell r="BA251">
            <v>25.3</v>
          </cell>
          <cell r="BB251">
            <v>3220</v>
          </cell>
          <cell r="BC251">
            <v>257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25.3</v>
          </cell>
          <cell r="BV251">
            <v>0</v>
          </cell>
          <cell r="BW251">
            <v>0</v>
          </cell>
          <cell r="BX251">
            <v>36.9</v>
          </cell>
          <cell r="BY251">
            <v>0</v>
          </cell>
          <cell r="BZ251">
            <v>34.1</v>
          </cell>
          <cell r="CA251">
            <v>306</v>
          </cell>
          <cell r="CB251">
            <v>265</v>
          </cell>
          <cell r="CC251">
            <v>103</v>
          </cell>
          <cell r="CD251">
            <v>1.48</v>
          </cell>
          <cell r="CE251">
            <v>45.9</v>
          </cell>
          <cell r="CF251">
            <v>29.2</v>
          </cell>
          <cell r="CG251">
            <v>21.5</v>
          </cell>
          <cell r="CH251">
            <v>0</v>
          </cell>
          <cell r="CI251">
            <v>64.900000000000006</v>
          </cell>
          <cell r="CJ251">
            <v>22.9</v>
          </cell>
          <cell r="CK251">
            <v>0</v>
          </cell>
          <cell r="CL251">
            <v>6320</v>
          </cell>
          <cell r="CM251">
            <v>1.35</v>
          </cell>
          <cell r="CN251">
            <v>49.8</v>
          </cell>
          <cell r="CO251">
            <v>150</v>
          </cell>
          <cell r="CP251">
            <v>0</v>
          </cell>
          <cell r="CQ251">
            <v>0</v>
          </cell>
          <cell r="CR251">
            <v>0</v>
          </cell>
          <cell r="CS251">
            <v>0</v>
          </cell>
        </row>
        <row r="252">
          <cell r="C252" t="str">
            <v>W10X15</v>
          </cell>
          <cell r="D252" t="str">
            <v>F</v>
          </cell>
          <cell r="E252">
            <v>15</v>
          </cell>
          <cell r="F252">
            <v>4.41</v>
          </cell>
          <cell r="G252">
            <v>10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0.5625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7.41</v>
          </cell>
          <cell r="AA252">
            <v>0</v>
          </cell>
          <cell r="AB252">
            <v>38.5</v>
          </cell>
          <cell r="AC252">
            <v>0</v>
          </cell>
          <cell r="AD252">
            <v>0</v>
          </cell>
          <cell r="AE252">
            <v>68.900000000000006</v>
          </cell>
          <cell r="AF252">
            <v>16</v>
          </cell>
          <cell r="AG252">
            <v>13.8</v>
          </cell>
          <cell r="AH252">
            <v>3.95</v>
          </cell>
          <cell r="AI252">
            <v>2.89</v>
          </cell>
          <cell r="AJ252">
            <v>2.2999999999999998</v>
          </cell>
          <cell r="AK252">
            <v>1.45</v>
          </cell>
          <cell r="AL252">
            <v>0.81</v>
          </cell>
          <cell r="AM252">
            <v>0</v>
          </cell>
          <cell r="AN252">
            <v>0.104</v>
          </cell>
          <cell r="AO252">
            <v>68.3</v>
          </cell>
          <cell r="AP252">
            <v>0</v>
          </cell>
          <cell r="AQ252">
            <v>9.73</v>
          </cell>
          <cell r="AR252">
            <v>2.63</v>
          </cell>
          <cell r="AS252">
            <v>2.48</v>
          </cell>
          <cell r="AT252">
            <v>7.83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 t="str">
            <v>W250X22.3</v>
          </cell>
          <cell r="AZ252" t="str">
            <v>W250X22.3</v>
          </cell>
          <cell r="BA252">
            <v>2.2999999999999998</v>
          </cell>
          <cell r="BB252">
            <v>2850</v>
          </cell>
          <cell r="BC252">
            <v>254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2.2999999999999998</v>
          </cell>
          <cell r="BV252">
            <v>0</v>
          </cell>
          <cell r="BW252">
            <v>0</v>
          </cell>
          <cell r="BX252">
            <v>38.5</v>
          </cell>
          <cell r="BY252">
            <v>0</v>
          </cell>
          <cell r="BZ252">
            <v>28.7</v>
          </cell>
          <cell r="CA252">
            <v>262</v>
          </cell>
          <cell r="CB252">
            <v>226</v>
          </cell>
          <cell r="CC252">
            <v>100</v>
          </cell>
          <cell r="CD252">
            <v>1.2</v>
          </cell>
          <cell r="CE252">
            <v>37.700000000000003</v>
          </cell>
          <cell r="CF252">
            <v>23.8</v>
          </cell>
          <cell r="CG252">
            <v>20.6</v>
          </cell>
          <cell r="CH252">
            <v>0</v>
          </cell>
          <cell r="CI252">
            <v>43.3</v>
          </cell>
          <cell r="CJ252">
            <v>18.3</v>
          </cell>
          <cell r="CK252">
            <v>0</v>
          </cell>
          <cell r="CL252">
            <v>6280</v>
          </cell>
          <cell r="CM252">
            <v>1.0900000000000001</v>
          </cell>
          <cell r="CN252">
            <v>40.6</v>
          </cell>
          <cell r="CO252">
            <v>128</v>
          </cell>
          <cell r="CP252">
            <v>0</v>
          </cell>
          <cell r="CQ252">
            <v>0</v>
          </cell>
          <cell r="CR252">
            <v>0</v>
          </cell>
          <cell r="CS252">
            <v>0</v>
          </cell>
        </row>
        <row r="253">
          <cell r="C253" t="str">
            <v>W10X12</v>
          </cell>
          <cell r="D253" t="str">
            <v>F</v>
          </cell>
          <cell r="E253">
            <v>12</v>
          </cell>
          <cell r="F253">
            <v>3.54</v>
          </cell>
          <cell r="G253">
            <v>9.8699999999999992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0.5625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9.43</v>
          </cell>
          <cell r="AA253">
            <v>0</v>
          </cell>
          <cell r="AB253">
            <v>46.6</v>
          </cell>
          <cell r="AC253">
            <v>0</v>
          </cell>
          <cell r="AD253">
            <v>0</v>
          </cell>
          <cell r="AE253">
            <v>53.8</v>
          </cell>
          <cell r="AF253">
            <v>12.6</v>
          </cell>
          <cell r="AG253">
            <v>10.9</v>
          </cell>
          <cell r="AH253">
            <v>3.9</v>
          </cell>
          <cell r="AI253">
            <v>2.1800000000000002</v>
          </cell>
          <cell r="AJ253">
            <v>1.74</v>
          </cell>
          <cell r="AK253">
            <v>1.1000000000000001</v>
          </cell>
          <cell r="AL253">
            <v>0.78500000000000003</v>
          </cell>
          <cell r="AM253">
            <v>0</v>
          </cell>
          <cell r="AN253">
            <v>5.4699999999999999E-2</v>
          </cell>
          <cell r="AO253">
            <v>50.9</v>
          </cell>
          <cell r="AP253">
            <v>0</v>
          </cell>
          <cell r="AQ253">
            <v>9.56</v>
          </cell>
          <cell r="AR253">
            <v>1.99</v>
          </cell>
          <cell r="AS253">
            <v>1.91</v>
          </cell>
          <cell r="AT253">
            <v>6.14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 t="str">
            <v>W250X17.9</v>
          </cell>
          <cell r="AZ253" t="str">
            <v>W250X17.9</v>
          </cell>
          <cell r="BA253">
            <v>17.899999999999999</v>
          </cell>
          <cell r="BB253">
            <v>2280</v>
          </cell>
          <cell r="BC253">
            <v>251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17.899999999999999</v>
          </cell>
          <cell r="BV253">
            <v>0</v>
          </cell>
          <cell r="BW253">
            <v>0</v>
          </cell>
          <cell r="BX253">
            <v>46.6</v>
          </cell>
          <cell r="BY253">
            <v>0</v>
          </cell>
          <cell r="BZ253">
            <v>22.4</v>
          </cell>
          <cell r="CA253">
            <v>206</v>
          </cell>
          <cell r="CB253">
            <v>179</v>
          </cell>
          <cell r="CC253">
            <v>99.1</v>
          </cell>
          <cell r="CD253">
            <v>0.90700000000000003</v>
          </cell>
          <cell r="CE253">
            <v>28.5</v>
          </cell>
          <cell r="CF253">
            <v>18</v>
          </cell>
          <cell r="CG253">
            <v>19.899999999999999</v>
          </cell>
          <cell r="CH253">
            <v>0</v>
          </cell>
          <cell r="CI253">
            <v>22.8</v>
          </cell>
          <cell r="CJ253">
            <v>13.7</v>
          </cell>
          <cell r="CK253">
            <v>0</v>
          </cell>
          <cell r="CL253">
            <v>6170</v>
          </cell>
          <cell r="CM253">
            <v>0.82799999999999996</v>
          </cell>
          <cell r="CN253">
            <v>31.3</v>
          </cell>
          <cell r="CO253">
            <v>101</v>
          </cell>
          <cell r="CP253">
            <v>0</v>
          </cell>
          <cell r="CQ253">
            <v>0</v>
          </cell>
          <cell r="CR253">
            <v>0</v>
          </cell>
          <cell r="CS253">
            <v>0</v>
          </cell>
        </row>
        <row r="254">
          <cell r="C254" t="str">
            <v>W8X67</v>
          </cell>
          <cell r="D254" t="str">
            <v>F</v>
          </cell>
          <cell r="E254">
            <v>67</v>
          </cell>
          <cell r="F254">
            <v>19.7</v>
          </cell>
          <cell r="G254">
            <v>9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0.9375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4.43</v>
          </cell>
          <cell r="AA254">
            <v>0</v>
          </cell>
          <cell r="AB254">
            <v>11.1</v>
          </cell>
          <cell r="AC254">
            <v>0</v>
          </cell>
          <cell r="AD254">
            <v>0</v>
          </cell>
          <cell r="AE254">
            <v>272</v>
          </cell>
          <cell r="AF254">
            <v>70.099999999999994</v>
          </cell>
          <cell r="AG254">
            <v>60.4</v>
          </cell>
          <cell r="AH254">
            <v>3.72</v>
          </cell>
          <cell r="AI254">
            <v>88.6</v>
          </cell>
          <cell r="AJ254">
            <v>32.700000000000003</v>
          </cell>
          <cell r="AK254">
            <v>21.4</v>
          </cell>
          <cell r="AL254">
            <v>2.12</v>
          </cell>
          <cell r="AM254">
            <v>0</v>
          </cell>
          <cell r="AN254">
            <v>5.05</v>
          </cell>
          <cell r="AO254">
            <v>1440</v>
          </cell>
          <cell r="AP254">
            <v>0</v>
          </cell>
          <cell r="AQ254">
            <v>16.7</v>
          </cell>
          <cell r="AR254">
            <v>32.299999999999997</v>
          </cell>
          <cell r="AS254">
            <v>14.5</v>
          </cell>
          <cell r="AT254">
            <v>34.799999999999997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 t="str">
            <v>W200X100</v>
          </cell>
          <cell r="AZ254" t="str">
            <v>W200X100</v>
          </cell>
          <cell r="BA254">
            <v>100</v>
          </cell>
          <cell r="BB254">
            <v>12700</v>
          </cell>
          <cell r="BC254">
            <v>229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100</v>
          </cell>
          <cell r="BV254">
            <v>0</v>
          </cell>
          <cell r="BW254">
            <v>0</v>
          </cell>
          <cell r="BX254">
            <v>11.1</v>
          </cell>
          <cell r="BY254">
            <v>0</v>
          </cell>
          <cell r="BZ254">
            <v>113</v>
          </cell>
          <cell r="CA254">
            <v>1150</v>
          </cell>
          <cell r="CB254">
            <v>990</v>
          </cell>
          <cell r="CC254">
            <v>94.5</v>
          </cell>
          <cell r="CD254">
            <v>36.9</v>
          </cell>
          <cell r="CE254">
            <v>536</v>
          </cell>
          <cell r="CF254">
            <v>351</v>
          </cell>
          <cell r="CG254">
            <v>53.8</v>
          </cell>
          <cell r="CH254">
            <v>0</v>
          </cell>
          <cell r="CI254">
            <v>2100</v>
          </cell>
          <cell r="CJ254">
            <v>387</v>
          </cell>
          <cell r="CK254">
            <v>0</v>
          </cell>
          <cell r="CL254">
            <v>10800</v>
          </cell>
          <cell r="CM254">
            <v>13.4</v>
          </cell>
          <cell r="CN254">
            <v>238</v>
          </cell>
          <cell r="CO254">
            <v>570</v>
          </cell>
          <cell r="CP254">
            <v>0</v>
          </cell>
          <cell r="CQ254">
            <v>0</v>
          </cell>
          <cell r="CR254">
            <v>0</v>
          </cell>
          <cell r="CS254">
            <v>0</v>
          </cell>
        </row>
        <row r="255">
          <cell r="C255" t="str">
            <v>W8X58</v>
          </cell>
          <cell r="D255" t="str">
            <v>F</v>
          </cell>
          <cell r="E255">
            <v>58</v>
          </cell>
          <cell r="F255">
            <v>17.100000000000001</v>
          </cell>
          <cell r="G255">
            <v>8.75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0.875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5.07</v>
          </cell>
          <cell r="AA255">
            <v>0</v>
          </cell>
          <cell r="AB255">
            <v>12.4</v>
          </cell>
          <cell r="AC255">
            <v>0</v>
          </cell>
          <cell r="AD255">
            <v>0</v>
          </cell>
          <cell r="AE255">
            <v>228</v>
          </cell>
          <cell r="AF255">
            <v>59.8</v>
          </cell>
          <cell r="AG255">
            <v>52</v>
          </cell>
          <cell r="AH255">
            <v>3.65</v>
          </cell>
          <cell r="AI255">
            <v>75.099999999999994</v>
          </cell>
          <cell r="AJ255">
            <v>27.9</v>
          </cell>
          <cell r="AK255">
            <v>18.3</v>
          </cell>
          <cell r="AL255">
            <v>2.1</v>
          </cell>
          <cell r="AM255">
            <v>0</v>
          </cell>
          <cell r="AN255">
            <v>3.33</v>
          </cell>
          <cell r="AO255">
            <v>1180</v>
          </cell>
          <cell r="AP255">
            <v>0</v>
          </cell>
          <cell r="AQ255">
            <v>16.3</v>
          </cell>
          <cell r="AR255">
            <v>27.2</v>
          </cell>
          <cell r="AS255">
            <v>12.4</v>
          </cell>
          <cell r="AT255">
            <v>29.7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 t="str">
            <v>W200X86</v>
          </cell>
          <cell r="AZ255" t="str">
            <v>W200X86</v>
          </cell>
          <cell r="BA255">
            <v>86</v>
          </cell>
          <cell r="BB255">
            <v>11000</v>
          </cell>
          <cell r="BC255">
            <v>222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86</v>
          </cell>
          <cell r="BV255">
            <v>0</v>
          </cell>
          <cell r="BW255">
            <v>0</v>
          </cell>
          <cell r="BX255">
            <v>12.4</v>
          </cell>
          <cell r="BY255">
            <v>0</v>
          </cell>
          <cell r="BZ255">
            <v>94.9</v>
          </cell>
          <cell r="CA255">
            <v>980</v>
          </cell>
          <cell r="CB255">
            <v>852</v>
          </cell>
          <cell r="CC255">
            <v>92.7</v>
          </cell>
          <cell r="CD255">
            <v>31.3</v>
          </cell>
          <cell r="CE255">
            <v>457</v>
          </cell>
          <cell r="CF255">
            <v>300</v>
          </cell>
          <cell r="CG255">
            <v>53.3</v>
          </cell>
          <cell r="CH255">
            <v>0</v>
          </cell>
          <cell r="CI255">
            <v>1390</v>
          </cell>
          <cell r="CJ255">
            <v>317</v>
          </cell>
          <cell r="CK255">
            <v>0</v>
          </cell>
          <cell r="CL255">
            <v>10500</v>
          </cell>
          <cell r="CM255">
            <v>11.3</v>
          </cell>
          <cell r="CN255">
            <v>203</v>
          </cell>
          <cell r="CO255">
            <v>487</v>
          </cell>
          <cell r="CP255">
            <v>0</v>
          </cell>
          <cell r="CQ255">
            <v>0</v>
          </cell>
          <cell r="CR255">
            <v>0</v>
          </cell>
          <cell r="CS255">
            <v>0</v>
          </cell>
        </row>
        <row r="256">
          <cell r="C256" t="str">
            <v>W8X48</v>
          </cell>
          <cell r="D256" t="str">
            <v>F</v>
          </cell>
          <cell r="E256">
            <v>48</v>
          </cell>
          <cell r="F256">
            <v>14.1</v>
          </cell>
          <cell r="G256">
            <v>8.5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0.8125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5.92</v>
          </cell>
          <cell r="AA256">
            <v>0</v>
          </cell>
          <cell r="AB256">
            <v>15.9</v>
          </cell>
          <cell r="AC256">
            <v>0</v>
          </cell>
          <cell r="AD256">
            <v>0</v>
          </cell>
          <cell r="AE256">
            <v>184</v>
          </cell>
          <cell r="AF256">
            <v>49</v>
          </cell>
          <cell r="AG256">
            <v>43.2</v>
          </cell>
          <cell r="AH256">
            <v>3.61</v>
          </cell>
          <cell r="AI256">
            <v>60.9</v>
          </cell>
          <cell r="AJ256">
            <v>22.9</v>
          </cell>
          <cell r="AK256">
            <v>15</v>
          </cell>
          <cell r="AL256">
            <v>2.08</v>
          </cell>
          <cell r="AM256">
            <v>0</v>
          </cell>
          <cell r="AN256">
            <v>1.96</v>
          </cell>
          <cell r="AO256">
            <v>931</v>
          </cell>
          <cell r="AP256">
            <v>0</v>
          </cell>
          <cell r="AQ256">
            <v>15.8</v>
          </cell>
          <cell r="AR256">
            <v>22</v>
          </cell>
          <cell r="AS256">
            <v>10.3</v>
          </cell>
          <cell r="AT256">
            <v>24.2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 t="str">
            <v>W200X71</v>
          </cell>
          <cell r="AZ256" t="str">
            <v>W200X71</v>
          </cell>
          <cell r="BA256">
            <v>71</v>
          </cell>
          <cell r="BB256">
            <v>9100</v>
          </cell>
          <cell r="BC256">
            <v>216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71</v>
          </cell>
          <cell r="BV256">
            <v>0</v>
          </cell>
          <cell r="BW256">
            <v>0</v>
          </cell>
          <cell r="BX256">
            <v>15.9</v>
          </cell>
          <cell r="BY256">
            <v>0</v>
          </cell>
          <cell r="BZ256">
            <v>76.599999999999994</v>
          </cell>
          <cell r="CA256">
            <v>803</v>
          </cell>
          <cell r="CB256">
            <v>708</v>
          </cell>
          <cell r="CC256">
            <v>91.7</v>
          </cell>
          <cell r="CD256">
            <v>25.3</v>
          </cell>
          <cell r="CE256">
            <v>375</v>
          </cell>
          <cell r="CF256">
            <v>246</v>
          </cell>
          <cell r="CG256">
            <v>52.8</v>
          </cell>
          <cell r="CH256">
            <v>0</v>
          </cell>
          <cell r="CI256">
            <v>816</v>
          </cell>
          <cell r="CJ256">
            <v>250</v>
          </cell>
          <cell r="CK256">
            <v>0</v>
          </cell>
          <cell r="CL256">
            <v>10200</v>
          </cell>
          <cell r="CM256">
            <v>9.16</v>
          </cell>
          <cell r="CN256">
            <v>169</v>
          </cell>
          <cell r="CO256">
            <v>397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</row>
        <row r="257">
          <cell r="C257" t="str">
            <v>W8X40</v>
          </cell>
          <cell r="D257" t="str">
            <v>F</v>
          </cell>
          <cell r="E257">
            <v>40</v>
          </cell>
          <cell r="F257">
            <v>11.7</v>
          </cell>
          <cell r="G257">
            <v>8.25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0.8125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7.21</v>
          </cell>
          <cell r="AA257">
            <v>0</v>
          </cell>
          <cell r="AB257">
            <v>17.600000000000001</v>
          </cell>
          <cell r="AC257">
            <v>0</v>
          </cell>
          <cell r="AD257">
            <v>0</v>
          </cell>
          <cell r="AE257">
            <v>146</v>
          </cell>
          <cell r="AF257">
            <v>39.799999999999997</v>
          </cell>
          <cell r="AG257">
            <v>35.5</v>
          </cell>
          <cell r="AH257">
            <v>3.53</v>
          </cell>
          <cell r="AI257">
            <v>49.1</v>
          </cell>
          <cell r="AJ257">
            <v>18.5</v>
          </cell>
          <cell r="AK257">
            <v>12.2</v>
          </cell>
          <cell r="AL257">
            <v>2.04</v>
          </cell>
          <cell r="AM257">
            <v>0</v>
          </cell>
          <cell r="AN257">
            <v>1.1200000000000001</v>
          </cell>
          <cell r="AO257">
            <v>726</v>
          </cell>
          <cell r="AP257">
            <v>0</v>
          </cell>
          <cell r="AQ257">
            <v>15.5</v>
          </cell>
          <cell r="AR257">
            <v>17.5</v>
          </cell>
          <cell r="AS257">
            <v>8.3000000000000007</v>
          </cell>
          <cell r="AT257">
            <v>19.7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 t="str">
            <v>W200X59</v>
          </cell>
          <cell r="AZ257" t="str">
            <v>W200X59</v>
          </cell>
          <cell r="BA257">
            <v>59</v>
          </cell>
          <cell r="BB257">
            <v>7550</v>
          </cell>
          <cell r="BC257">
            <v>210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59</v>
          </cell>
          <cell r="BV257">
            <v>0</v>
          </cell>
          <cell r="BW257">
            <v>0</v>
          </cell>
          <cell r="BX257">
            <v>17.600000000000001</v>
          </cell>
          <cell r="BY257">
            <v>0</v>
          </cell>
          <cell r="BZ257">
            <v>60.8</v>
          </cell>
          <cell r="CA257">
            <v>652</v>
          </cell>
          <cell r="CB257">
            <v>582</v>
          </cell>
          <cell r="CC257">
            <v>89.7</v>
          </cell>
          <cell r="CD257">
            <v>20.399999999999999</v>
          </cell>
          <cell r="CE257">
            <v>303</v>
          </cell>
          <cell r="CF257">
            <v>200</v>
          </cell>
          <cell r="CG257">
            <v>51.8</v>
          </cell>
          <cell r="CH257">
            <v>0</v>
          </cell>
          <cell r="CI257">
            <v>466</v>
          </cell>
          <cell r="CJ257">
            <v>195</v>
          </cell>
          <cell r="CK257">
            <v>0</v>
          </cell>
          <cell r="CL257">
            <v>10000</v>
          </cell>
          <cell r="CM257">
            <v>7.28</v>
          </cell>
          <cell r="CN257">
            <v>136</v>
          </cell>
          <cell r="CO257">
            <v>323</v>
          </cell>
          <cell r="CP257">
            <v>0</v>
          </cell>
          <cell r="CQ257">
            <v>0</v>
          </cell>
          <cell r="CR257">
            <v>0</v>
          </cell>
          <cell r="CS257">
            <v>0</v>
          </cell>
        </row>
        <row r="258">
          <cell r="C258" t="str">
            <v>W8X35</v>
          </cell>
          <cell r="D258" t="str">
            <v>F</v>
          </cell>
          <cell r="E258">
            <v>35</v>
          </cell>
          <cell r="F258">
            <v>10.3</v>
          </cell>
          <cell r="G258">
            <v>8.1199999999999992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0.8125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8.1</v>
          </cell>
          <cell r="AA258">
            <v>0</v>
          </cell>
          <cell r="AB258">
            <v>20.5</v>
          </cell>
          <cell r="AC258">
            <v>0</v>
          </cell>
          <cell r="AD258">
            <v>0</v>
          </cell>
          <cell r="AE258">
            <v>127</v>
          </cell>
          <cell r="AF258">
            <v>34.700000000000003</v>
          </cell>
          <cell r="AG258">
            <v>31.2</v>
          </cell>
          <cell r="AH258">
            <v>3.51</v>
          </cell>
          <cell r="AI258">
            <v>42.6</v>
          </cell>
          <cell r="AJ258">
            <v>16.100000000000001</v>
          </cell>
          <cell r="AK258">
            <v>10.6</v>
          </cell>
          <cell r="AL258">
            <v>2.0299999999999998</v>
          </cell>
          <cell r="AM258">
            <v>0</v>
          </cell>
          <cell r="AN258">
            <v>0.76900000000000002</v>
          </cell>
          <cell r="AO258">
            <v>619</v>
          </cell>
          <cell r="AP258">
            <v>0</v>
          </cell>
          <cell r="AQ258">
            <v>15.3</v>
          </cell>
          <cell r="AR258">
            <v>15.2</v>
          </cell>
          <cell r="AS258">
            <v>7.28</v>
          </cell>
          <cell r="AT258">
            <v>17.100000000000001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 t="str">
            <v>W200X52</v>
          </cell>
          <cell r="AZ258" t="str">
            <v>W200X52</v>
          </cell>
          <cell r="BA258">
            <v>52</v>
          </cell>
          <cell r="BB258">
            <v>6650</v>
          </cell>
          <cell r="BC258">
            <v>206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52</v>
          </cell>
          <cell r="BV258">
            <v>0</v>
          </cell>
          <cell r="BW258">
            <v>0</v>
          </cell>
          <cell r="BX258">
            <v>20.5</v>
          </cell>
          <cell r="BY258">
            <v>0</v>
          </cell>
          <cell r="BZ258">
            <v>52.9</v>
          </cell>
          <cell r="CA258">
            <v>569</v>
          </cell>
          <cell r="CB258">
            <v>511</v>
          </cell>
          <cell r="CC258">
            <v>89.2</v>
          </cell>
          <cell r="CD258">
            <v>17.7</v>
          </cell>
          <cell r="CE258">
            <v>264</v>
          </cell>
          <cell r="CF258">
            <v>174</v>
          </cell>
          <cell r="CG258">
            <v>51.6</v>
          </cell>
          <cell r="CH258">
            <v>0</v>
          </cell>
          <cell r="CI258">
            <v>320</v>
          </cell>
          <cell r="CJ258">
            <v>166</v>
          </cell>
          <cell r="CK258">
            <v>0</v>
          </cell>
          <cell r="CL258">
            <v>9870</v>
          </cell>
          <cell r="CM258">
            <v>6.33</v>
          </cell>
          <cell r="CN258">
            <v>119</v>
          </cell>
          <cell r="CO258">
            <v>280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</row>
        <row r="259">
          <cell r="C259" t="str">
            <v>W8X31</v>
          </cell>
          <cell r="D259" t="str">
            <v>F</v>
          </cell>
          <cell r="E259">
            <v>31</v>
          </cell>
          <cell r="F259">
            <v>9.1199999999999992</v>
          </cell>
          <cell r="G259">
            <v>8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0.75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9.19</v>
          </cell>
          <cell r="AA259">
            <v>0</v>
          </cell>
          <cell r="AB259">
            <v>22.3</v>
          </cell>
          <cell r="AC259">
            <v>0</v>
          </cell>
          <cell r="AD259">
            <v>0</v>
          </cell>
          <cell r="AE259">
            <v>110</v>
          </cell>
          <cell r="AF259">
            <v>30.4</v>
          </cell>
          <cell r="AG259">
            <v>27.5</v>
          </cell>
          <cell r="AH259">
            <v>3.47</v>
          </cell>
          <cell r="AI259">
            <v>37.1</v>
          </cell>
          <cell r="AJ259">
            <v>14.1</v>
          </cell>
          <cell r="AK259">
            <v>9.27</v>
          </cell>
          <cell r="AL259">
            <v>2.02</v>
          </cell>
          <cell r="AM259">
            <v>0</v>
          </cell>
          <cell r="AN259">
            <v>0.53600000000000003</v>
          </cell>
          <cell r="AO259">
            <v>530</v>
          </cell>
          <cell r="AP259">
            <v>0</v>
          </cell>
          <cell r="AQ259">
            <v>15.1</v>
          </cell>
          <cell r="AR259">
            <v>13.2</v>
          </cell>
          <cell r="AS259">
            <v>6.35</v>
          </cell>
          <cell r="AT259">
            <v>15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 t="str">
            <v>W200X46.1</v>
          </cell>
          <cell r="AZ259" t="str">
            <v>W200X46.1</v>
          </cell>
          <cell r="BA259">
            <v>46.1</v>
          </cell>
          <cell r="BB259">
            <v>5880</v>
          </cell>
          <cell r="BC259">
            <v>203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46.1</v>
          </cell>
          <cell r="BV259">
            <v>0</v>
          </cell>
          <cell r="BW259">
            <v>0</v>
          </cell>
          <cell r="BX259">
            <v>22.3</v>
          </cell>
          <cell r="BY259">
            <v>0</v>
          </cell>
          <cell r="BZ259">
            <v>45.8</v>
          </cell>
          <cell r="CA259">
            <v>498</v>
          </cell>
          <cell r="CB259">
            <v>451</v>
          </cell>
          <cell r="CC259">
            <v>88.1</v>
          </cell>
          <cell r="CD259">
            <v>15.4</v>
          </cell>
          <cell r="CE259">
            <v>231</v>
          </cell>
          <cell r="CF259">
            <v>152</v>
          </cell>
          <cell r="CG259">
            <v>51.3</v>
          </cell>
          <cell r="CH259">
            <v>0</v>
          </cell>
          <cell r="CI259">
            <v>223</v>
          </cell>
          <cell r="CJ259">
            <v>142</v>
          </cell>
          <cell r="CK259">
            <v>0</v>
          </cell>
          <cell r="CL259">
            <v>9740</v>
          </cell>
          <cell r="CM259">
            <v>5.49</v>
          </cell>
          <cell r="CN259">
            <v>104</v>
          </cell>
          <cell r="CO259">
            <v>246</v>
          </cell>
          <cell r="CP259">
            <v>0</v>
          </cell>
          <cell r="CQ259">
            <v>0</v>
          </cell>
          <cell r="CR259">
            <v>0</v>
          </cell>
          <cell r="CS259">
            <v>0</v>
          </cell>
        </row>
        <row r="260">
          <cell r="C260" t="str">
            <v>W8X28</v>
          </cell>
          <cell r="D260" t="str">
            <v>F</v>
          </cell>
          <cell r="E260">
            <v>28</v>
          </cell>
          <cell r="F260">
            <v>8.24</v>
          </cell>
          <cell r="G260">
            <v>8.06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0.625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7.03</v>
          </cell>
          <cell r="AA260">
            <v>0</v>
          </cell>
          <cell r="AB260">
            <v>22.3</v>
          </cell>
          <cell r="AC260">
            <v>0</v>
          </cell>
          <cell r="AD260">
            <v>0</v>
          </cell>
          <cell r="AE260">
            <v>98</v>
          </cell>
          <cell r="AF260">
            <v>27.2</v>
          </cell>
          <cell r="AG260">
            <v>24.3</v>
          </cell>
          <cell r="AH260">
            <v>3.45</v>
          </cell>
          <cell r="AI260">
            <v>21.7</v>
          </cell>
          <cell r="AJ260">
            <v>10.1</v>
          </cell>
          <cell r="AK260">
            <v>6.63</v>
          </cell>
          <cell r="AL260">
            <v>1.62</v>
          </cell>
          <cell r="AM260">
            <v>0</v>
          </cell>
          <cell r="AN260">
            <v>0.53700000000000003</v>
          </cell>
          <cell r="AO260">
            <v>312</v>
          </cell>
          <cell r="AP260">
            <v>0</v>
          </cell>
          <cell r="AQ260">
            <v>12.4</v>
          </cell>
          <cell r="AR260">
            <v>9.44</v>
          </cell>
          <cell r="AS260">
            <v>5.52</v>
          </cell>
          <cell r="AT260">
            <v>13.4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 t="str">
            <v>W200X41.7</v>
          </cell>
          <cell r="AZ260" t="str">
            <v>W200X41.7</v>
          </cell>
          <cell r="BA260">
            <v>41.7</v>
          </cell>
          <cell r="BB260">
            <v>5320</v>
          </cell>
          <cell r="BC260">
            <v>205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41.7</v>
          </cell>
          <cell r="BV260">
            <v>0</v>
          </cell>
          <cell r="BW260">
            <v>0</v>
          </cell>
          <cell r="BX260">
            <v>22.3</v>
          </cell>
          <cell r="BY260">
            <v>0</v>
          </cell>
          <cell r="BZ260">
            <v>40.799999999999997</v>
          </cell>
          <cell r="CA260">
            <v>446</v>
          </cell>
          <cell r="CB260">
            <v>398</v>
          </cell>
          <cell r="CC260">
            <v>87.6</v>
          </cell>
          <cell r="CD260">
            <v>9.0299999999999994</v>
          </cell>
          <cell r="CE260">
            <v>166</v>
          </cell>
          <cell r="CF260">
            <v>109</v>
          </cell>
          <cell r="CG260">
            <v>41.1</v>
          </cell>
          <cell r="CH260">
            <v>0</v>
          </cell>
          <cell r="CI260">
            <v>224</v>
          </cell>
          <cell r="CJ260">
            <v>83.8</v>
          </cell>
          <cell r="CK260">
            <v>0</v>
          </cell>
          <cell r="CL260">
            <v>8000</v>
          </cell>
          <cell r="CM260">
            <v>3.93</v>
          </cell>
          <cell r="CN260">
            <v>90.5</v>
          </cell>
          <cell r="CO260">
            <v>220</v>
          </cell>
          <cell r="CP260">
            <v>0</v>
          </cell>
          <cell r="CQ260">
            <v>0</v>
          </cell>
          <cell r="CR260">
            <v>0</v>
          </cell>
          <cell r="CS260">
            <v>0</v>
          </cell>
        </row>
        <row r="261">
          <cell r="C261" t="str">
            <v>W8X24</v>
          </cell>
          <cell r="D261" t="str">
            <v>F</v>
          </cell>
          <cell r="E261">
            <v>24</v>
          </cell>
          <cell r="F261">
            <v>7.08</v>
          </cell>
          <cell r="G261">
            <v>7.93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0.5625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8.1199999999999992</v>
          </cell>
          <cell r="AA261">
            <v>0</v>
          </cell>
          <cell r="AB261">
            <v>25.9</v>
          </cell>
          <cell r="AC261">
            <v>0</v>
          </cell>
          <cell r="AD261">
            <v>0</v>
          </cell>
          <cell r="AE261">
            <v>82.7</v>
          </cell>
          <cell r="AF261">
            <v>23.1</v>
          </cell>
          <cell r="AG261">
            <v>20.9</v>
          </cell>
          <cell r="AH261">
            <v>3.42</v>
          </cell>
          <cell r="AI261">
            <v>18.3</v>
          </cell>
          <cell r="AJ261">
            <v>8.57</v>
          </cell>
          <cell r="AK261">
            <v>5.63</v>
          </cell>
          <cell r="AL261">
            <v>1.61</v>
          </cell>
          <cell r="AM261">
            <v>0</v>
          </cell>
          <cell r="AN261">
            <v>0.34599999999999997</v>
          </cell>
          <cell r="AO261">
            <v>259</v>
          </cell>
          <cell r="AP261">
            <v>0</v>
          </cell>
          <cell r="AQ261">
            <v>12.2</v>
          </cell>
          <cell r="AR261">
            <v>7.95</v>
          </cell>
          <cell r="AS261">
            <v>4.71</v>
          </cell>
          <cell r="AT261">
            <v>11.3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 t="str">
            <v>W200X35.9</v>
          </cell>
          <cell r="AZ261" t="str">
            <v>W200X35.9</v>
          </cell>
          <cell r="BA261">
            <v>35.9</v>
          </cell>
          <cell r="BB261">
            <v>4570</v>
          </cell>
          <cell r="BC261">
            <v>201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35.9</v>
          </cell>
          <cell r="BV261">
            <v>0</v>
          </cell>
          <cell r="BW261">
            <v>0</v>
          </cell>
          <cell r="BX261">
            <v>25.9</v>
          </cell>
          <cell r="BY261">
            <v>0</v>
          </cell>
          <cell r="BZ261">
            <v>34.4</v>
          </cell>
          <cell r="CA261">
            <v>379</v>
          </cell>
          <cell r="CB261">
            <v>342</v>
          </cell>
          <cell r="CC261">
            <v>86.9</v>
          </cell>
          <cell r="CD261">
            <v>7.62</v>
          </cell>
          <cell r="CE261">
            <v>140</v>
          </cell>
          <cell r="CF261">
            <v>92.3</v>
          </cell>
          <cell r="CG261">
            <v>40.9</v>
          </cell>
          <cell r="CH261">
            <v>0</v>
          </cell>
          <cell r="CI261">
            <v>144</v>
          </cell>
          <cell r="CJ261">
            <v>69.599999999999994</v>
          </cell>
          <cell r="CK261">
            <v>0</v>
          </cell>
          <cell r="CL261">
            <v>7870</v>
          </cell>
          <cell r="CM261">
            <v>3.31</v>
          </cell>
          <cell r="CN261">
            <v>77.2</v>
          </cell>
          <cell r="CO261">
            <v>185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</row>
        <row r="262">
          <cell r="C262" t="str">
            <v>W8X21</v>
          </cell>
          <cell r="D262" t="str">
            <v>F</v>
          </cell>
          <cell r="E262">
            <v>21</v>
          </cell>
          <cell r="F262">
            <v>6.16</v>
          </cell>
          <cell r="G262">
            <v>8.2799999999999994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0.5625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6.59</v>
          </cell>
          <cell r="AA262">
            <v>0</v>
          </cell>
          <cell r="AB262">
            <v>27.5</v>
          </cell>
          <cell r="AC262">
            <v>0</v>
          </cell>
          <cell r="AD262">
            <v>0</v>
          </cell>
          <cell r="AE262">
            <v>75.3</v>
          </cell>
          <cell r="AF262">
            <v>20.399999999999999</v>
          </cell>
          <cell r="AG262">
            <v>18.2</v>
          </cell>
          <cell r="AH262">
            <v>3.49</v>
          </cell>
          <cell r="AI262">
            <v>9.77</v>
          </cell>
          <cell r="AJ262">
            <v>5.69</v>
          </cell>
          <cell r="AK262">
            <v>3.71</v>
          </cell>
          <cell r="AL262">
            <v>1.26</v>
          </cell>
          <cell r="AM262">
            <v>0</v>
          </cell>
          <cell r="AN262">
            <v>0.28199999999999997</v>
          </cell>
          <cell r="AO262">
            <v>152</v>
          </cell>
          <cell r="AP262">
            <v>0</v>
          </cell>
          <cell r="AQ262">
            <v>10.4</v>
          </cell>
          <cell r="AR262">
            <v>5.47</v>
          </cell>
          <cell r="AS262">
            <v>3.96</v>
          </cell>
          <cell r="AT262">
            <v>10.1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 t="str">
            <v>W200X31.3</v>
          </cell>
          <cell r="AZ262" t="str">
            <v>W200X31.3</v>
          </cell>
          <cell r="BA262">
            <v>31.3</v>
          </cell>
          <cell r="BB262">
            <v>3970</v>
          </cell>
          <cell r="BC262">
            <v>210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31.3</v>
          </cell>
          <cell r="BV262">
            <v>0</v>
          </cell>
          <cell r="BW262">
            <v>0</v>
          </cell>
          <cell r="BX262">
            <v>27.5</v>
          </cell>
          <cell r="BY262">
            <v>0</v>
          </cell>
          <cell r="BZ262">
            <v>31.3</v>
          </cell>
          <cell r="CA262">
            <v>334</v>
          </cell>
          <cell r="CB262">
            <v>298</v>
          </cell>
          <cell r="CC262">
            <v>88.6</v>
          </cell>
          <cell r="CD262">
            <v>4.07</v>
          </cell>
          <cell r="CE262">
            <v>93.2</v>
          </cell>
          <cell r="CF262">
            <v>60.8</v>
          </cell>
          <cell r="CG262">
            <v>32</v>
          </cell>
          <cell r="CH262">
            <v>0</v>
          </cell>
          <cell r="CI262">
            <v>117</v>
          </cell>
          <cell r="CJ262">
            <v>40.799999999999997</v>
          </cell>
          <cell r="CK262">
            <v>0</v>
          </cell>
          <cell r="CL262">
            <v>6710</v>
          </cell>
          <cell r="CM262">
            <v>2.2799999999999998</v>
          </cell>
          <cell r="CN262">
            <v>64.900000000000006</v>
          </cell>
          <cell r="CO262">
            <v>166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</row>
        <row r="263">
          <cell r="C263" t="str">
            <v>W8X18</v>
          </cell>
          <cell r="D263" t="str">
            <v>F</v>
          </cell>
          <cell r="E263">
            <v>18</v>
          </cell>
          <cell r="F263">
            <v>5.26</v>
          </cell>
          <cell r="G263">
            <v>8.14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0.5625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7.95</v>
          </cell>
          <cell r="AA263">
            <v>0</v>
          </cell>
          <cell r="AB263">
            <v>29.9</v>
          </cell>
          <cell r="AC263">
            <v>0</v>
          </cell>
          <cell r="AD263">
            <v>0</v>
          </cell>
          <cell r="AE263">
            <v>61.9</v>
          </cell>
          <cell r="AF263">
            <v>17</v>
          </cell>
          <cell r="AG263">
            <v>15.2</v>
          </cell>
          <cell r="AH263">
            <v>3.43</v>
          </cell>
          <cell r="AI263">
            <v>7.97</v>
          </cell>
          <cell r="AJ263">
            <v>4.66</v>
          </cell>
          <cell r="AK263">
            <v>3.04</v>
          </cell>
          <cell r="AL263">
            <v>1.23</v>
          </cell>
          <cell r="AM263">
            <v>0</v>
          </cell>
          <cell r="AN263">
            <v>0.17199999999999999</v>
          </cell>
          <cell r="AO263">
            <v>122</v>
          </cell>
          <cell r="AP263">
            <v>0</v>
          </cell>
          <cell r="AQ263">
            <v>10.3</v>
          </cell>
          <cell r="AR263">
            <v>4.4400000000000004</v>
          </cell>
          <cell r="AS263">
            <v>3.23</v>
          </cell>
          <cell r="AT263">
            <v>8.3699999999999992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 t="str">
            <v>W200X26.6</v>
          </cell>
          <cell r="AZ263" t="str">
            <v>W200X26.6</v>
          </cell>
          <cell r="BA263">
            <v>26.6</v>
          </cell>
          <cell r="BB263">
            <v>3390</v>
          </cell>
          <cell r="BC263">
            <v>207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26.6</v>
          </cell>
          <cell r="BV263">
            <v>0</v>
          </cell>
          <cell r="BW263">
            <v>0</v>
          </cell>
          <cell r="BX263">
            <v>29.9</v>
          </cell>
          <cell r="BY263">
            <v>0</v>
          </cell>
          <cell r="BZ263">
            <v>25.8</v>
          </cell>
          <cell r="CA263">
            <v>279</v>
          </cell>
          <cell r="CB263">
            <v>249</v>
          </cell>
          <cell r="CC263">
            <v>87.1</v>
          </cell>
          <cell r="CD263">
            <v>3.32</v>
          </cell>
          <cell r="CE263">
            <v>76.400000000000006</v>
          </cell>
          <cell r="CF263">
            <v>49.8</v>
          </cell>
          <cell r="CG263">
            <v>31.2</v>
          </cell>
          <cell r="CH263">
            <v>0</v>
          </cell>
          <cell r="CI263">
            <v>71.599999999999994</v>
          </cell>
          <cell r="CJ263">
            <v>32.799999999999997</v>
          </cell>
          <cell r="CK263">
            <v>0</v>
          </cell>
          <cell r="CL263">
            <v>6650</v>
          </cell>
          <cell r="CM263">
            <v>1.85</v>
          </cell>
          <cell r="CN263">
            <v>52.9</v>
          </cell>
          <cell r="CO263">
            <v>137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</row>
        <row r="264">
          <cell r="C264" t="str">
            <v>W8X15</v>
          </cell>
          <cell r="D264" t="str">
            <v>F</v>
          </cell>
          <cell r="E264">
            <v>15</v>
          </cell>
          <cell r="F264">
            <v>4.4400000000000004</v>
          </cell>
          <cell r="G264">
            <v>8.11</v>
          </cell>
          <cell r="H264">
            <v>0</v>
          </cell>
          <cell r="I264">
            <v>0</v>
          </cell>
          <cell r="J264">
            <v>4.01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0.5625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6.37</v>
          </cell>
          <cell r="AA264">
            <v>0</v>
          </cell>
          <cell r="AB264">
            <v>28.1</v>
          </cell>
          <cell r="AC264">
            <v>0</v>
          </cell>
          <cell r="AD264">
            <v>0</v>
          </cell>
          <cell r="AE264">
            <v>48</v>
          </cell>
          <cell r="AF264">
            <v>13.6</v>
          </cell>
          <cell r="AG264">
            <v>11.8</v>
          </cell>
          <cell r="AH264">
            <v>3.29</v>
          </cell>
          <cell r="AI264">
            <v>3.41</v>
          </cell>
          <cell r="AJ264">
            <v>2.67</v>
          </cell>
          <cell r="AK264">
            <v>1.7</v>
          </cell>
          <cell r="AL264">
            <v>0.876</v>
          </cell>
          <cell r="AM264">
            <v>0</v>
          </cell>
          <cell r="AN264">
            <v>0.13700000000000001</v>
          </cell>
          <cell r="AO264">
            <v>51.8</v>
          </cell>
          <cell r="AP264">
            <v>0</v>
          </cell>
          <cell r="AQ264">
            <v>7.81</v>
          </cell>
          <cell r="AR264">
            <v>2.4700000000000002</v>
          </cell>
          <cell r="AS264">
            <v>2.31</v>
          </cell>
          <cell r="AT264">
            <v>6.64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 t="str">
            <v>W200X22.5</v>
          </cell>
          <cell r="AZ264" t="str">
            <v>W200X22.5</v>
          </cell>
          <cell r="BA264">
            <v>22.5</v>
          </cell>
          <cell r="BB264">
            <v>2860</v>
          </cell>
          <cell r="BC264">
            <v>206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22.5</v>
          </cell>
          <cell r="BV264">
            <v>0</v>
          </cell>
          <cell r="BW264">
            <v>0</v>
          </cell>
          <cell r="BX264">
            <v>28.1</v>
          </cell>
          <cell r="BY264">
            <v>0</v>
          </cell>
          <cell r="BZ264">
            <v>20</v>
          </cell>
          <cell r="CA264">
            <v>223</v>
          </cell>
          <cell r="CB264">
            <v>193</v>
          </cell>
          <cell r="CC264">
            <v>83.6</v>
          </cell>
          <cell r="CD264">
            <v>1.42</v>
          </cell>
          <cell r="CE264">
            <v>43.8</v>
          </cell>
          <cell r="CF264">
            <v>27.9</v>
          </cell>
          <cell r="CG264">
            <v>22.3</v>
          </cell>
          <cell r="CH264">
            <v>0</v>
          </cell>
          <cell r="CI264">
            <v>57</v>
          </cell>
          <cell r="CJ264">
            <v>13.9</v>
          </cell>
          <cell r="CK264">
            <v>0</v>
          </cell>
          <cell r="CL264">
            <v>5040</v>
          </cell>
          <cell r="CM264">
            <v>1.03</v>
          </cell>
          <cell r="CN264">
            <v>37.9</v>
          </cell>
          <cell r="CO264">
            <v>109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</row>
        <row r="265">
          <cell r="C265" t="str">
            <v>W8X13</v>
          </cell>
          <cell r="D265" t="str">
            <v>F</v>
          </cell>
          <cell r="E265">
            <v>13</v>
          </cell>
          <cell r="F265">
            <v>3.84</v>
          </cell>
          <cell r="G265">
            <v>7.99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0.5625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7.84</v>
          </cell>
          <cell r="AA265">
            <v>0</v>
          </cell>
          <cell r="AB265">
            <v>29.9</v>
          </cell>
          <cell r="AC265">
            <v>0</v>
          </cell>
          <cell r="AD265">
            <v>0</v>
          </cell>
          <cell r="AE265">
            <v>39.6</v>
          </cell>
          <cell r="AF265">
            <v>11.4</v>
          </cell>
          <cell r="AG265">
            <v>9.91</v>
          </cell>
          <cell r="AH265">
            <v>3.21</v>
          </cell>
          <cell r="AI265">
            <v>2.73</v>
          </cell>
          <cell r="AJ265">
            <v>2.15</v>
          </cell>
          <cell r="AK265">
            <v>1.37</v>
          </cell>
          <cell r="AL265">
            <v>0.84299999999999997</v>
          </cell>
          <cell r="AM265">
            <v>0</v>
          </cell>
          <cell r="AN265">
            <v>8.7099999999999997E-2</v>
          </cell>
          <cell r="AO265">
            <v>40.799999999999997</v>
          </cell>
          <cell r="AP265">
            <v>0</v>
          </cell>
          <cell r="AQ265">
            <v>7.74</v>
          </cell>
          <cell r="AR265">
            <v>1.97</v>
          </cell>
          <cell r="AS265">
            <v>1.86</v>
          </cell>
          <cell r="AT265">
            <v>5.55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 t="str">
            <v>W200X19.3</v>
          </cell>
          <cell r="AZ265" t="str">
            <v>W200X19.3</v>
          </cell>
          <cell r="BA265">
            <v>19.3</v>
          </cell>
          <cell r="BB265">
            <v>2480</v>
          </cell>
          <cell r="BC265">
            <v>203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19.3</v>
          </cell>
          <cell r="BV265">
            <v>0</v>
          </cell>
          <cell r="BW265">
            <v>0</v>
          </cell>
          <cell r="BX265">
            <v>29.9</v>
          </cell>
          <cell r="BY265">
            <v>0</v>
          </cell>
          <cell r="BZ265">
            <v>16.5</v>
          </cell>
          <cell r="CA265">
            <v>187</v>
          </cell>
          <cell r="CB265">
            <v>162</v>
          </cell>
          <cell r="CC265">
            <v>81.5</v>
          </cell>
          <cell r="CD265">
            <v>1.1399999999999999</v>
          </cell>
          <cell r="CE265">
            <v>35.200000000000003</v>
          </cell>
          <cell r="CF265">
            <v>22.5</v>
          </cell>
          <cell r="CG265">
            <v>21.4</v>
          </cell>
          <cell r="CH265">
            <v>0</v>
          </cell>
          <cell r="CI265">
            <v>36.299999999999997</v>
          </cell>
          <cell r="CJ265">
            <v>11</v>
          </cell>
          <cell r="CK265">
            <v>0</v>
          </cell>
          <cell r="CL265">
            <v>4990</v>
          </cell>
          <cell r="CM265">
            <v>0.82</v>
          </cell>
          <cell r="CN265">
            <v>30.5</v>
          </cell>
          <cell r="CO265">
            <v>90.9</v>
          </cell>
          <cell r="CP265">
            <v>0</v>
          </cell>
          <cell r="CQ265">
            <v>0</v>
          </cell>
          <cell r="CR265">
            <v>0</v>
          </cell>
          <cell r="CS265">
            <v>0</v>
          </cell>
        </row>
        <row r="266">
          <cell r="C266" t="str">
            <v>W8X10</v>
          </cell>
          <cell r="D266" t="str">
            <v>F</v>
          </cell>
          <cell r="E266">
            <v>10</v>
          </cell>
          <cell r="F266">
            <v>2.96</v>
          </cell>
          <cell r="G266">
            <v>7.89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0.5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9.61</v>
          </cell>
          <cell r="AA266">
            <v>0</v>
          </cell>
          <cell r="AB266">
            <v>40.5</v>
          </cell>
          <cell r="AC266">
            <v>0</v>
          </cell>
          <cell r="AD266">
            <v>0</v>
          </cell>
          <cell r="AE266">
            <v>30.8</v>
          </cell>
          <cell r="AF266">
            <v>8.8699999999999992</v>
          </cell>
          <cell r="AG266">
            <v>7.81</v>
          </cell>
          <cell r="AH266">
            <v>3.22</v>
          </cell>
          <cell r="AI266">
            <v>2.09</v>
          </cell>
          <cell r="AJ266">
            <v>1.66</v>
          </cell>
          <cell r="AK266">
            <v>1.06</v>
          </cell>
          <cell r="AL266">
            <v>0.84099999999999997</v>
          </cell>
          <cell r="AM266">
            <v>0</v>
          </cell>
          <cell r="AN266">
            <v>4.2599999999999999E-2</v>
          </cell>
          <cell r="AO266">
            <v>30.9</v>
          </cell>
          <cell r="AP266">
            <v>0</v>
          </cell>
          <cell r="AQ266">
            <v>7.57</v>
          </cell>
          <cell r="AR266">
            <v>1.53</v>
          </cell>
          <cell r="AS266">
            <v>1.48</v>
          </cell>
          <cell r="AT266">
            <v>4.29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 t="str">
            <v>W200X15</v>
          </cell>
          <cell r="AZ266" t="str">
            <v>W200X15</v>
          </cell>
          <cell r="BA266">
            <v>15</v>
          </cell>
          <cell r="BB266">
            <v>1910</v>
          </cell>
          <cell r="BC266">
            <v>200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15</v>
          </cell>
          <cell r="BV266">
            <v>0</v>
          </cell>
          <cell r="BW266">
            <v>0</v>
          </cell>
          <cell r="BX266">
            <v>40.5</v>
          </cell>
          <cell r="BY266">
            <v>0</v>
          </cell>
          <cell r="BZ266">
            <v>12.8</v>
          </cell>
          <cell r="CA266">
            <v>145</v>
          </cell>
          <cell r="CB266">
            <v>128</v>
          </cell>
          <cell r="CC266">
            <v>81.8</v>
          </cell>
          <cell r="CD266">
            <v>0.87</v>
          </cell>
          <cell r="CE266">
            <v>27.2</v>
          </cell>
          <cell r="CF266">
            <v>17.399999999999999</v>
          </cell>
          <cell r="CG266">
            <v>21.4</v>
          </cell>
          <cell r="CH266">
            <v>0</v>
          </cell>
          <cell r="CI266">
            <v>17.7</v>
          </cell>
          <cell r="CJ266">
            <v>8.3000000000000007</v>
          </cell>
          <cell r="CK266">
            <v>0</v>
          </cell>
          <cell r="CL266">
            <v>4880</v>
          </cell>
          <cell r="CM266">
            <v>0.63700000000000001</v>
          </cell>
          <cell r="CN266">
            <v>24.3</v>
          </cell>
          <cell r="CO266">
            <v>70.3</v>
          </cell>
          <cell r="CP266">
            <v>0</v>
          </cell>
          <cell r="CQ266">
            <v>0</v>
          </cell>
          <cell r="CR266">
            <v>0</v>
          </cell>
          <cell r="CS266">
            <v>0</v>
          </cell>
        </row>
        <row r="267">
          <cell r="C267" t="str">
            <v>W6X25</v>
          </cell>
          <cell r="D267" t="str">
            <v>F</v>
          </cell>
          <cell r="E267">
            <v>25</v>
          </cell>
          <cell r="F267">
            <v>7.34</v>
          </cell>
          <cell r="G267">
            <v>6.38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0.5625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6.68</v>
          </cell>
          <cell r="AA267">
            <v>0</v>
          </cell>
          <cell r="AB267">
            <v>15.5</v>
          </cell>
          <cell r="AC267">
            <v>0</v>
          </cell>
          <cell r="AD267">
            <v>0</v>
          </cell>
          <cell r="AE267">
            <v>53.4</v>
          </cell>
          <cell r="AF267">
            <v>18.899999999999999</v>
          </cell>
          <cell r="AG267">
            <v>16.7</v>
          </cell>
          <cell r="AH267">
            <v>2.7</v>
          </cell>
          <cell r="AI267">
            <v>17.100000000000001</v>
          </cell>
          <cell r="AJ267">
            <v>8.56</v>
          </cell>
          <cell r="AK267">
            <v>5.61</v>
          </cell>
          <cell r="AL267">
            <v>1.52</v>
          </cell>
          <cell r="AM267">
            <v>0</v>
          </cell>
          <cell r="AN267">
            <v>0.46100000000000002</v>
          </cell>
          <cell r="AO267">
            <v>150</v>
          </cell>
          <cell r="AP267">
            <v>0</v>
          </cell>
          <cell r="AQ267">
            <v>9.01</v>
          </cell>
          <cell r="AR267">
            <v>6.23</v>
          </cell>
          <cell r="AS267">
            <v>3.88</v>
          </cell>
          <cell r="AT267">
            <v>9.39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 t="str">
            <v>W150X37.1</v>
          </cell>
          <cell r="AZ267" t="str">
            <v>W150X37.1</v>
          </cell>
          <cell r="BA267">
            <v>37.1</v>
          </cell>
          <cell r="BB267">
            <v>4740</v>
          </cell>
          <cell r="BC267">
            <v>162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37.1</v>
          </cell>
          <cell r="BV267">
            <v>0</v>
          </cell>
          <cell r="BW267">
            <v>0</v>
          </cell>
          <cell r="BX267">
            <v>15.5</v>
          </cell>
          <cell r="BY267">
            <v>0</v>
          </cell>
          <cell r="BZ267">
            <v>22.2</v>
          </cell>
          <cell r="CA267">
            <v>310</v>
          </cell>
          <cell r="CB267">
            <v>274</v>
          </cell>
          <cell r="CC267">
            <v>68.599999999999994</v>
          </cell>
          <cell r="CD267">
            <v>7.12</v>
          </cell>
          <cell r="CE267">
            <v>140</v>
          </cell>
          <cell r="CF267">
            <v>91.9</v>
          </cell>
          <cell r="CG267">
            <v>38.6</v>
          </cell>
          <cell r="CH267">
            <v>0</v>
          </cell>
          <cell r="CI267">
            <v>192</v>
          </cell>
          <cell r="CJ267">
            <v>40.299999999999997</v>
          </cell>
          <cell r="CK267">
            <v>0</v>
          </cell>
          <cell r="CL267">
            <v>5810</v>
          </cell>
          <cell r="CM267">
            <v>2.59</v>
          </cell>
          <cell r="CN267">
            <v>63.6</v>
          </cell>
          <cell r="CO267">
            <v>154</v>
          </cell>
          <cell r="CP267">
            <v>0</v>
          </cell>
          <cell r="CQ267">
            <v>0</v>
          </cell>
          <cell r="CR267">
            <v>0</v>
          </cell>
          <cell r="CS267">
            <v>0</v>
          </cell>
        </row>
        <row r="268">
          <cell r="C268" t="str">
            <v>W6X20</v>
          </cell>
          <cell r="D268" t="str">
            <v>F</v>
          </cell>
          <cell r="E268">
            <v>20</v>
          </cell>
          <cell r="F268">
            <v>5.87</v>
          </cell>
          <cell r="G268">
            <v>6.2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0.61499999999999999</v>
          </cell>
          <cell r="S268">
            <v>0.875</v>
          </cell>
          <cell r="T268">
            <v>0.5625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8.25</v>
          </cell>
          <cell r="AA268">
            <v>0</v>
          </cell>
          <cell r="AB268">
            <v>18.7</v>
          </cell>
          <cell r="AC268">
            <v>0</v>
          </cell>
          <cell r="AD268">
            <v>0</v>
          </cell>
          <cell r="AE268">
            <v>41.4</v>
          </cell>
          <cell r="AF268">
            <v>15</v>
          </cell>
          <cell r="AG268">
            <v>13.4</v>
          </cell>
          <cell r="AH268">
            <v>2.66</v>
          </cell>
          <cell r="AI268">
            <v>13.3</v>
          </cell>
          <cell r="AJ268">
            <v>6.72</v>
          </cell>
          <cell r="AK268">
            <v>4.41</v>
          </cell>
          <cell r="AL268">
            <v>1.5</v>
          </cell>
          <cell r="AM268">
            <v>0</v>
          </cell>
          <cell r="AN268">
            <v>0.24</v>
          </cell>
          <cell r="AO268">
            <v>113</v>
          </cell>
          <cell r="AP268">
            <v>0</v>
          </cell>
          <cell r="AQ268">
            <v>8.7799999999999994</v>
          </cell>
          <cell r="AR268">
            <v>4.82</v>
          </cell>
          <cell r="AS268">
            <v>3.07</v>
          </cell>
          <cell r="AT268">
            <v>7.38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 t="str">
            <v>W150X29.8</v>
          </cell>
          <cell r="AZ268" t="str">
            <v>W150X29.8</v>
          </cell>
          <cell r="BA268">
            <v>29.8</v>
          </cell>
          <cell r="BB268">
            <v>3790</v>
          </cell>
          <cell r="BC268">
            <v>157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15.6</v>
          </cell>
          <cell r="BO268">
            <v>22.2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29.8</v>
          </cell>
          <cell r="BV268">
            <v>0</v>
          </cell>
          <cell r="BW268">
            <v>0</v>
          </cell>
          <cell r="BX268">
            <v>18.7</v>
          </cell>
          <cell r="BY268">
            <v>0</v>
          </cell>
          <cell r="BZ268">
            <v>17.2</v>
          </cell>
          <cell r="CA268">
            <v>246</v>
          </cell>
          <cell r="CB268">
            <v>220</v>
          </cell>
          <cell r="CC268">
            <v>67.599999999999994</v>
          </cell>
          <cell r="CD268">
            <v>5.54</v>
          </cell>
          <cell r="CE268">
            <v>110</v>
          </cell>
          <cell r="CF268">
            <v>72.3</v>
          </cell>
          <cell r="CG268">
            <v>38.1</v>
          </cell>
          <cell r="CH268">
            <v>0</v>
          </cell>
          <cell r="CI268">
            <v>100</v>
          </cell>
          <cell r="CJ268">
            <v>30.3</v>
          </cell>
          <cell r="CK268">
            <v>0</v>
          </cell>
          <cell r="CL268">
            <v>5660</v>
          </cell>
          <cell r="CM268">
            <v>2.0099999999999998</v>
          </cell>
          <cell r="CN268">
            <v>50.3</v>
          </cell>
          <cell r="CO268">
            <v>121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</row>
        <row r="269">
          <cell r="C269" t="str">
            <v>W6X15</v>
          </cell>
          <cell r="D269" t="str">
            <v>F</v>
          </cell>
          <cell r="E269">
            <v>15</v>
          </cell>
          <cell r="F269">
            <v>4.43</v>
          </cell>
          <cell r="G269">
            <v>5.99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0.51</v>
          </cell>
          <cell r="S269">
            <v>0.75</v>
          </cell>
          <cell r="T269">
            <v>0.5625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11.5</v>
          </cell>
          <cell r="AA269">
            <v>0</v>
          </cell>
          <cell r="AB269">
            <v>21.2</v>
          </cell>
          <cell r="AC269">
            <v>0</v>
          </cell>
          <cell r="AD269">
            <v>0</v>
          </cell>
          <cell r="AE269">
            <v>29.1</v>
          </cell>
          <cell r="AF269">
            <v>10.8</v>
          </cell>
          <cell r="AG269">
            <v>9.7200000000000006</v>
          </cell>
          <cell r="AH269">
            <v>2.56</v>
          </cell>
          <cell r="AI269">
            <v>9.32</v>
          </cell>
          <cell r="AJ269">
            <v>4.75</v>
          </cell>
          <cell r="AK269">
            <v>3.11</v>
          </cell>
          <cell r="AL269">
            <v>1.45</v>
          </cell>
          <cell r="AM269">
            <v>0</v>
          </cell>
          <cell r="AN269">
            <v>0.10100000000000001</v>
          </cell>
          <cell r="AO269">
            <v>76.5</v>
          </cell>
          <cell r="AP269">
            <v>0</v>
          </cell>
          <cell r="AQ269">
            <v>8.58</v>
          </cell>
          <cell r="AR269">
            <v>3.34</v>
          </cell>
          <cell r="AS269">
            <v>2.15</v>
          </cell>
          <cell r="AT269">
            <v>5.32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 t="str">
            <v>W150X22.5</v>
          </cell>
          <cell r="AZ269" t="str">
            <v>W150X22.5</v>
          </cell>
          <cell r="BA269">
            <v>22.5</v>
          </cell>
          <cell r="BB269">
            <v>2860</v>
          </cell>
          <cell r="BC269">
            <v>152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13</v>
          </cell>
          <cell r="BO269">
            <v>19.100000000000001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22.5</v>
          </cell>
          <cell r="BV269">
            <v>0</v>
          </cell>
          <cell r="BW269">
            <v>0</v>
          </cell>
          <cell r="BX269">
            <v>21.2</v>
          </cell>
          <cell r="BY269">
            <v>0</v>
          </cell>
          <cell r="BZ269">
            <v>12.1</v>
          </cell>
          <cell r="CA269">
            <v>177</v>
          </cell>
          <cell r="CB269">
            <v>159</v>
          </cell>
          <cell r="CC269">
            <v>65</v>
          </cell>
          <cell r="CD269">
            <v>3.88</v>
          </cell>
          <cell r="CE269">
            <v>77.8</v>
          </cell>
          <cell r="CF269">
            <v>51</v>
          </cell>
          <cell r="CG269">
            <v>36.799999999999997</v>
          </cell>
          <cell r="CH269">
            <v>0</v>
          </cell>
          <cell r="CI269">
            <v>42</v>
          </cell>
          <cell r="CJ269">
            <v>20.5</v>
          </cell>
          <cell r="CK269">
            <v>0</v>
          </cell>
          <cell r="CL269">
            <v>5540</v>
          </cell>
          <cell r="CM269">
            <v>1.39</v>
          </cell>
          <cell r="CN269">
            <v>35.200000000000003</v>
          </cell>
          <cell r="CO269">
            <v>87.2</v>
          </cell>
          <cell r="CP269">
            <v>0</v>
          </cell>
          <cell r="CQ269">
            <v>0</v>
          </cell>
          <cell r="CR269">
            <v>0</v>
          </cell>
          <cell r="CS269">
            <v>0</v>
          </cell>
        </row>
        <row r="270">
          <cell r="C270" t="str">
            <v>W6X16</v>
          </cell>
          <cell r="D270" t="str">
            <v>F</v>
          </cell>
          <cell r="E270">
            <v>16</v>
          </cell>
          <cell r="F270">
            <v>4.74</v>
          </cell>
          <cell r="G270">
            <v>6.28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0.5625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4.9800000000000004</v>
          </cell>
          <cell r="AA270">
            <v>0</v>
          </cell>
          <cell r="AB270">
            <v>19.100000000000001</v>
          </cell>
          <cell r="AC270">
            <v>0</v>
          </cell>
          <cell r="AD270">
            <v>0</v>
          </cell>
          <cell r="AE270">
            <v>32.1</v>
          </cell>
          <cell r="AF270">
            <v>11.7</v>
          </cell>
          <cell r="AG270">
            <v>10.199999999999999</v>
          </cell>
          <cell r="AH270">
            <v>2.6</v>
          </cell>
          <cell r="AI270">
            <v>4.43</v>
          </cell>
          <cell r="AJ270">
            <v>3.39</v>
          </cell>
          <cell r="AK270">
            <v>2.2000000000000002</v>
          </cell>
          <cell r="AL270">
            <v>0.96699999999999997</v>
          </cell>
          <cell r="AM270">
            <v>0</v>
          </cell>
          <cell r="AN270">
            <v>0.223</v>
          </cell>
          <cell r="AO270">
            <v>38.200000000000003</v>
          </cell>
          <cell r="AP270">
            <v>0</v>
          </cell>
          <cell r="AQ270">
            <v>5.92</v>
          </cell>
          <cell r="AR270">
            <v>2.42</v>
          </cell>
          <cell r="AS270">
            <v>2.2400000000000002</v>
          </cell>
          <cell r="AT270">
            <v>5.77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 t="str">
            <v>W150X24</v>
          </cell>
          <cell r="AZ270" t="str">
            <v>W150X24</v>
          </cell>
          <cell r="BA270">
            <v>24</v>
          </cell>
          <cell r="BB270">
            <v>3060</v>
          </cell>
          <cell r="BC270">
            <v>160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24</v>
          </cell>
          <cell r="BV270">
            <v>0</v>
          </cell>
          <cell r="BW270">
            <v>0</v>
          </cell>
          <cell r="BX270">
            <v>19.100000000000001</v>
          </cell>
          <cell r="BY270">
            <v>0</v>
          </cell>
          <cell r="BZ270">
            <v>13.4</v>
          </cell>
          <cell r="CA270">
            <v>192</v>
          </cell>
          <cell r="CB270">
            <v>167</v>
          </cell>
          <cell r="CC270">
            <v>66</v>
          </cell>
          <cell r="CD270">
            <v>1.84</v>
          </cell>
          <cell r="CE270">
            <v>55.6</v>
          </cell>
          <cell r="CF270">
            <v>36.1</v>
          </cell>
          <cell r="CG270">
            <v>24.6</v>
          </cell>
          <cell r="CH270">
            <v>0</v>
          </cell>
          <cell r="CI270">
            <v>92.8</v>
          </cell>
          <cell r="CJ270">
            <v>10.3</v>
          </cell>
          <cell r="CK270">
            <v>0</v>
          </cell>
          <cell r="CL270">
            <v>3820</v>
          </cell>
          <cell r="CM270">
            <v>1.01</v>
          </cell>
          <cell r="CN270">
            <v>36.700000000000003</v>
          </cell>
          <cell r="CO270">
            <v>94.6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</row>
        <row r="271">
          <cell r="C271" t="str">
            <v>W6X12</v>
          </cell>
          <cell r="D271" t="str">
            <v>F</v>
          </cell>
          <cell r="E271">
            <v>12</v>
          </cell>
          <cell r="F271">
            <v>3.55</v>
          </cell>
          <cell r="G271">
            <v>6.03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0.5625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7.14</v>
          </cell>
          <cell r="AA271">
            <v>0</v>
          </cell>
          <cell r="AB271">
            <v>21.6</v>
          </cell>
          <cell r="AC271">
            <v>0</v>
          </cell>
          <cell r="AD271">
            <v>0</v>
          </cell>
          <cell r="AE271">
            <v>22.1</v>
          </cell>
          <cell r="AF271">
            <v>8.3000000000000007</v>
          </cell>
          <cell r="AG271">
            <v>7.31</v>
          </cell>
          <cell r="AH271">
            <v>2.4900000000000002</v>
          </cell>
          <cell r="AI271">
            <v>2.99</v>
          </cell>
          <cell r="AJ271">
            <v>2.3199999999999998</v>
          </cell>
          <cell r="AK271">
            <v>1.5</v>
          </cell>
          <cell r="AL271">
            <v>0.91800000000000004</v>
          </cell>
          <cell r="AM271">
            <v>0</v>
          </cell>
          <cell r="AN271">
            <v>9.0300000000000005E-2</v>
          </cell>
          <cell r="AO271">
            <v>24.7</v>
          </cell>
          <cell r="AP271">
            <v>0</v>
          </cell>
          <cell r="AQ271">
            <v>5.75</v>
          </cell>
          <cell r="AR271">
            <v>1.61</v>
          </cell>
          <cell r="AS271">
            <v>1.52</v>
          </cell>
          <cell r="AT271">
            <v>4.08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 t="str">
            <v>W150X18</v>
          </cell>
          <cell r="AZ271" t="str">
            <v>W150X18</v>
          </cell>
          <cell r="BA271">
            <v>18</v>
          </cell>
          <cell r="BB271">
            <v>2290</v>
          </cell>
          <cell r="BC271">
            <v>153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18</v>
          </cell>
          <cell r="BV271">
            <v>0</v>
          </cell>
          <cell r="BW271">
            <v>0</v>
          </cell>
          <cell r="BX271">
            <v>21.6</v>
          </cell>
          <cell r="BY271">
            <v>0</v>
          </cell>
          <cell r="BZ271">
            <v>9.1999999999999993</v>
          </cell>
          <cell r="CA271">
            <v>136</v>
          </cell>
          <cell r="CB271">
            <v>120</v>
          </cell>
          <cell r="CC271">
            <v>63.2</v>
          </cell>
          <cell r="CD271">
            <v>1.24</v>
          </cell>
          <cell r="CE271">
            <v>38</v>
          </cell>
          <cell r="CF271">
            <v>24.6</v>
          </cell>
          <cell r="CG271">
            <v>23.3</v>
          </cell>
          <cell r="CH271">
            <v>0</v>
          </cell>
          <cell r="CI271">
            <v>37.6</v>
          </cell>
          <cell r="CJ271">
            <v>6.63</v>
          </cell>
          <cell r="CK271">
            <v>0</v>
          </cell>
          <cell r="CL271">
            <v>3710</v>
          </cell>
          <cell r="CM271">
            <v>0.67</v>
          </cell>
          <cell r="CN271">
            <v>24.9</v>
          </cell>
          <cell r="CO271">
            <v>66.900000000000006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</row>
        <row r="272">
          <cell r="C272" t="str">
            <v>W6X9</v>
          </cell>
          <cell r="D272" t="str">
            <v>F</v>
          </cell>
          <cell r="E272">
            <v>9</v>
          </cell>
          <cell r="F272">
            <v>2.68</v>
          </cell>
          <cell r="G272">
            <v>5.9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0.5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9.16</v>
          </cell>
          <cell r="AA272">
            <v>0</v>
          </cell>
          <cell r="AB272">
            <v>29.2</v>
          </cell>
          <cell r="AC272">
            <v>0</v>
          </cell>
          <cell r="AD272">
            <v>0</v>
          </cell>
          <cell r="AE272">
            <v>16.399999999999999</v>
          </cell>
          <cell r="AF272">
            <v>6.23</v>
          </cell>
          <cell r="AG272">
            <v>5.56</v>
          </cell>
          <cell r="AH272">
            <v>2.4700000000000002</v>
          </cell>
          <cell r="AI272">
            <v>2.2000000000000002</v>
          </cell>
          <cell r="AJ272">
            <v>1.72</v>
          </cell>
          <cell r="AK272">
            <v>1.1100000000000001</v>
          </cell>
          <cell r="AL272">
            <v>0.90500000000000003</v>
          </cell>
          <cell r="AM272">
            <v>0</v>
          </cell>
          <cell r="AN272">
            <v>4.0500000000000001E-2</v>
          </cell>
          <cell r="AO272">
            <v>17.7</v>
          </cell>
          <cell r="AP272">
            <v>0</v>
          </cell>
          <cell r="AQ272">
            <v>5.6</v>
          </cell>
          <cell r="AR272">
            <v>1.19</v>
          </cell>
          <cell r="AS272">
            <v>1.1499999999999999</v>
          </cell>
          <cell r="AT272">
            <v>3.04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 t="str">
            <v>W150X13.5</v>
          </cell>
          <cell r="AZ272" t="str">
            <v>W150X13.5</v>
          </cell>
          <cell r="BA272">
            <v>13.5</v>
          </cell>
          <cell r="BB272">
            <v>1730</v>
          </cell>
          <cell r="BC272">
            <v>150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13.5</v>
          </cell>
          <cell r="BV272">
            <v>0</v>
          </cell>
          <cell r="BW272">
            <v>0</v>
          </cell>
          <cell r="BX272">
            <v>29.2</v>
          </cell>
          <cell r="BY272">
            <v>0</v>
          </cell>
          <cell r="BZ272">
            <v>6.83</v>
          </cell>
          <cell r="CA272">
            <v>102</v>
          </cell>
          <cell r="CB272">
            <v>91.1</v>
          </cell>
          <cell r="CC272">
            <v>62.7</v>
          </cell>
          <cell r="CD272">
            <v>0.91600000000000004</v>
          </cell>
          <cell r="CE272">
            <v>28.2</v>
          </cell>
          <cell r="CF272">
            <v>18.2</v>
          </cell>
          <cell r="CG272">
            <v>23</v>
          </cell>
          <cell r="CH272">
            <v>0</v>
          </cell>
          <cell r="CI272">
            <v>16.899999999999999</v>
          </cell>
          <cell r="CJ272">
            <v>4.75</v>
          </cell>
          <cell r="CK272">
            <v>0</v>
          </cell>
          <cell r="CL272">
            <v>3610</v>
          </cell>
          <cell r="CM272">
            <v>0.495</v>
          </cell>
          <cell r="CN272">
            <v>18.8</v>
          </cell>
          <cell r="CO272">
            <v>49.8</v>
          </cell>
          <cell r="CP272">
            <v>0</v>
          </cell>
          <cell r="CQ272">
            <v>0</v>
          </cell>
          <cell r="CR272">
            <v>0</v>
          </cell>
          <cell r="CS272">
            <v>0</v>
          </cell>
        </row>
        <row r="273">
          <cell r="C273" t="str">
            <v>W6X8.5</v>
          </cell>
          <cell r="D273" t="str">
            <v>F</v>
          </cell>
          <cell r="E273">
            <v>8.5</v>
          </cell>
          <cell r="F273">
            <v>2.52</v>
          </cell>
          <cell r="G273">
            <v>5.83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0.44500000000000001</v>
          </cell>
          <cell r="S273">
            <v>0.6875</v>
          </cell>
          <cell r="T273">
            <v>0.5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10.1</v>
          </cell>
          <cell r="AA273">
            <v>0</v>
          </cell>
          <cell r="AB273">
            <v>29.1</v>
          </cell>
          <cell r="AC273">
            <v>0</v>
          </cell>
          <cell r="AD273">
            <v>0</v>
          </cell>
          <cell r="AE273">
            <v>14.9</v>
          </cell>
          <cell r="AF273">
            <v>5.73</v>
          </cell>
          <cell r="AG273">
            <v>5.0999999999999996</v>
          </cell>
          <cell r="AH273">
            <v>2.4300000000000002</v>
          </cell>
          <cell r="AI273">
            <v>1.99</v>
          </cell>
          <cell r="AJ273">
            <v>1.56</v>
          </cell>
          <cell r="AK273">
            <v>1.01</v>
          </cell>
          <cell r="AL273">
            <v>0.89</v>
          </cell>
          <cell r="AM273">
            <v>0</v>
          </cell>
          <cell r="AN273">
            <v>3.3300000000000003E-2</v>
          </cell>
          <cell r="AO273">
            <v>15.8</v>
          </cell>
          <cell r="AP273">
            <v>0</v>
          </cell>
          <cell r="AQ273">
            <v>5.55</v>
          </cell>
          <cell r="AR273">
            <v>1.06</v>
          </cell>
          <cell r="AS273">
            <v>1.03</v>
          </cell>
          <cell r="AT273">
            <v>2.78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 t="str">
            <v>W150X13</v>
          </cell>
          <cell r="AZ273" t="str">
            <v>W150X13</v>
          </cell>
          <cell r="BA273">
            <v>13</v>
          </cell>
          <cell r="BB273">
            <v>1630</v>
          </cell>
          <cell r="BC273">
            <v>148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13</v>
          </cell>
          <cell r="BV273">
            <v>0</v>
          </cell>
          <cell r="BW273">
            <v>0</v>
          </cell>
          <cell r="BX273">
            <v>29.1</v>
          </cell>
          <cell r="BY273">
            <v>0</v>
          </cell>
          <cell r="BZ273">
            <v>6.2</v>
          </cell>
          <cell r="CA273">
            <v>93.9</v>
          </cell>
          <cell r="CB273">
            <v>83.6</v>
          </cell>
          <cell r="CC273">
            <v>61.7</v>
          </cell>
          <cell r="CD273">
            <v>0.82799999999999996</v>
          </cell>
          <cell r="CE273">
            <v>25.6</v>
          </cell>
          <cell r="CF273">
            <v>16.600000000000001</v>
          </cell>
          <cell r="CG273">
            <v>22.6</v>
          </cell>
          <cell r="CH273">
            <v>0</v>
          </cell>
          <cell r="CI273">
            <v>13.9</v>
          </cell>
          <cell r="CJ273">
            <v>4.24</v>
          </cell>
          <cell r="CK273">
            <v>0</v>
          </cell>
          <cell r="CL273">
            <v>3580</v>
          </cell>
          <cell r="CM273">
            <v>0.441</v>
          </cell>
          <cell r="CN273">
            <v>16.899999999999999</v>
          </cell>
          <cell r="CO273">
            <v>45.6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</row>
        <row r="274">
          <cell r="C274" t="str">
            <v>W5X19</v>
          </cell>
          <cell r="D274" t="str">
            <v>F</v>
          </cell>
          <cell r="E274">
            <v>19</v>
          </cell>
          <cell r="F274">
            <v>5.56</v>
          </cell>
          <cell r="G274">
            <v>5.15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0.4375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5.85</v>
          </cell>
          <cell r="AA274">
            <v>0</v>
          </cell>
          <cell r="AB274">
            <v>13.7</v>
          </cell>
          <cell r="AC274">
            <v>0</v>
          </cell>
          <cell r="AD274">
            <v>0</v>
          </cell>
          <cell r="AE274">
            <v>26.3</v>
          </cell>
          <cell r="AF274">
            <v>11.6</v>
          </cell>
          <cell r="AG274">
            <v>10.199999999999999</v>
          </cell>
          <cell r="AH274">
            <v>2.17</v>
          </cell>
          <cell r="AI274">
            <v>9.1300000000000008</v>
          </cell>
          <cell r="AJ274">
            <v>5.53</v>
          </cell>
          <cell r="AK274">
            <v>3.63</v>
          </cell>
          <cell r="AL274">
            <v>1.28</v>
          </cell>
          <cell r="AM274">
            <v>0</v>
          </cell>
          <cell r="AN274">
            <v>0.316</v>
          </cell>
          <cell r="AO274">
            <v>50.9</v>
          </cell>
          <cell r="AP274">
            <v>0</v>
          </cell>
          <cell r="AQ274">
            <v>5.94</v>
          </cell>
          <cell r="AR274">
            <v>3.21</v>
          </cell>
          <cell r="AS274">
            <v>2.42</v>
          </cell>
          <cell r="AT274">
            <v>5.73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 t="str">
            <v>W130X28.1</v>
          </cell>
          <cell r="AZ274" t="str">
            <v>W130X28.1</v>
          </cell>
          <cell r="BA274">
            <v>28.1</v>
          </cell>
          <cell r="BB274">
            <v>3590</v>
          </cell>
          <cell r="BC274">
            <v>131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28.1</v>
          </cell>
          <cell r="BV274">
            <v>0</v>
          </cell>
          <cell r="BW274">
            <v>0</v>
          </cell>
          <cell r="BX274">
            <v>13.7</v>
          </cell>
          <cell r="BY274">
            <v>0</v>
          </cell>
          <cell r="BZ274">
            <v>10.9</v>
          </cell>
          <cell r="CA274">
            <v>190</v>
          </cell>
          <cell r="CB274">
            <v>167</v>
          </cell>
          <cell r="CC274">
            <v>55.1</v>
          </cell>
          <cell r="CD274">
            <v>3.8</v>
          </cell>
          <cell r="CE274">
            <v>90.6</v>
          </cell>
          <cell r="CF274">
            <v>59.5</v>
          </cell>
          <cell r="CG274">
            <v>32.5</v>
          </cell>
          <cell r="CH274">
            <v>0</v>
          </cell>
          <cell r="CI274">
            <v>132</v>
          </cell>
          <cell r="CJ274">
            <v>13.7</v>
          </cell>
          <cell r="CK274">
            <v>0</v>
          </cell>
          <cell r="CL274">
            <v>3830</v>
          </cell>
          <cell r="CM274">
            <v>1.34</v>
          </cell>
          <cell r="CN274">
            <v>39.700000000000003</v>
          </cell>
          <cell r="CO274">
            <v>93.9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</row>
        <row r="275">
          <cell r="C275" t="str">
            <v>W5X16</v>
          </cell>
          <cell r="D275" t="str">
            <v>F</v>
          </cell>
          <cell r="E275">
            <v>16</v>
          </cell>
          <cell r="F275">
            <v>4.71</v>
          </cell>
          <cell r="G275">
            <v>5.01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0.4375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6.94</v>
          </cell>
          <cell r="AA275">
            <v>0</v>
          </cell>
          <cell r="AB275">
            <v>15.4</v>
          </cell>
          <cell r="AC275">
            <v>0</v>
          </cell>
          <cell r="AD275">
            <v>0</v>
          </cell>
          <cell r="AE275">
            <v>21.4</v>
          </cell>
          <cell r="AF275">
            <v>9.6300000000000008</v>
          </cell>
          <cell r="AG275">
            <v>8.5500000000000007</v>
          </cell>
          <cell r="AH275">
            <v>2.13</v>
          </cell>
          <cell r="AI275">
            <v>7.51</v>
          </cell>
          <cell r="AJ275">
            <v>4.58</v>
          </cell>
          <cell r="AK275">
            <v>3</v>
          </cell>
          <cell r="AL275">
            <v>1.26</v>
          </cell>
          <cell r="AM275">
            <v>0</v>
          </cell>
          <cell r="AN275">
            <v>0.192</v>
          </cell>
          <cell r="AO275">
            <v>40.6</v>
          </cell>
          <cell r="AP275">
            <v>0</v>
          </cell>
          <cell r="AQ275">
            <v>5.81</v>
          </cell>
          <cell r="AR275">
            <v>2.62</v>
          </cell>
          <cell r="AS275">
            <v>1.99</v>
          </cell>
          <cell r="AT275">
            <v>4.74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 t="str">
            <v>W130X23.8</v>
          </cell>
          <cell r="AZ275" t="str">
            <v>W130X23.8</v>
          </cell>
          <cell r="BA275">
            <v>23.8</v>
          </cell>
          <cell r="BB275">
            <v>3040</v>
          </cell>
          <cell r="BC275">
            <v>127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23.8</v>
          </cell>
          <cell r="BV275">
            <v>0</v>
          </cell>
          <cell r="BW275">
            <v>0</v>
          </cell>
          <cell r="BX275">
            <v>15.4</v>
          </cell>
          <cell r="BY275">
            <v>0</v>
          </cell>
          <cell r="BZ275">
            <v>8.91</v>
          </cell>
          <cell r="CA275">
            <v>158</v>
          </cell>
          <cell r="CB275">
            <v>140</v>
          </cell>
          <cell r="CC275">
            <v>54.1</v>
          </cell>
          <cell r="CD275">
            <v>3.13</v>
          </cell>
          <cell r="CE275">
            <v>75.099999999999994</v>
          </cell>
          <cell r="CF275">
            <v>49.2</v>
          </cell>
          <cell r="CG275">
            <v>32</v>
          </cell>
          <cell r="CH275">
            <v>0</v>
          </cell>
          <cell r="CI275">
            <v>79.900000000000006</v>
          </cell>
          <cell r="CJ275">
            <v>10.9</v>
          </cell>
          <cell r="CK275">
            <v>0</v>
          </cell>
          <cell r="CL275">
            <v>3750</v>
          </cell>
          <cell r="CM275">
            <v>1.0900000000000001</v>
          </cell>
          <cell r="CN275">
            <v>32.6</v>
          </cell>
          <cell r="CO275">
            <v>77.7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</row>
        <row r="276">
          <cell r="C276" t="str">
            <v>W4X13</v>
          </cell>
          <cell r="D276" t="str">
            <v>F</v>
          </cell>
          <cell r="E276">
            <v>13</v>
          </cell>
          <cell r="F276">
            <v>3.83</v>
          </cell>
          <cell r="G276">
            <v>4.16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0.5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5.88</v>
          </cell>
          <cell r="AA276">
            <v>0</v>
          </cell>
          <cell r="AB276">
            <v>10.6</v>
          </cell>
          <cell r="AC276">
            <v>0</v>
          </cell>
          <cell r="AD276">
            <v>0</v>
          </cell>
          <cell r="AE276">
            <v>11.3</v>
          </cell>
          <cell r="AF276">
            <v>6.28</v>
          </cell>
          <cell r="AG276">
            <v>5.46</v>
          </cell>
          <cell r="AH276">
            <v>1.72</v>
          </cell>
          <cell r="AI276">
            <v>3.86</v>
          </cell>
          <cell r="AJ276">
            <v>2.92</v>
          </cell>
          <cell r="AK276">
            <v>1.9</v>
          </cell>
          <cell r="AL276">
            <v>1</v>
          </cell>
          <cell r="AM276">
            <v>0</v>
          </cell>
          <cell r="AN276">
            <v>0.151</v>
          </cell>
          <cell r="AO276">
            <v>14</v>
          </cell>
          <cell r="AP276">
            <v>0</v>
          </cell>
          <cell r="AQ276">
            <v>3.87</v>
          </cell>
          <cell r="AR276">
            <v>1.36</v>
          </cell>
          <cell r="AS276">
            <v>1.24</v>
          </cell>
          <cell r="AT276">
            <v>3.09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 t="str">
            <v>W100X19.3</v>
          </cell>
          <cell r="AZ276" t="str">
            <v>W100X19.3</v>
          </cell>
          <cell r="BA276">
            <v>19.3</v>
          </cell>
          <cell r="BB276">
            <v>2470</v>
          </cell>
          <cell r="BC276">
            <v>106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19.3</v>
          </cell>
          <cell r="BV276">
            <v>0</v>
          </cell>
          <cell r="BW276">
            <v>0</v>
          </cell>
          <cell r="BX276">
            <v>10.6</v>
          </cell>
          <cell r="BY276">
            <v>0</v>
          </cell>
          <cell r="BZ276">
            <v>4.7</v>
          </cell>
          <cell r="CA276">
            <v>103</v>
          </cell>
          <cell r="CB276">
            <v>89.5</v>
          </cell>
          <cell r="CC276">
            <v>43.7</v>
          </cell>
          <cell r="CD276">
            <v>1.61</v>
          </cell>
          <cell r="CE276">
            <v>47.9</v>
          </cell>
          <cell r="CF276">
            <v>31.1</v>
          </cell>
          <cell r="CG276">
            <v>25.4</v>
          </cell>
          <cell r="CH276">
            <v>0</v>
          </cell>
          <cell r="CI276">
            <v>62.9</v>
          </cell>
          <cell r="CJ276">
            <v>3.76</v>
          </cell>
          <cell r="CK276">
            <v>0</v>
          </cell>
          <cell r="CL276">
            <v>2500</v>
          </cell>
          <cell r="CM276">
            <v>0.56599999999999995</v>
          </cell>
          <cell r="CN276">
            <v>20.3</v>
          </cell>
          <cell r="CO276">
            <v>50.6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 t="str">
            <v>W100X19.3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view="pageLayout" zoomScale="85" zoomScaleNormal="100" zoomScalePageLayoutView="85" workbookViewId="0">
      <selection activeCell="D11" sqref="D11"/>
    </sheetView>
  </sheetViews>
  <sheetFormatPr defaultRowHeight="15" x14ac:dyDescent="0.25"/>
  <cols>
    <col min="1" max="1" width="26.28515625" customWidth="1"/>
    <col min="2" max="2" width="3.140625" customWidth="1"/>
    <col min="3" max="3" width="10.7109375" customWidth="1"/>
    <col min="4" max="4" width="7" customWidth="1"/>
    <col min="5" max="5" width="5.85546875" customWidth="1"/>
    <col min="6" max="6" width="10.42578125" customWidth="1"/>
    <col min="7" max="7" width="13.42578125" customWidth="1"/>
    <col min="8" max="8" width="4" customWidth="1"/>
    <col min="9" max="9" width="7.42578125" customWidth="1"/>
    <col min="10" max="10" width="6.85546875" customWidth="1"/>
    <col min="11" max="11" width="3.85546875" customWidth="1"/>
  </cols>
  <sheetData>
    <row r="1" spans="1:11" x14ac:dyDescent="0.25">
      <c r="A1" s="1" t="s">
        <v>0</v>
      </c>
    </row>
    <row r="3" spans="1:11" x14ac:dyDescent="0.25">
      <c r="A3" s="1" t="s">
        <v>1</v>
      </c>
    </row>
    <row r="5" spans="1:11" x14ac:dyDescent="0.25">
      <c r="A5" t="s">
        <v>2</v>
      </c>
      <c r="C5" s="2" t="s">
        <v>3</v>
      </c>
      <c r="D5" s="2" t="s">
        <v>4</v>
      </c>
    </row>
    <row r="6" spans="1:11" x14ac:dyDescent="0.25">
      <c r="A6" t="s">
        <v>5</v>
      </c>
      <c r="C6" s="2" t="s">
        <v>6</v>
      </c>
      <c r="D6" s="2" t="s">
        <v>3</v>
      </c>
    </row>
    <row r="7" spans="1:11" x14ac:dyDescent="0.25">
      <c r="A7" t="s">
        <v>7</v>
      </c>
      <c r="C7" s="2" t="s">
        <v>6</v>
      </c>
      <c r="D7" s="3"/>
      <c r="E7" s="3"/>
    </row>
    <row r="8" spans="1:11" x14ac:dyDescent="0.25">
      <c r="A8" t="s">
        <v>8</v>
      </c>
      <c r="C8" s="2" t="s">
        <v>9</v>
      </c>
      <c r="D8" s="3"/>
      <c r="E8" s="3"/>
      <c r="G8" t="s">
        <v>10</v>
      </c>
      <c r="I8" s="4">
        <v>1</v>
      </c>
    </row>
    <row r="9" spans="1:11" x14ac:dyDescent="0.25">
      <c r="A9" t="s">
        <v>11</v>
      </c>
      <c r="C9" s="2" t="s">
        <v>9</v>
      </c>
      <c r="D9" s="3"/>
      <c r="E9" s="3"/>
    </row>
    <row r="11" spans="1:11" x14ac:dyDescent="0.25">
      <c r="A11" s="1" t="s">
        <v>12</v>
      </c>
    </row>
    <row r="12" spans="1:11" x14ac:dyDescent="0.25">
      <c r="J12" s="5"/>
    </row>
    <row r="13" spans="1:11" x14ac:dyDescent="0.25">
      <c r="A13" t="s">
        <v>13</v>
      </c>
      <c r="C13" s="4">
        <v>3</v>
      </c>
      <c r="G13" t="s">
        <v>14</v>
      </c>
      <c r="I13" s="4">
        <v>2</v>
      </c>
      <c r="J13" s="6" t="s">
        <v>15</v>
      </c>
      <c r="K13" s="6"/>
    </row>
    <row r="14" spans="1:11" ht="15.75" x14ac:dyDescent="0.25">
      <c r="A14" t="s">
        <v>16</v>
      </c>
      <c r="C14" s="4">
        <f>C15*F15</f>
        <v>7776</v>
      </c>
      <c r="D14" s="6" t="s">
        <v>17</v>
      </c>
      <c r="E14" s="6"/>
    </row>
    <row r="15" spans="1:11" x14ac:dyDescent="0.25">
      <c r="A15" t="s">
        <v>18</v>
      </c>
      <c r="C15" s="4">
        <v>108</v>
      </c>
      <c r="D15" s="6" t="s">
        <v>19</v>
      </c>
      <c r="E15" s="7" t="s">
        <v>20</v>
      </c>
      <c r="F15" s="4">
        <v>72</v>
      </c>
      <c r="G15" s="6" t="s">
        <v>19</v>
      </c>
    </row>
    <row r="16" spans="1:11" x14ac:dyDescent="0.25">
      <c r="A16" t="s">
        <v>21</v>
      </c>
      <c r="C16" s="4">
        <f>ROUNDUP((C15-$I$13)/$C$13,0)</f>
        <v>36</v>
      </c>
      <c r="D16" s="6" t="s">
        <v>19</v>
      </c>
      <c r="E16" s="7" t="s">
        <v>20</v>
      </c>
      <c r="F16" s="4">
        <f>ROUNDUP((F15-$I$13)/$C$13,0)</f>
        <v>24</v>
      </c>
      <c r="G16" s="6" t="s">
        <v>19</v>
      </c>
    </row>
    <row r="17" spans="1:11" x14ac:dyDescent="0.25">
      <c r="A17" t="s">
        <v>22</v>
      </c>
      <c r="C17" s="4">
        <v>30</v>
      </c>
      <c r="D17" s="6" t="s">
        <v>19</v>
      </c>
      <c r="E17" s="7"/>
      <c r="F17" s="6"/>
      <c r="G17" s="6"/>
    </row>
    <row r="18" spans="1:11" x14ac:dyDescent="0.25">
      <c r="A18" t="s">
        <v>23</v>
      </c>
      <c r="C18" s="4">
        <v>15</v>
      </c>
      <c r="D18" s="6" t="s">
        <v>19</v>
      </c>
      <c r="E18" s="6"/>
      <c r="G18" t="s">
        <v>24</v>
      </c>
      <c r="I18" s="4">
        <v>2</v>
      </c>
      <c r="J18" s="5"/>
    </row>
    <row r="19" spans="1:11" x14ac:dyDescent="0.25">
      <c r="A19" t="s">
        <v>25</v>
      </c>
      <c r="C19" s="4">
        <v>4</v>
      </c>
      <c r="D19" s="6" t="s">
        <v>19</v>
      </c>
      <c r="E19" s="6"/>
    </row>
    <row r="21" spans="1:11" x14ac:dyDescent="0.25">
      <c r="A21" s="1" t="s">
        <v>26</v>
      </c>
    </row>
    <row r="23" spans="1:11" hidden="1" x14ac:dyDescent="0.25">
      <c r="A23" t="s">
        <v>18</v>
      </c>
      <c r="C23" s="8" t="s">
        <v>27</v>
      </c>
      <c r="D23" s="9" t="s">
        <v>28</v>
      </c>
      <c r="E23" s="9"/>
      <c r="H23" s="10"/>
      <c r="I23" s="5" t="s">
        <v>29</v>
      </c>
      <c r="J23" s="5">
        <v>29000</v>
      </c>
      <c r="K23" t="s">
        <v>30</v>
      </c>
    </row>
    <row r="24" spans="1:11" hidden="1" x14ac:dyDescent="0.25">
      <c r="A24" t="s">
        <v>21</v>
      </c>
      <c r="I24" s="5" t="s">
        <v>31</v>
      </c>
      <c r="J24" s="5">
        <v>11200</v>
      </c>
      <c r="K24" t="s">
        <v>30</v>
      </c>
    </row>
    <row r="25" spans="1:11" hidden="1" x14ac:dyDescent="0.25">
      <c r="A25" s="11" t="s">
        <v>32</v>
      </c>
    </row>
    <row r="26" spans="1:11" hidden="1" x14ac:dyDescent="0.25"/>
    <row r="27" spans="1:11" ht="15.75" hidden="1" x14ac:dyDescent="0.3">
      <c r="A27" s="12" t="s">
        <v>33</v>
      </c>
      <c r="B27" s="10"/>
      <c r="C27" s="8" t="s">
        <v>34</v>
      </c>
      <c r="D27" s="13">
        <v>50</v>
      </c>
      <c r="E27" s="13"/>
      <c r="F27" s="12" t="s">
        <v>30</v>
      </c>
      <c r="G27" s="12" t="s">
        <v>35</v>
      </c>
      <c r="H27" s="10"/>
      <c r="I27" s="8" t="s">
        <v>36</v>
      </c>
      <c r="J27" s="13">
        <v>16</v>
      </c>
      <c r="K27" s="12" t="s">
        <v>19</v>
      </c>
    </row>
    <row r="28" spans="1:11" ht="15.75" hidden="1" x14ac:dyDescent="0.3">
      <c r="A28" s="12" t="s">
        <v>37</v>
      </c>
      <c r="B28" s="10"/>
      <c r="C28" s="8" t="s">
        <v>38</v>
      </c>
      <c r="D28" s="14">
        <f>VLOOKUP($D$23, W_PROP, 29, FALSE)</f>
        <v>171</v>
      </c>
      <c r="E28" s="14"/>
      <c r="F28" s="12" t="s">
        <v>39</v>
      </c>
      <c r="G28" s="12" t="s">
        <v>40</v>
      </c>
      <c r="H28" s="10"/>
      <c r="I28" s="15" t="s">
        <v>41</v>
      </c>
      <c r="J28" s="14">
        <f>VLOOKUP($D$23, W_PROP, 5, FALSE)</f>
        <v>9.73</v>
      </c>
      <c r="K28" s="10" t="s">
        <v>15</v>
      </c>
    </row>
    <row r="29" spans="1:11" ht="15.75" hidden="1" x14ac:dyDescent="0.3">
      <c r="A29" s="12" t="s">
        <v>42</v>
      </c>
      <c r="B29" s="10"/>
      <c r="C29" s="8" t="s">
        <v>43</v>
      </c>
      <c r="D29" s="14">
        <f>VLOOKUP($D$23, W_PROP, 33, FALSE)</f>
        <v>36.6</v>
      </c>
      <c r="E29" s="14"/>
      <c r="F29" s="12" t="s">
        <v>39</v>
      </c>
      <c r="G29" s="12" t="s">
        <v>44</v>
      </c>
      <c r="H29" s="10"/>
      <c r="I29" s="15" t="s">
        <v>45</v>
      </c>
      <c r="J29" s="14">
        <f>VLOOKUP($D$23, W_PROP, 8, FALSE)</f>
        <v>7.96</v>
      </c>
      <c r="K29" s="10" t="s">
        <v>15</v>
      </c>
    </row>
    <row r="30" spans="1:11" ht="15.75" hidden="1" x14ac:dyDescent="0.3">
      <c r="A30" s="12" t="s">
        <v>46</v>
      </c>
      <c r="B30" s="10"/>
      <c r="C30" s="8" t="s">
        <v>47</v>
      </c>
      <c r="D30" s="14">
        <f>VLOOKUP($D$23, W_PROP, 38, FALSE)</f>
        <v>0.58299999999999996</v>
      </c>
      <c r="E30" s="14"/>
      <c r="F30" s="12" t="s">
        <v>39</v>
      </c>
      <c r="G30" s="12" t="s">
        <v>48</v>
      </c>
      <c r="H30" s="10"/>
      <c r="I30" s="15" t="s">
        <v>49</v>
      </c>
      <c r="J30" s="14">
        <f>VLOOKUP($D$23, W_PROP, 12, FALSE)</f>
        <v>0.435</v>
      </c>
      <c r="K30" s="10" t="s">
        <v>15</v>
      </c>
    </row>
    <row r="31" spans="1:11" ht="15.75" hidden="1" x14ac:dyDescent="0.3">
      <c r="A31" s="12" t="s">
        <v>50</v>
      </c>
      <c r="B31" s="10"/>
      <c r="C31" s="8" t="s">
        <v>51</v>
      </c>
      <c r="D31" s="14">
        <f>VLOOKUP($D$23, W_PROP, 32, FALSE)</f>
        <v>4.1900000000000004</v>
      </c>
      <c r="E31" s="14"/>
      <c r="F31" s="12" t="s">
        <v>15</v>
      </c>
      <c r="G31" s="12" t="s">
        <v>52</v>
      </c>
      <c r="H31" s="10"/>
      <c r="I31" s="15" t="s">
        <v>53</v>
      </c>
      <c r="J31" s="14">
        <f>VLOOKUP($D$23, W_PROP, 11, FALSE)</f>
        <v>0.28999999999999998</v>
      </c>
      <c r="K31" s="10" t="s">
        <v>15</v>
      </c>
    </row>
    <row r="32" spans="1:11" ht="15.75" hidden="1" x14ac:dyDescent="0.3">
      <c r="A32" s="12" t="s">
        <v>54</v>
      </c>
      <c r="B32" s="10"/>
      <c r="C32" s="16" t="s">
        <v>55</v>
      </c>
      <c r="D32" s="14">
        <f>VLOOKUP($D$23, W_PROP, 36, FALSE)</f>
        <v>1.94</v>
      </c>
      <c r="E32" s="14"/>
      <c r="F32" s="12" t="s">
        <v>15</v>
      </c>
      <c r="G32" s="12" t="s">
        <v>56</v>
      </c>
      <c r="H32" s="10"/>
      <c r="I32" s="8" t="s">
        <v>57</v>
      </c>
      <c r="J32" s="14">
        <f>VLOOKUP($D$23, W_PROP, 4, FALSE)</f>
        <v>9.7100000000000009</v>
      </c>
      <c r="K32" s="12" t="s">
        <v>58</v>
      </c>
    </row>
    <row r="33" spans="1:11" ht="15.75" hidden="1" x14ac:dyDescent="0.3">
      <c r="A33" s="12" t="s">
        <v>59</v>
      </c>
      <c r="B33" s="10"/>
      <c r="C33" s="8" t="s">
        <v>60</v>
      </c>
      <c r="D33" s="14">
        <f>VLOOKUP($D$23, W_PROP, 31, FALSE)</f>
        <v>35</v>
      </c>
      <c r="E33" s="14"/>
      <c r="F33" s="12" t="s">
        <v>61</v>
      </c>
      <c r="G33" s="15" t="s">
        <v>62</v>
      </c>
      <c r="H33" s="10"/>
      <c r="I33" s="15" t="s">
        <v>62</v>
      </c>
      <c r="J33" s="17">
        <v>2.2000000000000002</v>
      </c>
      <c r="K33" s="10" t="s">
        <v>15</v>
      </c>
    </row>
    <row r="34" spans="1:11" ht="15.75" hidden="1" x14ac:dyDescent="0.3">
      <c r="A34" s="12" t="s">
        <v>63</v>
      </c>
      <c r="B34" s="10"/>
      <c r="C34" s="8" t="s">
        <v>64</v>
      </c>
      <c r="D34" s="14">
        <f>VLOOKUP($D$23, W_PROP, 30, FALSE)</f>
        <v>38.799999999999997</v>
      </c>
      <c r="E34" s="14"/>
      <c r="F34" s="12" t="s">
        <v>61</v>
      </c>
      <c r="G34" s="12" t="s">
        <v>65</v>
      </c>
      <c r="H34" s="10"/>
      <c r="I34" s="15" t="s">
        <v>66</v>
      </c>
      <c r="J34" s="18">
        <v>9.3000000000000007</v>
      </c>
      <c r="K34" s="10" t="s">
        <v>15</v>
      </c>
    </row>
    <row r="35" spans="1:11" ht="15.75" hidden="1" x14ac:dyDescent="0.3">
      <c r="A35" s="12" t="s">
        <v>67</v>
      </c>
      <c r="B35" s="10"/>
      <c r="C35" s="15" t="s">
        <v>67</v>
      </c>
      <c r="D35" s="19">
        <f>VLOOKUP($D$23, W_PROP, 13, FALSE)</f>
        <v>7.5</v>
      </c>
      <c r="E35" s="19"/>
      <c r="F35" s="10" t="s">
        <v>15</v>
      </c>
      <c r="G35" s="12" t="s">
        <v>68</v>
      </c>
      <c r="H35" s="10"/>
      <c r="I35" s="15" t="s">
        <v>69</v>
      </c>
      <c r="J35" s="14">
        <f>VLOOKUP($D$23, W_PROP, 39, FALSE)</f>
        <v>791</v>
      </c>
      <c r="K35" s="10" t="s">
        <v>15</v>
      </c>
    </row>
    <row r="36" spans="1:11" hidden="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spans="1:11" hidden="1" x14ac:dyDescent="0.25">
      <c r="A37" s="11" t="s">
        <v>70</v>
      </c>
    </row>
    <row r="38" spans="1:11" hidden="1" x14ac:dyDescent="0.25"/>
    <row r="39" spans="1:11" ht="15.75" hidden="1" x14ac:dyDescent="0.3">
      <c r="A39" s="12" t="s">
        <v>71</v>
      </c>
      <c r="B39" s="10"/>
      <c r="C39" s="8" t="s">
        <v>72</v>
      </c>
      <c r="D39" s="13">
        <v>16</v>
      </c>
      <c r="E39" s="13"/>
      <c r="F39" s="12" t="s">
        <v>19</v>
      </c>
      <c r="G39" s="10" t="s">
        <v>73</v>
      </c>
      <c r="H39" s="10"/>
      <c r="I39" s="8" t="s">
        <v>74</v>
      </c>
      <c r="J39" s="13">
        <v>1</v>
      </c>
      <c r="K39" s="12"/>
    </row>
    <row r="40" spans="1:11" ht="15.75" hidden="1" x14ac:dyDescent="0.3">
      <c r="A40" s="12" t="s">
        <v>75</v>
      </c>
      <c r="B40" s="10"/>
      <c r="C40" s="8" t="s">
        <v>72</v>
      </c>
      <c r="D40" s="13">
        <v>16</v>
      </c>
      <c r="E40" s="13"/>
      <c r="F40" s="12" t="s">
        <v>19</v>
      </c>
      <c r="G40" s="10" t="s">
        <v>76</v>
      </c>
      <c r="I40" s="8" t="s">
        <v>77</v>
      </c>
      <c r="J40" s="13">
        <v>1</v>
      </c>
      <c r="K40" s="12"/>
    </row>
    <row r="41" spans="1:11" ht="15.75" hidden="1" x14ac:dyDescent="0.3">
      <c r="A41" s="12" t="s">
        <v>78</v>
      </c>
      <c r="B41" s="10"/>
      <c r="C41" s="8" t="s">
        <v>72</v>
      </c>
      <c r="D41" s="13">
        <v>16</v>
      </c>
      <c r="E41" s="13"/>
      <c r="F41" s="12" t="s">
        <v>19</v>
      </c>
      <c r="G41" s="10" t="s">
        <v>79</v>
      </c>
      <c r="I41" s="8" t="s">
        <v>80</v>
      </c>
      <c r="J41" s="13">
        <v>1</v>
      </c>
      <c r="K41" s="12"/>
    </row>
    <row r="42" spans="1:11" hidden="1" x14ac:dyDescent="0.25">
      <c r="G42" s="10"/>
      <c r="H42" s="10"/>
      <c r="I42" s="10"/>
      <c r="J42" s="10"/>
      <c r="K42" s="10"/>
    </row>
    <row r="43" spans="1:11" hidden="1" x14ac:dyDescent="0.25">
      <c r="A43" s="21" t="s">
        <v>81</v>
      </c>
    </row>
    <row r="44" spans="1:11" hidden="1" x14ac:dyDescent="0.25"/>
    <row r="45" spans="1:11" hidden="1" x14ac:dyDescent="0.25">
      <c r="A45" s="11" t="s">
        <v>82</v>
      </c>
      <c r="J45" s="22" t="s">
        <v>83</v>
      </c>
    </row>
    <row r="46" spans="1:11" hidden="1" x14ac:dyDescent="0.25"/>
    <row r="47" spans="1:11" ht="18" hidden="1" x14ac:dyDescent="0.35">
      <c r="C47" s="5" t="s">
        <v>84</v>
      </c>
      <c r="D47" s="23">
        <f>J39*J27*12/D31</f>
        <v>45.823389021479713</v>
      </c>
      <c r="E47" s="23"/>
      <c r="G47" s="24" t="s">
        <v>85</v>
      </c>
      <c r="J47" s="23">
        <f>MAX(D47:D48)</f>
        <v>98.969072164948457</v>
      </c>
    </row>
    <row r="48" spans="1:11" ht="18" hidden="1" x14ac:dyDescent="0.35">
      <c r="C48" s="5" t="s">
        <v>86</v>
      </c>
      <c r="D48" s="23">
        <f>J40*J27*12/D32</f>
        <v>98.969072164948457</v>
      </c>
      <c r="E48" s="23"/>
      <c r="G48" t="s">
        <v>87</v>
      </c>
      <c r="J48" s="25">
        <f>4.71*(SQRT(J23/D27))</f>
        <v>113.43182093222343</v>
      </c>
      <c r="K48" s="5" t="s">
        <v>88</v>
      </c>
    </row>
    <row r="49" spans="1:11" ht="18.75" hidden="1" thickBot="1" x14ac:dyDescent="0.4">
      <c r="C49" s="5" t="s">
        <v>89</v>
      </c>
      <c r="D49" s="23">
        <f>J41*J27*12</f>
        <v>192</v>
      </c>
      <c r="E49" s="23"/>
      <c r="G49" s="26" t="s">
        <v>90</v>
      </c>
      <c r="H49" s="27"/>
      <c r="I49" s="28"/>
      <c r="J49" s="29" t="str">
        <f>IF(J47&lt;J48, "USE E3-2", "USE E3-3")</f>
        <v>USE E3-2</v>
      </c>
    </row>
    <row r="50" spans="1:11" hidden="1" x14ac:dyDescent="0.25"/>
    <row r="51" spans="1:11" hidden="1" x14ac:dyDescent="0.25">
      <c r="A51" s="11" t="s">
        <v>91</v>
      </c>
      <c r="J51" s="22" t="s">
        <v>92</v>
      </c>
    </row>
    <row r="52" spans="1:11" hidden="1" x14ac:dyDescent="0.25">
      <c r="A52" s="11"/>
      <c r="J52" s="30"/>
    </row>
    <row r="53" spans="1:11" hidden="1" x14ac:dyDescent="0.25">
      <c r="A53" s="11"/>
      <c r="D53" s="31" t="s">
        <v>93</v>
      </c>
      <c r="E53" s="31"/>
      <c r="F53" s="5"/>
      <c r="G53" s="5"/>
      <c r="H53" s="31" t="s">
        <v>94</v>
      </c>
      <c r="J53" s="32" t="s">
        <v>95</v>
      </c>
    </row>
    <row r="54" spans="1:11" ht="15.75" hidden="1" x14ac:dyDescent="0.3">
      <c r="A54" s="33" t="s">
        <v>96</v>
      </c>
      <c r="C54" s="5" t="s">
        <v>97</v>
      </c>
      <c r="D54" s="5">
        <f>VLOOKUP($D$23, W_PROP, 26, FALSE)</f>
        <v>27.1</v>
      </c>
      <c r="E54" s="5"/>
      <c r="F54" s="5"/>
      <c r="G54" s="34" t="s">
        <v>98</v>
      </c>
      <c r="H54" s="35">
        <f>1.49/4.71*(J48)</f>
        <v>35.883951844801039</v>
      </c>
      <c r="I54" s="5" t="s">
        <v>99</v>
      </c>
      <c r="J54" s="36" t="str">
        <f>IF(D54&lt;H54, "NONSLENDER", "N.G")</f>
        <v>NONSLENDER</v>
      </c>
    </row>
    <row r="55" spans="1:11" ht="16.5" hidden="1" thickBot="1" x14ac:dyDescent="0.35">
      <c r="A55" t="s">
        <v>100</v>
      </c>
      <c r="C55" s="5" t="s">
        <v>101</v>
      </c>
      <c r="D55" s="5">
        <f>VLOOKUP($D$23, W_PROP, 24, FALSE)</f>
        <v>9.15</v>
      </c>
      <c r="E55" s="5"/>
      <c r="F55" s="5"/>
      <c r="G55" s="34" t="s">
        <v>98</v>
      </c>
      <c r="H55" s="35">
        <f>0.56/4.71*(J48)</f>
        <v>13.486585928247374</v>
      </c>
      <c r="I55" s="5" t="s">
        <v>102</v>
      </c>
      <c r="J55" s="37" t="str">
        <f>IF(D55&lt;H55, "NONSLENDER", "N.G")</f>
        <v>NONSLENDER</v>
      </c>
    </row>
    <row r="56" spans="1:11" hidden="1" x14ac:dyDescent="0.25">
      <c r="A56" t="s">
        <v>103</v>
      </c>
    </row>
    <row r="57" spans="1:11" hidden="1" x14ac:dyDescent="0.25"/>
    <row r="58" spans="1:11" ht="15.75" hidden="1" x14ac:dyDescent="0.3">
      <c r="A58" s="11" t="s">
        <v>104</v>
      </c>
      <c r="G58" s="8" t="s">
        <v>105</v>
      </c>
      <c r="H58" s="38">
        <f>(PI()^2*J23)/(J47)^2</f>
        <v>29.221247032179285</v>
      </c>
      <c r="I58" s="12" t="s">
        <v>30</v>
      </c>
      <c r="J58" s="22" t="s">
        <v>106</v>
      </c>
    </row>
    <row r="59" spans="1:11" ht="15.75" hidden="1" x14ac:dyDescent="0.3">
      <c r="A59" s="11" t="s">
        <v>107</v>
      </c>
      <c r="G59" s="8" t="s">
        <v>108</v>
      </c>
      <c r="H59" s="38">
        <f>(((PI()^2*J23*J35)/(D49)^2)+J24*D30)*(1/(D28+D29))</f>
        <v>61.035944147956634</v>
      </c>
      <c r="I59" s="12" t="s">
        <v>30</v>
      </c>
      <c r="J59" s="22" t="s">
        <v>109</v>
      </c>
    </row>
    <row r="60" spans="1:11" ht="15.75" hidden="1" thickBot="1" x14ac:dyDescent="0.3">
      <c r="G60" s="26" t="s">
        <v>110</v>
      </c>
      <c r="H60" s="28"/>
      <c r="I60" s="27" t="str">
        <f>IF(H58&lt;H59, G58, G59)</f>
        <v>Fe3</v>
      </c>
      <c r="J60" s="39">
        <f>MIN(H58:H59)</f>
        <v>29.221247032179285</v>
      </c>
      <c r="K60" s="40" t="s">
        <v>30</v>
      </c>
    </row>
    <row r="61" spans="1:11" hidden="1" x14ac:dyDescent="0.25"/>
    <row r="62" spans="1:11" ht="16.5" hidden="1" thickBot="1" x14ac:dyDescent="0.35">
      <c r="A62" s="11" t="s">
        <v>111</v>
      </c>
      <c r="G62" s="41" t="s">
        <v>112</v>
      </c>
      <c r="H62" s="39">
        <f>IF(H58&lt;H59,(0.658^(D27/J60))*D27, "INSERT")</f>
        <v>24.430890131934614</v>
      </c>
      <c r="I62" s="42" t="s">
        <v>30</v>
      </c>
      <c r="J62" s="43" t="s">
        <v>113</v>
      </c>
    </row>
    <row r="63" spans="1:11" hidden="1" x14ac:dyDescent="0.25"/>
    <row r="64" spans="1:11" ht="16.5" hidden="1" thickBot="1" x14ac:dyDescent="0.35">
      <c r="A64" s="11" t="s">
        <v>114</v>
      </c>
      <c r="G64" s="41" t="s">
        <v>115</v>
      </c>
      <c r="H64" s="39">
        <f>H62*J32</f>
        <v>237.22394318108513</v>
      </c>
      <c r="I64" s="42" t="s">
        <v>30</v>
      </c>
      <c r="J64" s="43" t="s">
        <v>116</v>
      </c>
    </row>
    <row r="65" spans="1:10" hidden="1" x14ac:dyDescent="0.25"/>
    <row r="66" spans="1:10" ht="16.5" hidden="1" thickBot="1" x14ac:dyDescent="0.35">
      <c r="A66" s="11" t="s">
        <v>117</v>
      </c>
      <c r="G66" s="44" t="s">
        <v>118</v>
      </c>
      <c r="H66" s="45">
        <f>H64*0.9</f>
        <v>213.50154886297662</v>
      </c>
      <c r="I66" s="46" t="s">
        <v>30</v>
      </c>
    </row>
    <row r="67" spans="1:10" x14ac:dyDescent="0.25">
      <c r="A67" s="1" t="s">
        <v>119</v>
      </c>
    </row>
    <row r="69" spans="1:10" x14ac:dyDescent="0.25">
      <c r="A69" t="s">
        <v>120</v>
      </c>
      <c r="C69" s="4">
        <v>4</v>
      </c>
      <c r="D69" s="6" t="s">
        <v>30</v>
      </c>
      <c r="G69" s="47" t="s">
        <v>121</v>
      </c>
      <c r="I69" s="48">
        <v>0.15</v>
      </c>
      <c r="J69" s="6" t="s">
        <v>122</v>
      </c>
    </row>
    <row r="70" spans="1:10" x14ac:dyDescent="0.25">
      <c r="A70" t="s">
        <v>123</v>
      </c>
      <c r="C70" s="4">
        <v>6</v>
      </c>
      <c r="D70" s="6" t="s">
        <v>15</v>
      </c>
      <c r="E70" s="47"/>
      <c r="F70" s="47"/>
    </row>
    <row r="71" spans="1:10" x14ac:dyDescent="0.25">
      <c r="A71" t="s">
        <v>124</v>
      </c>
    </row>
    <row r="72" spans="1:10" x14ac:dyDescent="0.25">
      <c r="A72" t="s">
        <v>125</v>
      </c>
      <c r="C72" s="2" t="s">
        <v>27</v>
      </c>
      <c r="G72" t="s">
        <v>126</v>
      </c>
      <c r="I72" s="2" t="s">
        <v>127</v>
      </c>
    </row>
    <row r="73" spans="1:10" x14ac:dyDescent="0.25">
      <c r="A73" t="s">
        <v>128</v>
      </c>
      <c r="C73" s="2" t="s">
        <v>27</v>
      </c>
    </row>
    <row r="75" spans="1:10" x14ac:dyDescent="0.25">
      <c r="A75" s="1" t="s">
        <v>129</v>
      </c>
    </row>
    <row r="77" spans="1:10" x14ac:dyDescent="0.25">
      <c r="A77" s="212" t="s">
        <v>130</v>
      </c>
      <c r="B77" s="212"/>
      <c r="C77" s="212"/>
    </row>
    <row r="78" spans="1:10" x14ac:dyDescent="0.25">
      <c r="A78" t="s">
        <v>131</v>
      </c>
      <c r="C78" s="4">
        <v>4</v>
      </c>
      <c r="D78" s="6" t="s">
        <v>15</v>
      </c>
      <c r="E78" s="6"/>
    </row>
    <row r="79" spans="1:10" x14ac:dyDescent="0.25">
      <c r="A79" t="s">
        <v>124</v>
      </c>
    </row>
    <row r="80" spans="1:10" x14ac:dyDescent="0.25">
      <c r="A80" t="s">
        <v>132</v>
      </c>
      <c r="C80" s="213" t="s">
        <v>133</v>
      </c>
      <c r="D80" s="213"/>
      <c r="E80" s="213"/>
      <c r="F80" s="213"/>
      <c r="G80" s="49"/>
    </row>
    <row r="82" spans="1:10" x14ac:dyDescent="0.25">
      <c r="A82" s="1" t="s">
        <v>134</v>
      </c>
    </row>
    <row r="84" spans="1:10" x14ac:dyDescent="0.25">
      <c r="A84" t="s">
        <v>135</v>
      </c>
      <c r="C84" s="50" t="s">
        <v>136</v>
      </c>
      <c r="G84" t="s">
        <v>137</v>
      </c>
      <c r="I84" s="4">
        <v>4</v>
      </c>
      <c r="J84" s="6" t="s">
        <v>15</v>
      </c>
    </row>
    <row r="85" spans="1:10" x14ac:dyDescent="0.25">
      <c r="A85" t="s">
        <v>138</v>
      </c>
      <c r="C85" s="213" t="s">
        <v>139</v>
      </c>
      <c r="D85" s="213"/>
      <c r="E85" s="213"/>
      <c r="F85" s="51"/>
      <c r="G85" t="s">
        <v>137</v>
      </c>
      <c r="I85" s="4">
        <v>6</v>
      </c>
      <c r="J85" s="6" t="s">
        <v>15</v>
      </c>
    </row>
    <row r="86" spans="1:10" x14ac:dyDescent="0.25">
      <c r="A86" t="s">
        <v>140</v>
      </c>
      <c r="C86" s="52" t="s">
        <v>141</v>
      </c>
      <c r="D86" s="53"/>
      <c r="E86" s="53"/>
      <c r="F86" s="51"/>
      <c r="G86" t="s">
        <v>137</v>
      </c>
      <c r="I86" s="4">
        <v>2</v>
      </c>
      <c r="J86" s="6" t="s">
        <v>15</v>
      </c>
    </row>
  </sheetData>
  <mergeCells count="3">
    <mergeCell ref="A77:C77"/>
    <mergeCell ref="C80:F80"/>
    <mergeCell ref="C85:E85"/>
  </mergeCells>
  <dataValidations disablePrompts="1" count="1">
    <dataValidation type="list" allowBlank="1" showInputMessage="1" showErrorMessage="1" sqref="D23:E23">
      <formula1>W_NAME</formula1>
    </dataValidation>
  </dataValidations>
  <pageMargins left="0.25" right="0.25" top="0.75" bottom="0.75" header="0.3" footer="0.3"/>
  <pageSetup paperSize="9" orientation="portrait" r:id="rId1"/>
  <headerFooter>
    <oddHeader>&amp;L&amp;"-,Bold"14.551 Advanced Steel Design
Homework #3&amp;C&amp;"-,Bold"Project Information&amp;RAna Gouveia
&amp;D</oddHeader>
    <oddFooter>&amp;CSection
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6"/>
  <sheetViews>
    <sheetView view="pageLayout" topLeftCell="A96" workbookViewId="0">
      <selection activeCell="E14" sqref="E14"/>
    </sheetView>
  </sheetViews>
  <sheetFormatPr defaultColWidth="8.85546875" defaultRowHeight="15" x14ac:dyDescent="0.25"/>
  <cols>
    <col min="1" max="1" width="1.85546875" customWidth="1"/>
    <col min="2" max="2" width="8.140625" customWidth="1"/>
    <col min="3" max="3" width="7.42578125" customWidth="1"/>
    <col min="4" max="4" width="9.140625" customWidth="1"/>
    <col min="5" max="5" width="6.42578125" customWidth="1"/>
    <col min="6" max="6" width="8.140625" customWidth="1"/>
    <col min="7" max="7" width="8.28515625" customWidth="1"/>
    <col min="8" max="8" width="4" customWidth="1"/>
    <col min="9" max="9" width="8.42578125" customWidth="1"/>
    <col min="10" max="10" width="5.85546875" customWidth="1"/>
    <col min="11" max="11" width="9.7109375" customWidth="1"/>
    <col min="12" max="12" width="9.140625" customWidth="1"/>
    <col min="13" max="13" width="1.42578125" customWidth="1"/>
    <col min="14" max="14" width="7.42578125" customWidth="1"/>
    <col min="15" max="15" width="5" customWidth="1"/>
    <col min="16" max="16" width="8.7109375" customWidth="1"/>
  </cols>
  <sheetData>
    <row r="1" spans="2:14" ht="15.75" thickBot="1" x14ac:dyDescent="0.3">
      <c r="B1" s="207" t="s">
        <v>438</v>
      </c>
      <c r="C1" s="207"/>
      <c r="D1" s="207"/>
      <c r="E1" s="208"/>
      <c r="F1" s="208"/>
      <c r="G1" s="208"/>
      <c r="H1" s="208"/>
      <c r="I1" s="208"/>
      <c r="J1" s="208"/>
      <c r="K1" s="208"/>
      <c r="L1" s="208"/>
      <c r="M1" s="208"/>
      <c r="N1" s="208"/>
    </row>
    <row r="2" spans="2:14" ht="15.75" thickTop="1" x14ac:dyDescent="0.25"/>
    <row r="9" spans="2:14" x14ac:dyDescent="0.25">
      <c r="J9" s="148"/>
    </row>
    <row r="12" spans="2:14" x14ac:dyDescent="0.25">
      <c r="C12" t="s">
        <v>439</v>
      </c>
      <c r="J12" t="s">
        <v>440</v>
      </c>
    </row>
    <row r="13" spans="2:14" x14ac:dyDescent="0.25">
      <c r="D13" s="116" t="s">
        <v>441</v>
      </c>
      <c r="E13" s="48">
        <v>15</v>
      </c>
      <c r="F13" s="6" t="s">
        <v>19</v>
      </c>
    </row>
    <row r="14" spans="2:14" x14ac:dyDescent="0.25">
      <c r="D14" s="116" t="s">
        <v>442</v>
      </c>
      <c r="E14" s="48">
        <v>24</v>
      </c>
      <c r="F14" s="6" t="s">
        <v>19</v>
      </c>
    </row>
    <row r="15" spans="2:14" ht="18" x14ac:dyDescent="0.35">
      <c r="D15" s="116" t="s">
        <v>443</v>
      </c>
      <c r="E15" s="145">
        <f>'Project Loads'!C71</f>
        <v>17.552723329403303</v>
      </c>
      <c r="F15" s="6" t="s">
        <v>304</v>
      </c>
    </row>
    <row r="16" spans="2:14" ht="18" x14ac:dyDescent="0.35">
      <c r="D16" s="116" t="s">
        <v>444</v>
      </c>
      <c r="E16" s="145">
        <f>'Project Loads'!F71</f>
        <v>17.031853252364048</v>
      </c>
      <c r="F16" s="6" t="s">
        <v>304</v>
      </c>
    </row>
    <row r="17" spans="2:14" x14ac:dyDescent="0.25">
      <c r="F17" s="6"/>
    </row>
    <row r="18" spans="2:14" ht="15.75" thickBot="1" x14ac:dyDescent="0.3">
      <c r="B18" s="225" t="s">
        <v>445</v>
      </c>
      <c r="C18" s="225"/>
      <c r="D18" s="225"/>
      <c r="E18" s="226"/>
      <c r="F18" s="226"/>
      <c r="G18" s="226"/>
      <c r="H18" s="226"/>
      <c r="I18" s="226"/>
      <c r="J18" s="226"/>
      <c r="K18" s="226"/>
      <c r="L18" s="226"/>
      <c r="M18" s="226"/>
      <c r="N18" s="226"/>
    </row>
    <row r="19" spans="2:14" ht="15.75" thickTop="1" x14ac:dyDescent="0.25">
      <c r="B19" s="1"/>
      <c r="C19" s="1"/>
      <c r="D19" s="1"/>
    </row>
    <row r="20" spans="2:14" x14ac:dyDescent="0.25">
      <c r="B20" s="1" t="s">
        <v>446</v>
      </c>
    </row>
    <row r="21" spans="2:14" ht="18" x14ac:dyDescent="0.35">
      <c r="B21" t="s">
        <v>447</v>
      </c>
      <c r="E21" s="5"/>
      <c r="F21" s="6"/>
    </row>
    <row r="22" spans="2:14" ht="18" x14ac:dyDescent="0.35">
      <c r="D22" s="116" t="s">
        <v>443</v>
      </c>
      <c r="E22" s="25">
        <f>E15</f>
        <v>17.552723329403303</v>
      </c>
      <c r="F22" s="6" t="s">
        <v>448</v>
      </c>
    </row>
    <row r="23" spans="2:14" x14ac:dyDescent="0.25">
      <c r="D23" s="116" t="s">
        <v>449</v>
      </c>
      <c r="E23" s="48">
        <v>2</v>
      </c>
      <c r="F23" s="6"/>
    </row>
    <row r="24" spans="2:14" ht="18" x14ac:dyDescent="0.35">
      <c r="D24" s="116" t="s">
        <v>450</v>
      </c>
      <c r="E24" s="25">
        <f>E22/E23</f>
        <v>8.7763616647016516</v>
      </c>
      <c r="F24" s="6" t="s">
        <v>448</v>
      </c>
    </row>
    <row r="25" spans="2:14" x14ac:dyDescent="0.25">
      <c r="B25" s="116"/>
      <c r="C25" s="227"/>
      <c r="E25" s="5"/>
      <c r="F25" s="6"/>
      <c r="H25" s="223"/>
    </row>
    <row r="26" spans="2:14" x14ac:dyDescent="0.25">
      <c r="B26" s="116"/>
      <c r="E26" s="5"/>
      <c r="F26" s="6"/>
    </row>
    <row r="27" spans="2:14" x14ac:dyDescent="0.25">
      <c r="B27" s="149" t="s">
        <v>451</v>
      </c>
      <c r="E27" s="5"/>
      <c r="F27" s="6"/>
    </row>
    <row r="28" spans="2:14" ht="18" x14ac:dyDescent="0.35">
      <c r="C28" s="116"/>
      <c r="D28" s="116" t="s">
        <v>452</v>
      </c>
      <c r="E28" s="25">
        <f>E24*E13/2</f>
        <v>65.822712485262386</v>
      </c>
      <c r="F28" s="6" t="s">
        <v>453</v>
      </c>
    </row>
    <row r="29" spans="2:14" ht="18" x14ac:dyDescent="0.35">
      <c r="C29" s="116"/>
      <c r="D29" s="116" t="s">
        <v>454</v>
      </c>
      <c r="E29" s="25">
        <f>E28</f>
        <v>65.822712485262386</v>
      </c>
      <c r="F29" s="6" t="s">
        <v>453</v>
      </c>
    </row>
    <row r="31" spans="2:14" ht="15.75" thickBot="1" x14ac:dyDescent="0.3">
      <c r="B31" s="54" t="s">
        <v>455</v>
      </c>
      <c r="C31" s="54"/>
      <c r="D31" s="54"/>
      <c r="E31" s="55"/>
      <c r="F31" s="55"/>
      <c r="G31" s="55"/>
      <c r="H31" s="55"/>
      <c r="I31" s="55"/>
      <c r="J31" s="55"/>
      <c r="K31" s="55"/>
      <c r="L31" s="55"/>
    </row>
    <row r="32" spans="2:14" ht="15.75" thickTop="1" x14ac:dyDescent="0.25"/>
    <row r="33" spans="2:20" x14ac:dyDescent="0.25">
      <c r="B33" s="228"/>
    </row>
    <row r="34" spans="2:20" x14ac:dyDescent="0.25">
      <c r="B34" s="116" t="s">
        <v>456</v>
      </c>
      <c r="G34" t="s">
        <v>457</v>
      </c>
      <c r="L34" t="s">
        <v>458</v>
      </c>
    </row>
    <row r="42" spans="2:20" x14ac:dyDescent="0.25">
      <c r="B42" s="1" t="s">
        <v>459</v>
      </c>
      <c r="E42" s="5"/>
      <c r="F42" s="6"/>
      <c r="G42" s="229"/>
      <c r="H42" s="229"/>
      <c r="I42" s="230" t="s">
        <v>460</v>
      </c>
      <c r="J42" s="230"/>
      <c r="M42" s="6"/>
      <c r="N42" s="6"/>
      <c r="T42" s="229"/>
    </row>
    <row r="43" spans="2:20" ht="18" x14ac:dyDescent="0.35">
      <c r="D43" s="116" t="s">
        <v>461</v>
      </c>
      <c r="E43" s="25">
        <f>E28</f>
        <v>65.822712485262386</v>
      </c>
      <c r="F43" s="6" t="s">
        <v>453</v>
      </c>
      <c r="J43" s="116" t="s">
        <v>462</v>
      </c>
      <c r="K43" s="25">
        <f>E43</f>
        <v>65.822712485262386</v>
      </c>
      <c r="L43" s="6" t="s">
        <v>453</v>
      </c>
      <c r="N43" s="137"/>
    </row>
    <row r="44" spans="2:20" ht="18" x14ac:dyDescent="0.35">
      <c r="B44" s="231" t="s">
        <v>463</v>
      </c>
      <c r="D44" s="116" t="s">
        <v>464</v>
      </c>
      <c r="E44" s="25">
        <f>E22-E24</f>
        <v>8.7763616647016516</v>
      </c>
      <c r="F44" s="6" t="s">
        <v>448</v>
      </c>
      <c r="G44" s="232" t="s">
        <v>9</v>
      </c>
      <c r="H44" s="232"/>
      <c r="J44" s="116" t="s">
        <v>464</v>
      </c>
      <c r="K44" s="25">
        <f>E44</f>
        <v>8.7763616647016516</v>
      </c>
      <c r="L44" s="6" t="s">
        <v>448</v>
      </c>
      <c r="N44" s="255" t="str">
        <f>G44</f>
        <v>C</v>
      </c>
    </row>
    <row r="45" spans="2:20" ht="18" x14ac:dyDescent="0.35">
      <c r="B45" s="231" t="s">
        <v>465</v>
      </c>
      <c r="D45" s="116" t="s">
        <v>466</v>
      </c>
      <c r="E45" s="25">
        <f>(E43+E28)/E14</f>
        <v>5.4852260404385325</v>
      </c>
      <c r="F45" s="6" t="s">
        <v>448</v>
      </c>
      <c r="J45" s="116" t="s">
        <v>467</v>
      </c>
      <c r="K45" s="25">
        <f>E45</f>
        <v>5.4852260404385325</v>
      </c>
      <c r="L45" s="6" t="s">
        <v>448</v>
      </c>
      <c r="N45" s="6"/>
    </row>
    <row r="46" spans="2:20" ht="18" x14ac:dyDescent="0.35">
      <c r="B46" s="231" t="s">
        <v>468</v>
      </c>
      <c r="D46" s="116" t="s">
        <v>469</v>
      </c>
      <c r="E46" s="25">
        <f>E45</f>
        <v>5.4852260404385325</v>
      </c>
      <c r="F46" s="6" t="s">
        <v>448</v>
      </c>
      <c r="G46" t="s">
        <v>67</v>
      </c>
      <c r="J46" s="116" t="s">
        <v>470</v>
      </c>
      <c r="K46" s="25">
        <f>K45</f>
        <v>5.4852260404385325</v>
      </c>
      <c r="L46" s="6" t="s">
        <v>448</v>
      </c>
      <c r="N46" s="6" t="s">
        <v>9</v>
      </c>
    </row>
    <row r="47" spans="2:20" ht="18" x14ac:dyDescent="0.35">
      <c r="E47" s="5"/>
      <c r="J47" s="116" t="s">
        <v>454</v>
      </c>
      <c r="K47" s="25">
        <f>K43</f>
        <v>65.822712485262386</v>
      </c>
      <c r="L47" s="6" t="s">
        <v>448</v>
      </c>
      <c r="N47" s="6"/>
    </row>
    <row r="48" spans="2:20" x14ac:dyDescent="0.25">
      <c r="K48" s="116"/>
      <c r="L48" s="227"/>
    </row>
    <row r="49" spans="2:12" x14ac:dyDescent="0.25">
      <c r="K49" s="116"/>
      <c r="L49" s="227"/>
    </row>
    <row r="50" spans="2:12" x14ac:dyDescent="0.25">
      <c r="K50" s="116"/>
      <c r="L50" s="227"/>
    </row>
    <row r="51" spans="2:12" x14ac:dyDescent="0.25">
      <c r="B51" s="233" t="s">
        <v>471</v>
      </c>
    </row>
    <row r="70" spans="2:14" x14ac:dyDescent="0.25">
      <c r="C70" s="233" t="s">
        <v>472</v>
      </c>
      <c r="G70" s="1" t="s">
        <v>473</v>
      </c>
      <c r="J70" s="224"/>
      <c r="L70" t="s">
        <v>474</v>
      </c>
    </row>
    <row r="73" spans="2:14" x14ac:dyDescent="0.25">
      <c r="C73" s="1"/>
      <c r="D73" s="1"/>
      <c r="E73" s="1"/>
      <c r="F73" s="1"/>
      <c r="H73" s="1"/>
      <c r="I73" s="1"/>
      <c r="J73" s="1"/>
      <c r="K73" s="1"/>
      <c r="L73" s="31"/>
      <c r="N73" s="1"/>
    </row>
    <row r="74" spans="2:14" x14ac:dyDescent="0.25">
      <c r="B74" s="149" t="s">
        <v>475</v>
      </c>
      <c r="E74" s="5"/>
      <c r="I74" s="1" t="s">
        <v>474</v>
      </c>
      <c r="L74" s="5"/>
      <c r="M74" s="6"/>
      <c r="N74" s="6"/>
    </row>
    <row r="75" spans="2:14" ht="18" x14ac:dyDescent="0.35">
      <c r="B75" t="s">
        <v>476</v>
      </c>
      <c r="D75" s="116" t="s">
        <v>477</v>
      </c>
      <c r="E75" s="38">
        <f>('[3]Project Loads'!D71+'[3]Project Loads'!G71)/2</f>
        <v>7.9249999999999998</v>
      </c>
      <c r="F75" s="6" t="s">
        <v>448</v>
      </c>
      <c r="I75" t="s">
        <v>476</v>
      </c>
      <c r="J75" s="116" t="s">
        <v>477</v>
      </c>
      <c r="K75" s="38">
        <f>E75</f>
        <v>7.9249999999999998</v>
      </c>
      <c r="L75" s="6" t="s">
        <v>448</v>
      </c>
      <c r="M75" s="6"/>
    </row>
    <row r="76" spans="2:14" ht="18" x14ac:dyDescent="0.35">
      <c r="B76" t="s">
        <v>478</v>
      </c>
      <c r="D76" s="116" t="s">
        <v>479</v>
      </c>
      <c r="E76" s="25">
        <f>E46</f>
        <v>5.4852260404385325</v>
      </c>
      <c r="F76" s="6" t="s">
        <v>448</v>
      </c>
      <c r="G76" t="s">
        <v>480</v>
      </c>
      <c r="I76" t="s">
        <v>481</v>
      </c>
      <c r="J76" s="116" t="s">
        <v>482</v>
      </c>
      <c r="K76" s="38">
        <f>K46</f>
        <v>5.4852260404385325</v>
      </c>
      <c r="L76" s="6" t="s">
        <v>448</v>
      </c>
      <c r="M76" s="6" t="s">
        <v>9</v>
      </c>
    </row>
    <row r="77" spans="2:14" ht="18" x14ac:dyDescent="0.35">
      <c r="B77" t="s">
        <v>483</v>
      </c>
      <c r="D77" s="116" t="s">
        <v>484</v>
      </c>
      <c r="E77" s="5">
        <f>E75*E13/2</f>
        <v>59.4375</v>
      </c>
      <c r="F77" s="6" t="s">
        <v>453</v>
      </c>
      <c r="I77" t="s">
        <v>483</v>
      </c>
      <c r="J77" s="116" t="s">
        <v>485</v>
      </c>
      <c r="K77" s="38">
        <f>E13*K75/2</f>
        <v>59.4375</v>
      </c>
      <c r="L77" s="6" t="s">
        <v>453</v>
      </c>
      <c r="M77" s="6"/>
    </row>
    <row r="78" spans="2:14" ht="18" x14ac:dyDescent="0.35">
      <c r="B78" t="s">
        <v>486</v>
      </c>
      <c r="D78" s="116" t="s">
        <v>487</v>
      </c>
      <c r="E78" s="25">
        <f>E28</f>
        <v>65.822712485262386</v>
      </c>
      <c r="F78" s="6" t="s">
        <v>453</v>
      </c>
      <c r="I78" t="s">
        <v>488</v>
      </c>
      <c r="J78" s="116" t="s">
        <v>489</v>
      </c>
      <c r="K78" s="38">
        <f>K47</f>
        <v>65.822712485262386</v>
      </c>
      <c r="L78" s="6" t="s">
        <v>453</v>
      </c>
      <c r="M78" s="6"/>
    </row>
    <row r="79" spans="2:14" ht="18" x14ac:dyDescent="0.35">
      <c r="B79" s="229" t="s">
        <v>490</v>
      </c>
      <c r="D79" s="116" t="s">
        <v>479</v>
      </c>
      <c r="E79" s="25">
        <f>E46</f>
        <v>5.4852260404385325</v>
      </c>
      <c r="F79" s="6" t="s">
        <v>448</v>
      </c>
      <c r="I79" s="229" t="s">
        <v>481</v>
      </c>
      <c r="J79" s="116" t="s">
        <v>482</v>
      </c>
      <c r="K79" s="25">
        <f>K46</f>
        <v>5.4852260404385325</v>
      </c>
      <c r="L79" s="6" t="s">
        <v>448</v>
      </c>
      <c r="M79" s="6"/>
    </row>
    <row r="80" spans="2:14" ht="18" x14ac:dyDescent="0.35">
      <c r="B80" s="231" t="s">
        <v>463</v>
      </c>
      <c r="D80" s="116" t="s">
        <v>491</v>
      </c>
      <c r="E80" s="25">
        <f>E16-E75</f>
        <v>9.1068532523640471</v>
      </c>
      <c r="F80" s="6" t="s">
        <v>448</v>
      </c>
      <c r="G80" t="s">
        <v>480</v>
      </c>
      <c r="I80" s="234" t="s">
        <v>492</v>
      </c>
      <c r="J80" s="116" t="s">
        <v>493</v>
      </c>
      <c r="K80" s="25">
        <f>E80</f>
        <v>9.1068532523640471</v>
      </c>
      <c r="L80" s="6" t="s">
        <v>448</v>
      </c>
      <c r="M80" s="6" t="s">
        <v>67</v>
      </c>
    </row>
    <row r="81" spans="2:14" ht="18" x14ac:dyDescent="0.35">
      <c r="B81" s="231" t="s">
        <v>494</v>
      </c>
      <c r="D81" s="116" t="s">
        <v>495</v>
      </c>
      <c r="E81" s="38">
        <f>E77+E78</f>
        <v>125.26021248526239</v>
      </c>
      <c r="F81" s="6" t="s">
        <v>453</v>
      </c>
      <c r="I81" s="231" t="s">
        <v>494</v>
      </c>
      <c r="J81" s="116" t="s">
        <v>496</v>
      </c>
      <c r="K81" s="38">
        <f>K77+K78</f>
        <v>125.26021248526239</v>
      </c>
      <c r="L81" s="6" t="s">
        <v>453</v>
      </c>
      <c r="M81" s="6"/>
    </row>
    <row r="82" spans="2:14" ht="18" x14ac:dyDescent="0.35">
      <c r="B82" s="231" t="s">
        <v>465</v>
      </c>
      <c r="D82" s="116" t="s">
        <v>497</v>
      </c>
      <c r="E82" s="38">
        <f>(E81+E78+E77)/E14</f>
        <v>10.438351040438532</v>
      </c>
      <c r="F82" s="6" t="s">
        <v>448</v>
      </c>
      <c r="I82" s="231" t="s">
        <v>465</v>
      </c>
      <c r="J82" s="116" t="s">
        <v>497</v>
      </c>
      <c r="K82" s="38">
        <f>(K81+K78+K77)/E14</f>
        <v>10.438351040438532</v>
      </c>
      <c r="L82" s="6" t="s">
        <v>448</v>
      </c>
      <c r="M82" s="6"/>
    </row>
    <row r="83" spans="2:14" ht="18" x14ac:dyDescent="0.35">
      <c r="B83" s="231" t="s">
        <v>468</v>
      </c>
      <c r="D83" s="116" t="s">
        <v>498</v>
      </c>
      <c r="E83" s="38">
        <f>E82+E76</f>
        <v>15.923577080877063</v>
      </c>
      <c r="F83" s="6" t="s">
        <v>448</v>
      </c>
      <c r="I83" s="231" t="s">
        <v>468</v>
      </c>
      <c r="J83" s="116" t="s">
        <v>499</v>
      </c>
      <c r="K83" s="38">
        <f>K82+K76</f>
        <v>15.923577080877063</v>
      </c>
      <c r="L83" s="6" t="s">
        <v>448</v>
      </c>
      <c r="M83" s="6"/>
    </row>
    <row r="84" spans="2:14" x14ac:dyDescent="0.25">
      <c r="B84" s="231"/>
      <c r="D84" s="116"/>
      <c r="E84" s="38"/>
      <c r="F84" s="6"/>
      <c r="I84" s="231"/>
      <c r="K84" s="116"/>
      <c r="L84" s="206"/>
      <c r="M84" s="6"/>
      <c r="N84" s="6"/>
    </row>
    <row r="85" spans="2:14" x14ac:dyDescent="0.25">
      <c r="B85" s="231"/>
      <c r="D85" s="116"/>
      <c r="E85" s="206"/>
      <c r="F85" s="6"/>
      <c r="I85" s="231"/>
      <c r="K85" s="116"/>
      <c r="L85" s="206"/>
      <c r="M85" s="6"/>
      <c r="N85" s="6"/>
    </row>
    <row r="86" spans="2:14" x14ac:dyDescent="0.25">
      <c r="B86" s="231"/>
      <c r="D86" s="116"/>
      <c r="E86" s="206"/>
      <c r="I86" s="231"/>
      <c r="K86" s="116"/>
      <c r="L86" s="206"/>
      <c r="M86" s="6"/>
      <c r="N86" s="6"/>
    </row>
    <row r="87" spans="2:14" x14ac:dyDescent="0.25">
      <c r="B87" s="231"/>
      <c r="D87" s="116"/>
      <c r="E87" s="206"/>
      <c r="I87" s="231"/>
      <c r="K87" s="116"/>
      <c r="L87" s="206"/>
    </row>
    <row r="88" spans="2:14" x14ac:dyDescent="0.25">
      <c r="B88" s="231"/>
      <c r="D88" s="116"/>
      <c r="E88" s="206"/>
      <c r="I88" s="231"/>
      <c r="K88" s="116"/>
      <c r="L88" s="206"/>
    </row>
    <row r="89" spans="2:14" x14ac:dyDescent="0.25">
      <c r="B89" s="231"/>
      <c r="D89" s="116"/>
      <c r="E89" s="206"/>
      <c r="I89" s="231"/>
      <c r="K89" s="116"/>
      <c r="L89" s="206"/>
    </row>
    <row r="90" spans="2:14" x14ac:dyDescent="0.25">
      <c r="B90" s="231"/>
      <c r="D90" s="116"/>
      <c r="E90" s="206"/>
      <c r="I90" s="231"/>
      <c r="K90" s="116"/>
      <c r="L90" s="206"/>
    </row>
    <row r="91" spans="2:14" x14ac:dyDescent="0.25">
      <c r="B91" s="231"/>
      <c r="D91" s="116"/>
      <c r="E91" s="206"/>
      <c r="I91" s="231"/>
      <c r="K91" s="116"/>
      <c r="L91" s="206"/>
    </row>
    <row r="92" spans="2:14" x14ac:dyDescent="0.25">
      <c r="B92" s="231"/>
      <c r="D92" s="116"/>
      <c r="E92" s="206"/>
      <c r="I92" s="231"/>
      <c r="K92" s="116"/>
      <c r="L92" s="206"/>
    </row>
    <row r="93" spans="2:14" x14ac:dyDescent="0.25">
      <c r="B93" s="231"/>
      <c r="D93" s="116"/>
      <c r="E93" s="206"/>
      <c r="I93" s="231"/>
      <c r="K93" s="116"/>
      <c r="L93" s="206"/>
    </row>
    <row r="94" spans="2:14" x14ac:dyDescent="0.25">
      <c r="B94" s="231"/>
      <c r="D94" s="116"/>
      <c r="E94" s="206"/>
      <c r="I94" s="231"/>
      <c r="K94" s="116"/>
      <c r="L94" s="206"/>
    </row>
    <row r="95" spans="2:14" x14ac:dyDescent="0.25">
      <c r="F95" s="231"/>
    </row>
    <row r="96" spans="2:14" ht="15.75" thickBot="1" x14ac:dyDescent="0.3">
      <c r="B96" s="225" t="s">
        <v>500</v>
      </c>
      <c r="C96" s="225"/>
      <c r="D96" s="225"/>
      <c r="E96" s="226"/>
      <c r="F96" s="226"/>
      <c r="G96" s="226"/>
      <c r="H96" s="226"/>
      <c r="I96" s="226"/>
      <c r="J96" s="226"/>
      <c r="K96" s="226"/>
      <c r="L96" s="226"/>
      <c r="M96" s="226"/>
      <c r="N96" s="226"/>
    </row>
    <row r="97" spans="2:9" ht="15.75" thickTop="1" x14ac:dyDescent="0.25">
      <c r="F97" s="231"/>
    </row>
    <row r="98" spans="2:9" ht="30" x14ac:dyDescent="0.25">
      <c r="B98" s="235"/>
      <c r="C98" s="236" t="s">
        <v>93</v>
      </c>
      <c r="D98" s="237" t="s">
        <v>501</v>
      </c>
      <c r="E98" s="237" t="s">
        <v>320</v>
      </c>
      <c r="F98" s="238" t="s">
        <v>502</v>
      </c>
      <c r="G98" s="237" t="s">
        <v>503</v>
      </c>
      <c r="H98" s="237" t="s">
        <v>504</v>
      </c>
      <c r="I98" s="239" t="s">
        <v>505</v>
      </c>
    </row>
    <row r="99" spans="2:9" ht="15.75" thickBot="1" x14ac:dyDescent="0.3">
      <c r="B99" s="240"/>
      <c r="C99" s="241" t="s">
        <v>506</v>
      </c>
      <c r="D99" s="242" t="s">
        <v>507</v>
      </c>
      <c r="E99" s="241" t="s">
        <v>508</v>
      </c>
      <c r="F99" s="241"/>
      <c r="G99" s="241" t="s">
        <v>190</v>
      </c>
      <c r="H99" s="241"/>
      <c r="I99" s="243" t="s">
        <v>329</v>
      </c>
    </row>
    <row r="100" spans="2:9" ht="15.75" thickTop="1" x14ac:dyDescent="0.25">
      <c r="B100" s="244" t="s">
        <v>509</v>
      </c>
      <c r="C100" s="245">
        <v>29</v>
      </c>
      <c r="D100" s="246" t="s">
        <v>505</v>
      </c>
      <c r="E100" s="246" t="s">
        <v>510</v>
      </c>
      <c r="F100" s="246" t="s">
        <v>511</v>
      </c>
      <c r="G100" s="247">
        <f>E80</f>
        <v>9.1068532523640471</v>
      </c>
      <c r="H100" s="248" t="str">
        <f>G80</f>
        <v xml:space="preserve">T </v>
      </c>
      <c r="I100" s="249">
        <f>E81</f>
        <v>125.26021248526239</v>
      </c>
    </row>
    <row r="101" spans="2:9" x14ac:dyDescent="0.25">
      <c r="B101" s="244" t="s">
        <v>512</v>
      </c>
      <c r="C101" s="245">
        <v>26</v>
      </c>
      <c r="D101" s="246" t="s">
        <v>505</v>
      </c>
      <c r="E101" s="246" t="s">
        <v>157</v>
      </c>
      <c r="F101" s="246" t="s">
        <v>511</v>
      </c>
      <c r="G101" s="247">
        <f>E44</f>
        <v>8.7763616647016516</v>
      </c>
      <c r="H101" s="248" t="s">
        <v>9</v>
      </c>
      <c r="I101" s="249">
        <f>E43</f>
        <v>65.822712485262386</v>
      </c>
    </row>
    <row r="102" spans="2:9" x14ac:dyDescent="0.25">
      <c r="B102" s="244" t="s">
        <v>513</v>
      </c>
      <c r="C102" s="245">
        <v>21</v>
      </c>
      <c r="D102" s="246" t="s">
        <v>505</v>
      </c>
      <c r="E102" s="246" t="s">
        <v>510</v>
      </c>
      <c r="F102" s="246" t="s">
        <v>514</v>
      </c>
      <c r="G102" s="247">
        <f>E83</f>
        <v>15.923577080877063</v>
      </c>
      <c r="H102" s="248" t="s">
        <v>67</v>
      </c>
      <c r="I102" s="249">
        <f>E77</f>
        <v>59.4375</v>
      </c>
    </row>
    <row r="103" spans="2:9" x14ac:dyDescent="0.25">
      <c r="B103" s="244" t="s">
        <v>515</v>
      </c>
      <c r="C103" s="245">
        <v>23</v>
      </c>
      <c r="D103" s="246" t="s">
        <v>505</v>
      </c>
      <c r="E103" s="246" t="s">
        <v>510</v>
      </c>
      <c r="F103" s="246" t="s">
        <v>514</v>
      </c>
      <c r="G103" s="247">
        <f>G102</f>
        <v>15.923577080877063</v>
      </c>
      <c r="H103" s="248" t="s">
        <v>9</v>
      </c>
      <c r="I103" s="249">
        <f>K77</f>
        <v>59.4375</v>
      </c>
    </row>
    <row r="104" spans="2:9" x14ac:dyDescent="0.25">
      <c r="B104" s="244" t="s">
        <v>516</v>
      </c>
      <c r="C104" s="245">
        <v>22</v>
      </c>
      <c r="D104" s="246" t="s">
        <v>505</v>
      </c>
      <c r="E104" s="246" t="s">
        <v>157</v>
      </c>
      <c r="F104" s="246" t="s">
        <v>514</v>
      </c>
      <c r="G104" s="247">
        <f>E80</f>
        <v>9.1068532523640471</v>
      </c>
      <c r="H104" s="248" t="s">
        <v>67</v>
      </c>
      <c r="I104" s="249">
        <f>E78</f>
        <v>65.822712485262386</v>
      </c>
    </row>
    <row r="105" spans="2:9" ht="15.75" thickBot="1" x14ac:dyDescent="0.3">
      <c r="B105" s="240" t="s">
        <v>517</v>
      </c>
      <c r="C105" s="250">
        <v>24</v>
      </c>
      <c r="D105" s="251" t="s">
        <v>505</v>
      </c>
      <c r="E105" s="251" t="s">
        <v>157</v>
      </c>
      <c r="F105" s="251" t="s">
        <v>514</v>
      </c>
      <c r="G105" s="252">
        <f>G104</f>
        <v>9.1068532523640471</v>
      </c>
      <c r="H105" s="253" t="s">
        <v>9</v>
      </c>
      <c r="I105" s="254">
        <f>K78</f>
        <v>65.822712485262386</v>
      </c>
    </row>
    <row r="106" spans="2:9" ht="15.75" thickTop="1" x14ac:dyDescent="0.25">
      <c r="F106" s="231"/>
    </row>
  </sheetData>
  <autoFilter ref="B99:I105">
    <sortState ref="B100:I105">
      <sortCondition ref="F99:F105"/>
    </sortState>
  </autoFilter>
  <pageMargins left="0.25" right="0.32291666666666669" top="0.75" bottom="0.75" header="0.3" footer="0.3"/>
  <pageSetup paperSize="9" orientation="portrait" r:id="rId1"/>
  <headerFooter>
    <oddHeader>&amp;L&amp;"-,Bold"14.551 Advanced Steel Design
Homework #3&amp;C&amp;"-,Bold"Problem #3
Moment-Frame: &amp;"-,Regular"Wind&amp;R&amp;"-,Bold"Ana Gouveia
&amp;D</oddHeader>
    <oddFooter>&amp;C&amp;"-,Bold"Section A-8&amp;"-,Regular"
&amp;P/&amp;N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view="pageLayout" zoomScaleNormal="100" workbookViewId="0">
      <selection activeCell="F4" sqref="F4"/>
    </sheetView>
  </sheetViews>
  <sheetFormatPr defaultRowHeight="15" x14ac:dyDescent="0.25"/>
  <cols>
    <col min="1" max="1" width="18.7109375" customWidth="1"/>
    <col min="2" max="2" width="12.7109375" customWidth="1"/>
    <col min="3" max="4" width="10.5703125" customWidth="1"/>
    <col min="5" max="5" width="9.42578125" customWidth="1"/>
    <col min="6" max="6" width="9.28515625" customWidth="1"/>
    <col min="7" max="7" width="8.42578125" customWidth="1"/>
    <col min="8" max="8" width="11.7109375" customWidth="1"/>
    <col min="9" max="9" width="4.85546875" customWidth="1"/>
    <col min="10" max="10" width="3.140625" customWidth="1"/>
    <col min="11" max="11" width="5.5703125" customWidth="1"/>
  </cols>
  <sheetData>
    <row r="1" spans="1:10" x14ac:dyDescent="0.25">
      <c r="A1" s="4">
        <v>110</v>
      </c>
      <c r="B1" s="4"/>
      <c r="C1" s="4"/>
      <c r="D1" s="6" t="s">
        <v>19</v>
      </c>
    </row>
    <row r="2" spans="1:10" ht="18" x14ac:dyDescent="0.35">
      <c r="A2" s="116" t="s">
        <v>280</v>
      </c>
      <c r="B2" s="116"/>
      <c r="C2" s="116"/>
    </row>
    <row r="3" spans="1:10" x14ac:dyDescent="0.25">
      <c r="A3" s="7" t="s">
        <v>20</v>
      </c>
      <c r="B3" s="7"/>
      <c r="C3" s="7"/>
      <c r="D3" s="4">
        <v>74</v>
      </c>
      <c r="E3" s="6" t="s">
        <v>19</v>
      </c>
      <c r="J3" s="6"/>
    </row>
    <row r="4" spans="1:10" ht="18" x14ac:dyDescent="0.35">
      <c r="A4" s="6" t="s">
        <v>15</v>
      </c>
      <c r="B4" s="6"/>
      <c r="C4" s="6"/>
      <c r="D4" s="116" t="s">
        <v>230</v>
      </c>
      <c r="E4" s="6" t="s">
        <v>17</v>
      </c>
      <c r="F4" s="66" t="s">
        <v>175</v>
      </c>
      <c r="H4" s="139" t="s">
        <v>176</v>
      </c>
      <c r="I4" s="68" t="s">
        <v>177</v>
      </c>
    </row>
    <row r="5" spans="1:10" x14ac:dyDescent="0.25">
      <c r="F5" s="70" t="s">
        <v>178</v>
      </c>
      <c r="G5" s="70"/>
      <c r="H5" s="216" t="s">
        <v>179</v>
      </c>
      <c r="I5" s="216"/>
    </row>
    <row r="6" spans="1:10" ht="15.75" thickBot="1" x14ac:dyDescent="0.3">
      <c r="A6" s="54" t="s">
        <v>411</v>
      </c>
      <c r="B6" s="54"/>
      <c r="C6" s="54"/>
      <c r="D6" s="55"/>
      <c r="E6" s="55"/>
      <c r="F6" s="140"/>
    </row>
    <row r="7" spans="1:10" ht="15.75" thickTop="1" x14ac:dyDescent="0.25">
      <c r="F7" s="141"/>
    </row>
    <row r="8" spans="1:10" ht="18" x14ac:dyDescent="0.35">
      <c r="A8" s="31" t="s">
        <v>412</v>
      </c>
      <c r="B8" s="1" t="s">
        <v>413</v>
      </c>
      <c r="D8" s="31" t="s">
        <v>414</v>
      </c>
      <c r="E8" s="1" t="s">
        <v>415</v>
      </c>
      <c r="F8" s="141"/>
    </row>
    <row r="9" spans="1:10" x14ac:dyDescent="0.25">
      <c r="A9" s="31"/>
      <c r="B9" s="195"/>
      <c r="F9" s="141"/>
    </row>
    <row r="10" spans="1:10" x14ac:dyDescent="0.25">
      <c r="A10" s="196" t="s">
        <v>416</v>
      </c>
      <c r="B10" s="196" t="s">
        <v>417</v>
      </c>
      <c r="D10" s="196" t="s">
        <v>416</v>
      </c>
      <c r="E10" s="196" t="s">
        <v>417</v>
      </c>
      <c r="F10" s="196" t="s">
        <v>6</v>
      </c>
      <c r="G10" s="196" t="s">
        <v>418</v>
      </c>
      <c r="H10" s="196" t="s">
        <v>419</v>
      </c>
    </row>
    <row r="11" spans="1:10" x14ac:dyDescent="0.25">
      <c r="A11" s="197" t="s">
        <v>417</v>
      </c>
      <c r="B11" s="176">
        <v>1</v>
      </c>
      <c r="D11" s="197">
        <v>0.16700000000000001</v>
      </c>
      <c r="E11" s="176" t="s">
        <v>57</v>
      </c>
      <c r="F11" s="176" t="s">
        <v>57</v>
      </c>
      <c r="G11" s="176" t="s">
        <v>57</v>
      </c>
      <c r="H11" s="176" t="s">
        <v>57</v>
      </c>
    </row>
    <row r="12" spans="1:10" x14ac:dyDescent="0.25">
      <c r="A12" s="197" t="s">
        <v>6</v>
      </c>
      <c r="B12" s="176">
        <v>1</v>
      </c>
      <c r="D12" s="197">
        <v>0.33</v>
      </c>
      <c r="E12" s="176" t="s">
        <v>3</v>
      </c>
      <c r="F12" s="176" t="s">
        <v>3</v>
      </c>
      <c r="G12" s="176" t="s">
        <v>3</v>
      </c>
      <c r="H12" s="176" t="s">
        <v>9</v>
      </c>
    </row>
    <row r="13" spans="1:10" x14ac:dyDescent="0.25">
      <c r="A13" s="197" t="s">
        <v>418</v>
      </c>
      <c r="B13" s="176">
        <v>1.25</v>
      </c>
      <c r="D13" s="197">
        <v>0.5</v>
      </c>
      <c r="E13" s="176" t="s">
        <v>9</v>
      </c>
      <c r="F13" s="176" t="s">
        <v>9</v>
      </c>
      <c r="G13" s="176" t="s">
        <v>9</v>
      </c>
      <c r="H13" s="176" t="s">
        <v>420</v>
      </c>
    </row>
    <row r="14" spans="1:10" x14ac:dyDescent="0.25">
      <c r="A14" s="197" t="s">
        <v>419</v>
      </c>
      <c r="B14" s="176">
        <v>1.5</v>
      </c>
      <c r="D14" s="197">
        <v>0.5</v>
      </c>
      <c r="E14" s="176" t="s">
        <v>420</v>
      </c>
      <c r="F14" s="176" t="s">
        <v>420</v>
      </c>
      <c r="G14" s="176" t="s">
        <v>420</v>
      </c>
      <c r="H14" s="176" t="s">
        <v>420</v>
      </c>
    </row>
    <row r="15" spans="1:10" x14ac:dyDescent="0.25">
      <c r="D15" t="e">
        <f>IF(#REF!&lt;0.167,A,IF(#REF!&lt;0.33,HLOOKUP(#REF!,Tables!D10:H12,3,FALSE),IF(#REF!&lt;0.5,HLOOKUP(#REF!,Tables!D10:H13,4,FALSE),HLOOKUP(#REF!,Tables!D10:H14,4,FALSE))))</f>
        <v>#REF!</v>
      </c>
      <c r="F15" s="141"/>
    </row>
    <row r="16" spans="1:10" x14ac:dyDescent="0.25">
      <c r="F16" s="141"/>
    </row>
    <row r="17" spans="1:7" ht="29.25" customHeight="1" x14ac:dyDescent="0.25">
      <c r="A17" s="31" t="s">
        <v>421</v>
      </c>
      <c r="B17" s="222" t="s">
        <v>422</v>
      </c>
      <c r="C17" s="222"/>
      <c r="E17" s="31" t="s">
        <v>295</v>
      </c>
      <c r="F17" s="222" t="s">
        <v>431</v>
      </c>
      <c r="G17" s="222"/>
    </row>
    <row r="18" spans="1:7" x14ac:dyDescent="0.25">
      <c r="A18" s="31"/>
      <c r="B18" s="195"/>
      <c r="F18" s="141"/>
    </row>
    <row r="19" spans="1:7" ht="18" x14ac:dyDescent="0.35">
      <c r="A19" s="196" t="s">
        <v>423</v>
      </c>
      <c r="B19" s="196" t="s">
        <v>424</v>
      </c>
      <c r="E19" s="198" t="s">
        <v>67</v>
      </c>
      <c r="F19" s="198" t="s">
        <v>425</v>
      </c>
    </row>
    <row r="20" spans="1:7" x14ac:dyDescent="0.25">
      <c r="A20" s="199">
        <v>0.4</v>
      </c>
      <c r="B20" s="176">
        <v>1.4</v>
      </c>
      <c r="E20" s="176">
        <v>0.5</v>
      </c>
      <c r="F20" s="200">
        <v>1</v>
      </c>
    </row>
    <row r="21" spans="1:7" x14ac:dyDescent="0.25">
      <c r="A21" s="199">
        <v>0.3</v>
      </c>
      <c r="B21" s="176">
        <v>1.4</v>
      </c>
      <c r="E21" s="201">
        <f>'Seismic Analysis - Braced'!D52</f>
        <v>0.38455830575661065</v>
      </c>
      <c r="F21" s="202">
        <f>(F22-((E22-E21)*(F22-F20)/(E22-E20)))</f>
        <v>0.94227915287830522</v>
      </c>
    </row>
    <row r="22" spans="1:7" x14ac:dyDescent="0.25">
      <c r="A22" s="199">
        <v>0.2</v>
      </c>
      <c r="B22" s="176">
        <v>1.5</v>
      </c>
      <c r="E22" s="176">
        <v>2.5</v>
      </c>
      <c r="F22" s="200">
        <v>2</v>
      </c>
    </row>
    <row r="23" spans="1:7" x14ac:dyDescent="0.25">
      <c r="A23" s="199">
        <v>0.15</v>
      </c>
      <c r="B23" s="176">
        <v>1.6</v>
      </c>
      <c r="F23" s="141"/>
    </row>
    <row r="24" spans="1:7" x14ac:dyDescent="0.25">
      <c r="A24" s="199">
        <v>0.1</v>
      </c>
      <c r="B24" s="176">
        <v>1.7</v>
      </c>
      <c r="F24" s="141"/>
    </row>
    <row r="25" spans="1:7" x14ac:dyDescent="0.25">
      <c r="A25" s="203"/>
      <c r="B25" s="67"/>
      <c r="F25" s="141"/>
    </row>
    <row r="26" spans="1:7" ht="26.25" customHeight="1" x14ac:dyDescent="0.25">
      <c r="A26" s="31" t="s">
        <v>426</v>
      </c>
      <c r="B26" s="222" t="s">
        <v>427</v>
      </c>
      <c r="C26" s="222"/>
      <c r="D26" s="204"/>
      <c r="E26" s="31" t="s">
        <v>295</v>
      </c>
      <c r="F26" s="222" t="s">
        <v>432</v>
      </c>
      <c r="G26" s="222"/>
    </row>
    <row r="27" spans="1:7" x14ac:dyDescent="0.25">
      <c r="A27" s="31"/>
      <c r="B27" s="195"/>
      <c r="F27" s="141"/>
    </row>
    <row r="28" spans="1:7" ht="18" x14ac:dyDescent="0.35">
      <c r="A28" s="196" t="s">
        <v>423</v>
      </c>
      <c r="B28" s="196" t="s">
        <v>428</v>
      </c>
      <c r="C28" s="196" t="s">
        <v>20</v>
      </c>
      <c r="E28" s="198" t="s">
        <v>67</v>
      </c>
      <c r="F28" s="198" t="s">
        <v>425</v>
      </c>
    </row>
    <row r="29" spans="1:7" ht="30" x14ac:dyDescent="0.25">
      <c r="A29" s="199" t="s">
        <v>410</v>
      </c>
      <c r="B29" s="176">
        <v>2.8000000000000001E-2</v>
      </c>
      <c r="C29" s="176">
        <v>0.8</v>
      </c>
      <c r="E29" s="176">
        <v>0.5</v>
      </c>
      <c r="F29" s="200">
        <v>1</v>
      </c>
    </row>
    <row r="30" spans="1:7" ht="30" x14ac:dyDescent="0.25">
      <c r="A30" s="199" t="s">
        <v>429</v>
      </c>
      <c r="B30" s="176">
        <v>1.6E-2</v>
      </c>
      <c r="C30" s="176">
        <v>0.9</v>
      </c>
      <c r="E30" s="201">
        <f>'Seismic Analysis - Moment'!D52</f>
        <v>0.42545637465417929</v>
      </c>
      <c r="F30" s="202">
        <f>(F31-((E31-E30)*(F31-F29)/(E31-E29)))</f>
        <v>0.96272818732708965</v>
      </c>
    </row>
    <row r="31" spans="1:7" ht="30" x14ac:dyDescent="0.25">
      <c r="A31" s="199" t="s">
        <v>225</v>
      </c>
      <c r="B31" s="176">
        <v>0.03</v>
      </c>
      <c r="C31" s="176">
        <v>0.75</v>
      </c>
      <c r="E31" s="176">
        <v>2.5</v>
      </c>
      <c r="F31" s="200">
        <v>2</v>
      </c>
    </row>
    <row r="32" spans="1:7" ht="30" x14ac:dyDescent="0.25">
      <c r="A32" s="199" t="s">
        <v>430</v>
      </c>
      <c r="B32" s="176">
        <v>0.02</v>
      </c>
      <c r="C32" s="176">
        <v>0.75</v>
      </c>
    </row>
  </sheetData>
  <mergeCells count="5">
    <mergeCell ref="H5:I5"/>
    <mergeCell ref="B17:C17"/>
    <mergeCell ref="F17:G17"/>
    <mergeCell ref="B26:C26"/>
    <mergeCell ref="F26:G26"/>
  </mergeCells>
  <pageMargins left="0.25" right="0.25" top="0.75" bottom="0.75" header="0.3" footer="0.3"/>
  <pageSetup paperSize="9" orientation="portrait" r:id="rId1"/>
  <headerFooter>
    <oddHeader>&amp;L&amp;"-,Bold"14.551 Advanced Steel Design
Homework #3&amp;C&amp;"-,Bold"Project Information&amp;"-,Regular"
Tables&amp;R&amp;"-,Bold"Ana Gouveia
&amp;D</oddHeader>
    <oddFooter>&amp;CSection
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view="pageLayout" topLeftCell="A7" zoomScale="70" zoomScaleNormal="100" zoomScalePageLayoutView="70" workbookViewId="0">
      <selection activeCell="E17" sqref="E17"/>
    </sheetView>
  </sheetViews>
  <sheetFormatPr defaultRowHeight="15" x14ac:dyDescent="0.25"/>
  <cols>
    <col min="1" max="1" width="26.28515625" customWidth="1"/>
    <col min="2" max="2" width="5.7109375" customWidth="1"/>
    <col min="3" max="3" width="10.7109375" customWidth="1"/>
    <col min="4" max="4" width="8.85546875" customWidth="1"/>
    <col min="5" max="5" width="8.42578125" customWidth="1"/>
    <col min="6" max="6" width="10.42578125" customWidth="1"/>
    <col min="7" max="7" width="13.42578125" customWidth="1"/>
    <col min="8" max="8" width="4" customWidth="1"/>
    <col min="9" max="9" width="7.42578125" customWidth="1"/>
    <col min="10" max="10" width="5" customWidth="1"/>
    <col min="11" max="11" width="8.7109375" customWidth="1"/>
  </cols>
  <sheetData>
    <row r="1" spans="1:9" ht="15.75" thickBot="1" x14ac:dyDescent="0.3">
      <c r="A1" s="207" t="s">
        <v>142</v>
      </c>
      <c r="B1" s="208"/>
      <c r="C1" s="208"/>
      <c r="D1" s="208"/>
      <c r="E1" s="208"/>
      <c r="F1" s="208"/>
      <c r="G1" s="208"/>
      <c r="H1" s="208"/>
      <c r="I1" s="208"/>
    </row>
    <row r="2" spans="1:9" ht="15.75" thickTop="1" x14ac:dyDescent="0.25"/>
    <row r="3" spans="1:9" x14ac:dyDescent="0.25">
      <c r="A3" t="s">
        <v>143</v>
      </c>
      <c r="C3" s="56">
        <v>2012</v>
      </c>
      <c r="D3" s="56" t="s">
        <v>144</v>
      </c>
    </row>
    <row r="4" spans="1:9" x14ac:dyDescent="0.25">
      <c r="A4" t="s">
        <v>145</v>
      </c>
      <c r="C4" s="215" t="s">
        <v>146</v>
      </c>
      <c r="D4" s="215"/>
      <c r="E4" s="215"/>
      <c r="F4" s="57" t="s">
        <v>147</v>
      </c>
    </row>
    <row r="5" spans="1:9" x14ac:dyDescent="0.25">
      <c r="A5" t="s">
        <v>148</v>
      </c>
      <c r="C5" s="56" t="s">
        <v>149</v>
      </c>
      <c r="D5" s="56" t="s">
        <v>150</v>
      </c>
    </row>
    <row r="6" spans="1:9" x14ac:dyDescent="0.25">
      <c r="A6" t="s">
        <v>151</v>
      </c>
      <c r="C6" s="56" t="s">
        <v>149</v>
      </c>
      <c r="D6" s="56" t="s">
        <v>150</v>
      </c>
    </row>
    <row r="7" spans="1:9" x14ac:dyDescent="0.25">
      <c r="A7" t="s">
        <v>152</v>
      </c>
      <c r="C7" s="56" t="s">
        <v>149</v>
      </c>
      <c r="D7" s="56" t="s">
        <v>150</v>
      </c>
    </row>
    <row r="8" spans="1:9" x14ac:dyDescent="0.25">
      <c r="A8" t="s">
        <v>153</v>
      </c>
      <c r="C8" s="56">
        <v>20</v>
      </c>
      <c r="D8" s="6" t="s">
        <v>154</v>
      </c>
    </row>
    <row r="9" spans="1:9" x14ac:dyDescent="0.25">
      <c r="A9" t="s">
        <v>155</v>
      </c>
      <c r="C9" s="56">
        <v>100</v>
      </c>
      <c r="D9" s="6" t="s">
        <v>154</v>
      </c>
    </row>
    <row r="11" spans="1:9" ht="15.75" thickBot="1" x14ac:dyDescent="0.3">
      <c r="A11" s="207" t="s">
        <v>156</v>
      </c>
      <c r="B11" s="208"/>
      <c r="C11" s="208"/>
      <c r="D11" s="208"/>
      <c r="E11" s="208"/>
      <c r="F11" s="208"/>
      <c r="G11" s="208"/>
      <c r="H11" s="208"/>
      <c r="I11" s="208"/>
    </row>
    <row r="12" spans="1:9" ht="15.75" thickTop="1" x14ac:dyDescent="0.25">
      <c r="A12" s="1"/>
    </row>
    <row r="13" spans="1:9" ht="15.75" thickBot="1" x14ac:dyDescent="0.3">
      <c r="C13" s="214" t="s">
        <v>157</v>
      </c>
      <c r="D13" s="214"/>
      <c r="F13" s="214" t="s">
        <v>158</v>
      </c>
      <c r="G13" s="214"/>
    </row>
    <row r="14" spans="1:9" ht="15.75" thickTop="1" x14ac:dyDescent="0.25">
      <c r="A14" t="s">
        <v>159</v>
      </c>
      <c r="C14" s="58">
        <f>'Load Analysis'!F15*1000</f>
        <v>26</v>
      </c>
      <c r="D14" s="6" t="s">
        <v>154</v>
      </c>
      <c r="F14" s="59">
        <f>'Load Analysis'!K15*1000</f>
        <v>128</v>
      </c>
      <c r="G14" s="6" t="s">
        <v>154</v>
      </c>
    </row>
    <row r="15" spans="1:9" x14ac:dyDescent="0.25">
      <c r="A15" t="s">
        <v>160</v>
      </c>
      <c r="C15" s="58"/>
      <c r="D15" s="6" t="s">
        <v>154</v>
      </c>
      <c r="F15" s="59">
        <f>C9</f>
        <v>100</v>
      </c>
      <c r="G15" s="6" t="s">
        <v>154</v>
      </c>
    </row>
    <row r="16" spans="1:9" x14ac:dyDescent="0.25">
      <c r="A16" t="s">
        <v>161</v>
      </c>
      <c r="C16" s="58">
        <f>C8</f>
        <v>20</v>
      </c>
      <c r="D16" s="6" t="s">
        <v>154</v>
      </c>
      <c r="F16" s="59"/>
      <c r="G16" s="6" t="s">
        <v>154</v>
      </c>
    </row>
    <row r="17" spans="1:7" x14ac:dyDescent="0.25">
      <c r="A17" t="s">
        <v>162</v>
      </c>
      <c r="C17" s="58">
        <f>'Load Analysis'!E29</f>
        <v>31.5</v>
      </c>
      <c r="D17" s="6" t="s">
        <v>154</v>
      </c>
      <c r="F17" s="59"/>
      <c r="G17" s="6" t="s">
        <v>154</v>
      </c>
    </row>
    <row r="18" spans="1:7" x14ac:dyDescent="0.25">
      <c r="A18" t="s">
        <v>163</v>
      </c>
      <c r="C18" s="58"/>
      <c r="D18" s="6" t="s">
        <v>154</v>
      </c>
      <c r="F18" s="59"/>
      <c r="G18" s="6" t="s">
        <v>154</v>
      </c>
    </row>
    <row r="19" spans="1:7" x14ac:dyDescent="0.25">
      <c r="A19" t="s">
        <v>164</v>
      </c>
      <c r="C19" s="58"/>
      <c r="D19" s="6" t="s">
        <v>154</v>
      </c>
      <c r="F19" s="59"/>
      <c r="G19" s="6" t="s">
        <v>154</v>
      </c>
    </row>
    <row r="20" spans="1:7" ht="15.75" thickBot="1" x14ac:dyDescent="0.3">
      <c r="A20" t="s">
        <v>165</v>
      </c>
      <c r="C20" s="60">
        <f>'Wind Analysis - M&amp;B'!F81</f>
        <v>-22.961000000000002</v>
      </c>
      <c r="D20" s="61" t="s">
        <v>154</v>
      </c>
      <c r="F20" s="62"/>
      <c r="G20" s="61" t="s">
        <v>154</v>
      </c>
    </row>
    <row r="21" spans="1:7" ht="15.75" thickTop="1" x14ac:dyDescent="0.25">
      <c r="D21" s="6"/>
    </row>
    <row r="22" spans="1:7" x14ac:dyDescent="0.25">
      <c r="A22" s="1" t="s">
        <v>166</v>
      </c>
      <c r="C22" s="63">
        <f>SUM(C14:C20)</f>
        <v>54.539000000000001</v>
      </c>
      <c r="D22" s="6" t="s">
        <v>154</v>
      </c>
      <c r="F22" s="64">
        <f>SUM(F14:F20)</f>
        <v>228</v>
      </c>
      <c r="G22" s="6" t="s">
        <v>154</v>
      </c>
    </row>
    <row r="24" spans="1:7" ht="15.75" thickBot="1" x14ac:dyDescent="0.3">
      <c r="A24" s="54" t="s">
        <v>407</v>
      </c>
      <c r="B24" s="55"/>
      <c r="C24" s="55"/>
      <c r="D24" s="55"/>
      <c r="E24" s="55"/>
      <c r="F24" s="55"/>
      <c r="G24" s="55"/>
    </row>
    <row r="25" spans="1:7" ht="15.75" thickTop="1" x14ac:dyDescent="0.25"/>
    <row r="26" spans="1:7" ht="15.75" thickBot="1" x14ac:dyDescent="0.3">
      <c r="C26" s="214" t="s">
        <v>157</v>
      </c>
      <c r="D26" s="214"/>
      <c r="F26" s="214" t="s">
        <v>158</v>
      </c>
      <c r="G26" s="214"/>
    </row>
    <row r="27" spans="1:7" ht="15.75" thickTop="1" x14ac:dyDescent="0.25">
      <c r="A27" t="s">
        <v>167</v>
      </c>
      <c r="C27" s="38">
        <f>1.4*C14</f>
        <v>36.4</v>
      </c>
      <c r="D27" s="6" t="s">
        <v>154</v>
      </c>
      <c r="F27" s="38">
        <f>1.4*F14</f>
        <v>179.2</v>
      </c>
      <c r="G27" s="6" t="s">
        <v>154</v>
      </c>
    </row>
    <row r="28" spans="1:7" x14ac:dyDescent="0.25">
      <c r="A28" t="s">
        <v>168</v>
      </c>
      <c r="C28" s="38">
        <f>1.2*$C$14+1.6*$C$15+0.5*MAX(C16:C18)</f>
        <v>46.95</v>
      </c>
      <c r="D28" s="6" t="s">
        <v>154</v>
      </c>
      <c r="F28" s="5">
        <f>1.2*$F$14+1.6*$F$15+0.5*MAX(F16:F18)</f>
        <v>313.60000000000002</v>
      </c>
      <c r="G28" s="6" t="s">
        <v>154</v>
      </c>
    </row>
    <row r="29" spans="1:7" x14ac:dyDescent="0.25">
      <c r="A29" t="s">
        <v>169</v>
      </c>
      <c r="C29" s="38">
        <f>1.2*$C$14+1.6*MAX(C16:C18)+MAX(C15,0.5*C20)</f>
        <v>70.119500000000002</v>
      </c>
      <c r="D29" s="6" t="s">
        <v>154</v>
      </c>
      <c r="F29" s="5">
        <f>1.2*$F$14+1.6*MAX(F16:F18)+MAX(F15,0.5*F20)</f>
        <v>253.6</v>
      </c>
      <c r="G29" s="6" t="s">
        <v>154</v>
      </c>
    </row>
    <row r="30" spans="1:7" x14ac:dyDescent="0.25">
      <c r="A30" t="s">
        <v>170</v>
      </c>
      <c r="C30" s="38">
        <f>1.2*$C$14+1*C20+0.5*MAX($C$16:$C$18)</f>
        <v>23.988999999999997</v>
      </c>
      <c r="D30" s="6" t="s">
        <v>154</v>
      </c>
      <c r="F30" s="5">
        <f>1.2*$F$14+1*F20+0.5*MAX($F$16:$F$18)</f>
        <v>153.6</v>
      </c>
      <c r="G30" s="6" t="s">
        <v>154</v>
      </c>
    </row>
    <row r="31" spans="1:7" x14ac:dyDescent="0.25">
      <c r="A31" t="s">
        <v>171</v>
      </c>
      <c r="C31" s="38">
        <f>1.2*$C$14+1*C19+0.2*C17+C15</f>
        <v>37.5</v>
      </c>
      <c r="D31" s="6" t="s">
        <v>154</v>
      </c>
      <c r="F31" s="5">
        <f>1.2*$F$14+1*F19+0.2*F17+F15</f>
        <v>253.6</v>
      </c>
      <c r="G31" s="6" t="s">
        <v>154</v>
      </c>
    </row>
    <row r="32" spans="1:7" x14ac:dyDescent="0.25">
      <c r="A32" t="s">
        <v>172</v>
      </c>
      <c r="C32" s="38">
        <f>0.9*$C$14+C20</f>
        <v>0.43900000000000006</v>
      </c>
      <c r="D32" s="6" t="s">
        <v>154</v>
      </c>
      <c r="F32" s="5">
        <f>0.9*$F$14+F20</f>
        <v>115.2</v>
      </c>
      <c r="G32" s="6" t="s">
        <v>154</v>
      </c>
    </row>
    <row r="33" spans="1:9" ht="15.75" thickBot="1" x14ac:dyDescent="0.3">
      <c r="A33" t="s">
        <v>173</v>
      </c>
      <c r="C33" s="205">
        <f>0.9*$C$14+C19</f>
        <v>23.400000000000002</v>
      </c>
      <c r="D33" s="61" t="s">
        <v>154</v>
      </c>
      <c r="F33" s="65">
        <f>0.9*$F$14+F19</f>
        <v>115.2</v>
      </c>
      <c r="G33" s="61" t="s">
        <v>154</v>
      </c>
    </row>
    <row r="34" spans="1:9" ht="15.75" thickTop="1" x14ac:dyDescent="0.25">
      <c r="C34" s="5"/>
      <c r="D34" s="6"/>
      <c r="F34" s="5"/>
      <c r="G34" s="6"/>
    </row>
    <row r="35" spans="1:9" x14ac:dyDescent="0.25">
      <c r="A35" s="1" t="s">
        <v>174</v>
      </c>
      <c r="C35" s="38">
        <f>MAX(C27:C33)</f>
        <v>70.119500000000002</v>
      </c>
      <c r="D35" s="6" t="s">
        <v>154</v>
      </c>
      <c r="F35" s="38">
        <f>MAX(F27:F33)</f>
        <v>313.60000000000002</v>
      </c>
      <c r="G35" s="6" t="s">
        <v>154</v>
      </c>
    </row>
    <row r="37" spans="1:9" ht="15.75" thickBot="1" x14ac:dyDescent="0.3">
      <c r="A37" s="207" t="s">
        <v>406</v>
      </c>
      <c r="B37" s="208"/>
      <c r="C37" s="208"/>
      <c r="D37" s="208"/>
      <c r="E37" s="208"/>
      <c r="F37" s="208"/>
      <c r="G37" s="208"/>
      <c r="H37" s="208"/>
      <c r="I37" s="208"/>
    </row>
    <row r="38" spans="1:9" ht="15.75" thickTop="1" x14ac:dyDescent="0.25">
      <c r="A38" s="1"/>
    </row>
    <row r="39" spans="1:9" ht="15.75" thickBot="1" x14ac:dyDescent="0.3">
      <c r="C39" s="214" t="s">
        <v>157</v>
      </c>
      <c r="D39" s="214"/>
      <c r="F39" s="214" t="s">
        <v>158</v>
      </c>
      <c r="G39" s="214"/>
    </row>
    <row r="40" spans="1:9" ht="15.75" thickTop="1" x14ac:dyDescent="0.25">
      <c r="A40" t="s">
        <v>159</v>
      </c>
      <c r="C40" s="58"/>
      <c r="D40" s="6" t="s">
        <v>154</v>
      </c>
      <c r="F40" s="59"/>
      <c r="G40" s="6" t="s">
        <v>154</v>
      </c>
    </row>
    <row r="41" spans="1:9" x14ac:dyDescent="0.25">
      <c r="A41" t="s">
        <v>160</v>
      </c>
      <c r="C41" s="58"/>
      <c r="D41" s="6" t="s">
        <v>154</v>
      </c>
      <c r="F41" s="59"/>
      <c r="G41" s="6" t="s">
        <v>154</v>
      </c>
    </row>
    <row r="42" spans="1:9" x14ac:dyDescent="0.25">
      <c r="A42" t="s">
        <v>161</v>
      </c>
      <c r="C42" s="58"/>
      <c r="D42" s="6" t="s">
        <v>154</v>
      </c>
      <c r="F42" s="59"/>
      <c r="G42" s="6" t="s">
        <v>154</v>
      </c>
    </row>
    <row r="43" spans="1:9" x14ac:dyDescent="0.25">
      <c r="A43" t="s">
        <v>162</v>
      </c>
      <c r="C43" s="58"/>
      <c r="D43" s="6" t="s">
        <v>154</v>
      </c>
      <c r="F43" s="59"/>
      <c r="G43" s="6" t="s">
        <v>154</v>
      </c>
    </row>
    <row r="44" spans="1:9" x14ac:dyDescent="0.25">
      <c r="A44" t="s">
        <v>163</v>
      </c>
      <c r="C44" s="58"/>
      <c r="D44" s="6" t="s">
        <v>154</v>
      </c>
      <c r="F44" s="59"/>
      <c r="G44" s="6" t="s">
        <v>154</v>
      </c>
    </row>
    <row r="45" spans="1:9" x14ac:dyDescent="0.25">
      <c r="A45" t="s">
        <v>164</v>
      </c>
      <c r="C45" s="58">
        <f>'Seismic Analysis - Braced'!G72/2</f>
        <v>20.76727884361727</v>
      </c>
      <c r="D45" s="6" t="s">
        <v>154</v>
      </c>
      <c r="F45" s="58">
        <f>'Seismic Analysis - Braced'!G74/2</f>
        <v>20.438676327511949</v>
      </c>
      <c r="G45" s="6" t="s">
        <v>154</v>
      </c>
    </row>
    <row r="46" spans="1:9" ht="15.75" thickBot="1" x14ac:dyDescent="0.3">
      <c r="A46" t="s">
        <v>165</v>
      </c>
      <c r="C46" s="60">
        <f>'Wind Analysis - M&amp;B'!E55</f>
        <v>6.4418549999999986</v>
      </c>
      <c r="D46" s="61" t="s">
        <v>154</v>
      </c>
      <c r="F46" s="60">
        <f>'Wind Analysis - M&amp;B'!F55</f>
        <v>12.883709999999997</v>
      </c>
      <c r="G46" s="61" t="s">
        <v>154</v>
      </c>
    </row>
    <row r="47" spans="1:9" ht="15.75" thickTop="1" x14ac:dyDescent="0.25">
      <c r="D47" s="6"/>
    </row>
    <row r="48" spans="1:9" x14ac:dyDescent="0.25">
      <c r="A48" s="1" t="s">
        <v>166</v>
      </c>
      <c r="C48" s="63">
        <f>SUM(C40:C46)</f>
        <v>27.209133843617266</v>
      </c>
      <c r="D48" s="6" t="s">
        <v>154</v>
      </c>
      <c r="F48" s="63">
        <f>SUM(F40:F46)</f>
        <v>33.32238632751195</v>
      </c>
      <c r="G48" s="6" t="s">
        <v>154</v>
      </c>
    </row>
    <row r="49" spans="1:9" x14ac:dyDescent="0.25">
      <c r="F49" s="206"/>
    </row>
    <row r="50" spans="1:9" ht="15.75" thickBot="1" x14ac:dyDescent="0.3">
      <c r="A50" s="54" t="s">
        <v>405</v>
      </c>
      <c r="B50" s="55"/>
      <c r="C50" s="55"/>
      <c r="D50" s="55"/>
      <c r="E50" s="55"/>
      <c r="F50" s="55"/>
      <c r="G50" s="55"/>
    </row>
    <row r="51" spans="1:9" ht="15.75" thickTop="1" x14ac:dyDescent="0.25"/>
    <row r="52" spans="1:9" ht="15.75" thickBot="1" x14ac:dyDescent="0.3">
      <c r="C52" s="214" t="s">
        <v>157</v>
      </c>
      <c r="D52" s="214"/>
      <c r="F52" s="214" t="s">
        <v>158</v>
      </c>
      <c r="G52" s="214"/>
    </row>
    <row r="53" spans="1:9" ht="15.75" thickTop="1" x14ac:dyDescent="0.25">
      <c r="A53" t="s">
        <v>167</v>
      </c>
      <c r="C53" s="38">
        <f>1.4*C40</f>
        <v>0</v>
      </c>
      <c r="D53" s="6" t="s">
        <v>154</v>
      </c>
      <c r="F53" s="38">
        <f>1.4*F40</f>
        <v>0</v>
      </c>
      <c r="G53" s="6" t="s">
        <v>154</v>
      </c>
    </row>
    <row r="54" spans="1:9" x14ac:dyDescent="0.25">
      <c r="A54" t="s">
        <v>168</v>
      </c>
      <c r="C54" s="38">
        <f>1.2*$C$40+1.6*$C$41+0.5*MAX(C42:C44)</f>
        <v>0</v>
      </c>
      <c r="D54" s="6" t="s">
        <v>154</v>
      </c>
      <c r="F54" s="38">
        <f>1.2*$F$40+1.6*$F$41+0.5*MAX(F42:F44)</f>
        <v>0</v>
      </c>
      <c r="G54" s="6" t="s">
        <v>154</v>
      </c>
    </row>
    <row r="55" spans="1:9" x14ac:dyDescent="0.25">
      <c r="A55" t="s">
        <v>169</v>
      </c>
      <c r="C55" s="38">
        <f>1.2*$C$40+1.6*MAX(C42:C44)+MAX(C41,0.5*C46)</f>
        <v>3.2209274999999993</v>
      </c>
      <c r="D55" s="6" t="s">
        <v>154</v>
      </c>
      <c r="F55" s="38">
        <f>1.2*$F$40+1.6*MAX(F42:F44)+MAX(F41,0.5*F46)</f>
        <v>6.4418549999999986</v>
      </c>
      <c r="G55" s="6" t="s">
        <v>154</v>
      </c>
    </row>
    <row r="56" spans="1:9" x14ac:dyDescent="0.25">
      <c r="A56" t="s">
        <v>170</v>
      </c>
      <c r="C56" s="38">
        <f>1.2*$C$40+1*C46+0.5*MAX(C42:C44)</f>
        <v>6.4418549999999986</v>
      </c>
      <c r="D56" s="6" t="s">
        <v>154</v>
      </c>
      <c r="F56" s="38">
        <f>1.2*$F$40+1*F46+0.5*MAX(F42:F44)</f>
        <v>12.883709999999997</v>
      </c>
      <c r="G56" s="6" t="s">
        <v>154</v>
      </c>
    </row>
    <row r="57" spans="1:9" x14ac:dyDescent="0.25">
      <c r="A57" t="s">
        <v>171</v>
      </c>
      <c r="C57" s="38">
        <f>1.2*$C$40+1*C45+0.2*C43+C41</f>
        <v>20.76727884361727</v>
      </c>
      <c r="D57" s="6" t="s">
        <v>154</v>
      </c>
      <c r="F57" s="38">
        <f>1.2*$F$40+1*F45+0.2*F43+F41</f>
        <v>20.438676327511949</v>
      </c>
      <c r="G57" s="6" t="s">
        <v>154</v>
      </c>
    </row>
    <row r="58" spans="1:9" x14ac:dyDescent="0.25">
      <c r="A58" t="s">
        <v>172</v>
      </c>
      <c r="C58" s="38">
        <f>0.9*$C$40+C46</f>
        <v>6.4418549999999986</v>
      </c>
      <c r="D58" s="6" t="s">
        <v>154</v>
      </c>
      <c r="F58" s="38">
        <f>0.9*$F$40+F46</f>
        <v>12.883709999999997</v>
      </c>
      <c r="G58" s="6" t="s">
        <v>154</v>
      </c>
    </row>
    <row r="59" spans="1:9" ht="15.75" thickBot="1" x14ac:dyDescent="0.3">
      <c r="A59" t="s">
        <v>173</v>
      </c>
      <c r="C59" s="205">
        <f>0.9*$C$40+C45</f>
        <v>20.76727884361727</v>
      </c>
      <c r="D59" s="61" t="s">
        <v>154</v>
      </c>
      <c r="F59" s="205">
        <f>0.9*$F$40+F45</f>
        <v>20.438676327511949</v>
      </c>
      <c r="G59" s="61" t="s">
        <v>154</v>
      </c>
    </row>
    <row r="60" spans="1:9" ht="15.75" thickTop="1" x14ac:dyDescent="0.25">
      <c r="C60" s="5"/>
      <c r="D60" s="6"/>
      <c r="F60" s="5"/>
      <c r="G60" s="6"/>
    </row>
    <row r="61" spans="1:9" x14ac:dyDescent="0.25">
      <c r="A61" s="1" t="s">
        <v>174</v>
      </c>
      <c r="C61" s="38">
        <f>MAX(C53:C59)</f>
        <v>20.76727884361727</v>
      </c>
      <c r="D61" s="6" t="s">
        <v>154</v>
      </c>
      <c r="F61" s="38">
        <f>MAX(F53:F59)</f>
        <v>20.438676327511949</v>
      </c>
      <c r="G61" s="6" t="s">
        <v>154</v>
      </c>
    </row>
    <row r="63" spans="1:9" ht="15.75" thickBot="1" x14ac:dyDescent="0.3">
      <c r="A63" s="207" t="s">
        <v>408</v>
      </c>
      <c r="B63" s="208"/>
      <c r="C63" s="208"/>
      <c r="D63" s="208"/>
      <c r="E63" s="208"/>
      <c r="F63" s="208"/>
      <c r="G63" s="208"/>
      <c r="H63" s="208"/>
      <c r="I63" s="208"/>
    </row>
    <row r="64" spans="1:9" ht="15.75" thickTop="1" x14ac:dyDescent="0.25">
      <c r="A64" s="1"/>
    </row>
    <row r="65" spans="1:7" ht="15.75" thickBot="1" x14ac:dyDescent="0.3">
      <c r="C65" s="214" t="s">
        <v>157</v>
      </c>
      <c r="D65" s="214"/>
      <c r="F65" s="214" t="s">
        <v>158</v>
      </c>
      <c r="G65" s="214"/>
    </row>
    <row r="66" spans="1:7" ht="15.75" thickTop="1" x14ac:dyDescent="0.25">
      <c r="A66" t="s">
        <v>159</v>
      </c>
      <c r="C66" s="58"/>
      <c r="D66" s="6" t="s">
        <v>154</v>
      </c>
      <c r="F66" s="59"/>
      <c r="G66" s="6" t="s">
        <v>154</v>
      </c>
    </row>
    <row r="67" spans="1:7" x14ac:dyDescent="0.25">
      <c r="A67" t="s">
        <v>160</v>
      </c>
      <c r="C67" s="58"/>
      <c r="D67" s="6" t="s">
        <v>154</v>
      </c>
      <c r="F67" s="59"/>
      <c r="G67" s="6" t="s">
        <v>154</v>
      </c>
    </row>
    <row r="68" spans="1:7" x14ac:dyDescent="0.25">
      <c r="A68" t="s">
        <v>161</v>
      </c>
      <c r="C68" s="58"/>
      <c r="D68" s="6" t="s">
        <v>154</v>
      </c>
      <c r="F68" s="59"/>
      <c r="G68" s="6" t="s">
        <v>154</v>
      </c>
    </row>
    <row r="69" spans="1:7" x14ac:dyDescent="0.25">
      <c r="A69" t="s">
        <v>162</v>
      </c>
      <c r="C69" s="58"/>
      <c r="D69" s="6" t="s">
        <v>154</v>
      </c>
      <c r="F69" s="59"/>
      <c r="G69" s="6" t="s">
        <v>154</v>
      </c>
    </row>
    <row r="70" spans="1:7" x14ac:dyDescent="0.25">
      <c r="A70" t="s">
        <v>163</v>
      </c>
      <c r="C70" s="58"/>
      <c r="D70" s="6" t="s">
        <v>154</v>
      </c>
      <c r="F70" s="59"/>
      <c r="G70" s="6" t="s">
        <v>154</v>
      </c>
    </row>
    <row r="71" spans="1:7" x14ac:dyDescent="0.25">
      <c r="A71" t="s">
        <v>164</v>
      </c>
      <c r="C71" s="58">
        <f>'Seismic Analysis - Moment'!G72/2</f>
        <v>17.552723329403303</v>
      </c>
      <c r="D71" s="6" t="s">
        <v>154</v>
      </c>
      <c r="F71" s="58">
        <f>'Seismic Analysis - Moment'!G74/2</f>
        <v>17.031853252364048</v>
      </c>
      <c r="G71" s="6" t="s">
        <v>154</v>
      </c>
    </row>
    <row r="72" spans="1:7" ht="15.75" thickBot="1" x14ac:dyDescent="0.3">
      <c r="A72" t="s">
        <v>165</v>
      </c>
      <c r="C72" s="60">
        <f>'Wind Analysis - M&amp;B'!E56</f>
        <v>9.7843199999999992</v>
      </c>
      <c r="D72" s="61" t="s">
        <v>154</v>
      </c>
      <c r="F72" s="60">
        <f>'Wind Analysis - M&amp;B'!F56</f>
        <v>19.568639999999998</v>
      </c>
      <c r="G72" s="61" t="s">
        <v>154</v>
      </c>
    </row>
    <row r="73" spans="1:7" ht="15.75" thickTop="1" x14ac:dyDescent="0.25">
      <c r="D73" s="6"/>
    </row>
    <row r="74" spans="1:7" x14ac:dyDescent="0.25">
      <c r="A74" s="1" t="s">
        <v>166</v>
      </c>
      <c r="C74" s="63">
        <f>SUM(C66:C72)</f>
        <v>27.337043329403301</v>
      </c>
      <c r="D74" s="6" t="s">
        <v>154</v>
      </c>
      <c r="F74" s="63">
        <f>SUM(F66:F72)</f>
        <v>36.600493252364046</v>
      </c>
      <c r="G74" s="6" t="s">
        <v>154</v>
      </c>
    </row>
    <row r="76" spans="1:7" ht="15.75" thickBot="1" x14ac:dyDescent="0.3">
      <c r="A76" s="54" t="s">
        <v>409</v>
      </c>
      <c r="B76" s="55"/>
      <c r="C76" s="55"/>
      <c r="D76" s="55"/>
      <c r="E76" s="55"/>
      <c r="F76" s="55"/>
      <c r="G76" s="55"/>
    </row>
    <row r="77" spans="1:7" ht="15.75" thickTop="1" x14ac:dyDescent="0.25"/>
    <row r="78" spans="1:7" ht="15.75" thickBot="1" x14ac:dyDescent="0.3">
      <c r="C78" s="214" t="s">
        <v>157</v>
      </c>
      <c r="D78" s="214"/>
      <c r="F78" s="214" t="s">
        <v>158</v>
      </c>
      <c r="G78" s="214"/>
    </row>
    <row r="79" spans="1:7" ht="15.75" thickTop="1" x14ac:dyDescent="0.25">
      <c r="A79" t="s">
        <v>167</v>
      </c>
      <c r="C79" s="38">
        <f>1.4*C66</f>
        <v>0</v>
      </c>
      <c r="D79" s="6" t="s">
        <v>154</v>
      </c>
      <c r="F79" s="38">
        <f>1.4*F66</f>
        <v>0</v>
      </c>
      <c r="G79" s="6" t="s">
        <v>154</v>
      </c>
    </row>
    <row r="80" spans="1:7" x14ac:dyDescent="0.25">
      <c r="A80" t="s">
        <v>168</v>
      </c>
      <c r="C80" s="38">
        <f>1.2*$C$66+1.6*$C$67+0.5*MAX(C68:C70)</f>
        <v>0</v>
      </c>
      <c r="D80" s="6" t="s">
        <v>154</v>
      </c>
      <c r="F80" s="38">
        <f>1.2*$F$66+1.6*$F$67+0.5*MAX(F68:F70)</f>
        <v>0</v>
      </c>
      <c r="G80" s="6" t="s">
        <v>154</v>
      </c>
    </row>
    <row r="81" spans="1:7" x14ac:dyDescent="0.25">
      <c r="A81" t="s">
        <v>169</v>
      </c>
      <c r="C81" s="38">
        <f>1.2*$C$66+1.6*MAX(C68:C70)+MAX(C67,0.5*C72)</f>
        <v>4.8921599999999996</v>
      </c>
      <c r="D81" s="6" t="s">
        <v>154</v>
      </c>
      <c r="F81" s="38">
        <f>1.2*$F$66+1.6*MAX(F68:F70)+MAX(F67,0.5*F72)</f>
        <v>9.7843199999999992</v>
      </c>
      <c r="G81" s="6" t="s">
        <v>154</v>
      </c>
    </row>
    <row r="82" spans="1:7" x14ac:dyDescent="0.25">
      <c r="A82" t="s">
        <v>170</v>
      </c>
      <c r="C82" s="38">
        <f>1.2*$C$66+1*C72+0.5*MAX(C68:C70)</f>
        <v>9.7843199999999992</v>
      </c>
      <c r="D82" s="6" t="s">
        <v>154</v>
      </c>
      <c r="F82" s="38">
        <f>1.2*$F$66+1*F72+0.5*MAX(F68:F70)</f>
        <v>19.568639999999998</v>
      </c>
      <c r="G82" s="6" t="s">
        <v>154</v>
      </c>
    </row>
    <row r="83" spans="1:7" x14ac:dyDescent="0.25">
      <c r="A83" t="s">
        <v>171</v>
      </c>
      <c r="C83" s="38">
        <f>1.2*$C$66+1*C71+0.2*C69+C67</f>
        <v>17.552723329403303</v>
      </c>
      <c r="D83" s="6" t="s">
        <v>154</v>
      </c>
      <c r="F83" s="38">
        <f>1.2*$F$66+1*F71+0.2*F69+F67</f>
        <v>17.031853252364048</v>
      </c>
      <c r="G83" s="6" t="s">
        <v>154</v>
      </c>
    </row>
    <row r="84" spans="1:7" x14ac:dyDescent="0.25">
      <c r="A84" t="s">
        <v>172</v>
      </c>
      <c r="C84" s="38">
        <f>0.9*$C$66+C72</f>
        <v>9.7843199999999992</v>
      </c>
      <c r="D84" s="6" t="s">
        <v>154</v>
      </c>
      <c r="F84" s="38">
        <f>0.9*$F$66+F72</f>
        <v>19.568639999999998</v>
      </c>
      <c r="G84" s="6" t="s">
        <v>154</v>
      </c>
    </row>
    <row r="85" spans="1:7" ht="15.75" thickBot="1" x14ac:dyDescent="0.3">
      <c r="A85" t="s">
        <v>173</v>
      </c>
      <c r="C85" s="205">
        <f>0.9*$C$66+C71</f>
        <v>17.552723329403303</v>
      </c>
      <c r="D85" s="61" t="s">
        <v>154</v>
      </c>
      <c r="F85" s="205">
        <f>0.9*$F$66+F71</f>
        <v>17.031853252364048</v>
      </c>
      <c r="G85" s="61" t="s">
        <v>154</v>
      </c>
    </row>
    <row r="86" spans="1:7" ht="15.75" thickTop="1" x14ac:dyDescent="0.25">
      <c r="C86" s="5"/>
      <c r="D86" s="6"/>
      <c r="F86" s="5"/>
      <c r="G86" s="6"/>
    </row>
    <row r="87" spans="1:7" x14ac:dyDescent="0.25">
      <c r="A87" s="1" t="s">
        <v>174</v>
      </c>
      <c r="C87" s="38">
        <f>MAX(C79:C85)</f>
        <v>17.552723329403303</v>
      </c>
      <c r="D87" s="6" t="s">
        <v>154</v>
      </c>
      <c r="F87" s="38">
        <f>MAX(F79:F85)</f>
        <v>19.568639999999998</v>
      </c>
      <c r="G87" s="6" t="s">
        <v>154</v>
      </c>
    </row>
  </sheetData>
  <mergeCells count="13">
    <mergeCell ref="C52:D52"/>
    <mergeCell ref="F52:G52"/>
    <mergeCell ref="C65:D65"/>
    <mergeCell ref="F65:G65"/>
    <mergeCell ref="C78:D78"/>
    <mergeCell ref="F78:G78"/>
    <mergeCell ref="C39:D39"/>
    <mergeCell ref="F39:G39"/>
    <mergeCell ref="C4:E4"/>
    <mergeCell ref="C13:D13"/>
    <mergeCell ref="F13:G13"/>
    <mergeCell ref="C26:D26"/>
    <mergeCell ref="F26:G26"/>
  </mergeCells>
  <pageMargins left="0.25" right="0.25" top="0.75" bottom="0.75" header="0.3" footer="0.3"/>
  <pageSetup paperSize="9" orientation="portrait" r:id="rId1"/>
  <headerFooter>
    <oddHeader>&amp;L&amp;"-,Bold"14.551 Advanced Steel Design
Homework #3&amp;C&amp;"-,Bold"Project Loads&amp;"-,Regular"
Load Summary&amp;R&amp;"-,Bold"Ana Gouveia&amp;"-,Regular"
&amp;D</oddHeader>
    <oddFooter>&amp;CSection
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8"/>
  <sheetViews>
    <sheetView view="pageLayout" zoomScale="85" zoomScaleNormal="100" zoomScalePageLayoutView="85" workbookViewId="0">
      <selection activeCell="G16" sqref="G16"/>
    </sheetView>
  </sheetViews>
  <sheetFormatPr defaultRowHeight="15" x14ac:dyDescent="0.25"/>
  <cols>
    <col min="1" max="1" width="4.7109375" customWidth="1"/>
    <col min="2" max="2" width="13.85546875" customWidth="1"/>
    <col min="3" max="3" width="12.140625" customWidth="1"/>
    <col min="4" max="4" width="9" customWidth="1"/>
    <col min="5" max="5" width="9.140625" customWidth="1"/>
    <col min="6" max="6" width="12" customWidth="1"/>
    <col min="7" max="7" width="10.85546875" customWidth="1"/>
    <col min="8" max="8" width="14.7109375" customWidth="1"/>
    <col min="9" max="9" width="8.7109375" customWidth="1"/>
    <col min="10" max="10" width="12.42578125" customWidth="1"/>
    <col min="11" max="11" width="12.28515625" customWidth="1"/>
    <col min="13" max="13" width="4.85546875" customWidth="1"/>
  </cols>
  <sheetData>
    <row r="1" spans="1:13" x14ac:dyDescent="0.25">
      <c r="H1" s="66" t="s">
        <v>175</v>
      </c>
      <c r="I1" s="66"/>
      <c r="J1" s="67" t="s">
        <v>176</v>
      </c>
      <c r="K1" s="68" t="s">
        <v>177</v>
      </c>
      <c r="L1" s="69"/>
      <c r="M1" s="66"/>
    </row>
    <row r="2" spans="1:13" x14ac:dyDescent="0.25">
      <c r="H2" s="70" t="s">
        <v>178</v>
      </c>
      <c r="I2" s="70"/>
      <c r="J2" s="216" t="s">
        <v>179</v>
      </c>
      <c r="K2" s="216"/>
      <c r="L2" s="71"/>
      <c r="M2" s="70"/>
    </row>
    <row r="3" spans="1:13" ht="15.75" thickBot="1" x14ac:dyDescent="0.3">
      <c r="A3" s="54" t="s">
        <v>180</v>
      </c>
      <c r="B3" s="55"/>
      <c r="C3" s="55"/>
      <c r="D3" s="55"/>
      <c r="E3" s="55"/>
      <c r="F3" s="55"/>
      <c r="G3" s="55"/>
      <c r="H3" s="65">
        <v>3</v>
      </c>
      <c r="I3" s="55"/>
      <c r="J3" s="55"/>
      <c r="K3" s="55"/>
      <c r="L3" s="72"/>
      <c r="M3" s="55"/>
    </row>
    <row r="4" spans="1:13" ht="15.75" thickTop="1" x14ac:dyDescent="0.25">
      <c r="A4" s="73"/>
      <c r="B4" s="66"/>
      <c r="C4" s="66"/>
      <c r="D4" s="66"/>
      <c r="E4" s="66"/>
      <c r="F4" s="66"/>
    </row>
    <row r="6" spans="1:13" x14ac:dyDescent="0.25">
      <c r="B6" s="74" t="s">
        <v>181</v>
      </c>
      <c r="C6" s="218" t="s">
        <v>157</v>
      </c>
      <c r="D6" s="219"/>
      <c r="E6" s="219"/>
      <c r="F6" s="219"/>
      <c r="G6" s="220"/>
      <c r="H6" s="218" t="s">
        <v>182</v>
      </c>
      <c r="I6" s="219"/>
      <c r="J6" s="219"/>
      <c r="K6" s="219"/>
      <c r="L6" s="220"/>
    </row>
    <row r="7" spans="1:13" x14ac:dyDescent="0.25">
      <c r="B7" s="75"/>
      <c r="C7" s="76" t="s">
        <v>183</v>
      </c>
      <c r="D7" s="77" t="s">
        <v>184</v>
      </c>
      <c r="E7" s="77" t="s">
        <v>185</v>
      </c>
      <c r="F7" s="77" t="s">
        <v>186</v>
      </c>
      <c r="G7" s="78" t="s">
        <v>187</v>
      </c>
      <c r="H7" s="76" t="s">
        <v>183</v>
      </c>
      <c r="I7" s="77" t="s">
        <v>184</v>
      </c>
      <c r="J7" s="77" t="s">
        <v>185</v>
      </c>
      <c r="K7" s="77" t="s">
        <v>186</v>
      </c>
      <c r="L7" s="78" t="s">
        <v>187</v>
      </c>
    </row>
    <row r="8" spans="1:13" x14ac:dyDescent="0.25">
      <c r="B8" s="79"/>
      <c r="C8" s="80"/>
      <c r="D8" s="81" t="s">
        <v>188</v>
      </c>
      <c r="E8" s="82"/>
      <c r="F8" s="81" t="s">
        <v>189</v>
      </c>
      <c r="G8" s="83" t="s">
        <v>190</v>
      </c>
      <c r="H8" s="80"/>
      <c r="I8" s="81" t="s">
        <v>188</v>
      </c>
      <c r="J8" s="81"/>
      <c r="K8" s="81" t="s">
        <v>189</v>
      </c>
      <c r="L8" s="83" t="s">
        <v>190</v>
      </c>
    </row>
    <row r="9" spans="1:13" x14ac:dyDescent="0.25">
      <c r="B9" s="84"/>
      <c r="C9" s="85"/>
      <c r="D9" s="86"/>
      <c r="E9" s="87"/>
      <c r="F9" s="88"/>
      <c r="G9" s="89"/>
      <c r="H9" s="85" t="s">
        <v>191</v>
      </c>
      <c r="I9" s="86">
        <f>'[2]Project Information'!$C$14</f>
        <v>7776</v>
      </c>
      <c r="J9" s="87" t="s">
        <v>192</v>
      </c>
      <c r="K9" s="88">
        <f>'[2]Project Information'!I69*'[2]Project Information'!C70/12</f>
        <v>7.4999999999999997E-2</v>
      </c>
      <c r="L9" s="90">
        <f t="shared" ref="L9:L14" si="0">I9*K9</f>
        <v>583.19999999999993</v>
      </c>
    </row>
    <row r="10" spans="1:13" x14ac:dyDescent="0.25">
      <c r="B10" s="84"/>
      <c r="C10" s="91" t="s">
        <v>124</v>
      </c>
      <c r="D10" s="92">
        <f>'[2]Project Information'!$C$14</f>
        <v>7776</v>
      </c>
      <c r="E10" s="93" t="s">
        <v>192</v>
      </c>
      <c r="F10" s="92">
        <v>1.4E-2</v>
      </c>
      <c r="G10" s="94">
        <f>D10*F10</f>
        <v>108.864</v>
      </c>
      <c r="H10" s="91" t="s">
        <v>435</v>
      </c>
      <c r="I10" s="92">
        <f>'[2]Project Information'!$C$14</f>
        <v>7776</v>
      </c>
      <c r="J10" s="93" t="s">
        <v>192</v>
      </c>
      <c r="K10" s="92">
        <f>F10</f>
        <v>1.4E-2</v>
      </c>
      <c r="L10" s="95">
        <f t="shared" si="0"/>
        <v>108.864</v>
      </c>
    </row>
    <row r="11" spans="1:13" ht="30" x14ac:dyDescent="0.25">
      <c r="B11" s="84"/>
      <c r="C11" s="96" t="s">
        <v>193</v>
      </c>
      <c r="D11" s="92">
        <f>'[2]Project Information'!$C$14</f>
        <v>7776</v>
      </c>
      <c r="E11" s="93" t="s">
        <v>192</v>
      </c>
      <c r="F11" s="92">
        <v>1E-3</v>
      </c>
      <c r="G11" s="94">
        <f>D11*F11</f>
        <v>7.7759999999999998</v>
      </c>
      <c r="H11" s="91" t="s">
        <v>194</v>
      </c>
      <c r="I11" s="92">
        <f>'[2]Project Information'!$C$14</f>
        <v>7776</v>
      </c>
      <c r="J11" s="93" t="s">
        <v>192</v>
      </c>
      <c r="K11" s="92">
        <v>0.01</v>
      </c>
      <c r="L11" s="95">
        <f t="shared" si="0"/>
        <v>77.760000000000005</v>
      </c>
    </row>
    <row r="12" spans="1:13" x14ac:dyDescent="0.25">
      <c r="B12" s="84"/>
      <c r="C12" s="91" t="s">
        <v>195</v>
      </c>
      <c r="D12" s="92">
        <f>'[2]Project Information'!$C$14</f>
        <v>7776</v>
      </c>
      <c r="E12" s="93" t="s">
        <v>192</v>
      </c>
      <c r="F12" s="92">
        <v>6.0000000000000001E-3</v>
      </c>
      <c r="G12" s="94">
        <f>D12*F12</f>
        <v>46.655999999999999</v>
      </c>
      <c r="H12" s="91" t="s">
        <v>196</v>
      </c>
      <c r="I12" s="92">
        <f>'[2]Project Information'!$C$14</f>
        <v>7776</v>
      </c>
      <c r="J12" s="93" t="s">
        <v>192</v>
      </c>
      <c r="K12" s="92">
        <v>0.01</v>
      </c>
      <c r="L12" s="95">
        <f t="shared" si="0"/>
        <v>77.760000000000005</v>
      </c>
    </row>
    <row r="13" spans="1:13" ht="30" x14ac:dyDescent="0.25">
      <c r="B13" s="84"/>
      <c r="C13" s="96" t="s">
        <v>197</v>
      </c>
      <c r="D13" s="92">
        <f>'[2]Project Information'!$C$14</f>
        <v>7776</v>
      </c>
      <c r="E13" s="93" t="s">
        <v>192</v>
      </c>
      <c r="F13" s="92">
        <v>5.0000000000000001E-3</v>
      </c>
      <c r="G13" s="94">
        <f>D13*F13</f>
        <v>38.880000000000003</v>
      </c>
      <c r="H13" s="96" t="s">
        <v>197</v>
      </c>
      <c r="I13" s="92">
        <f>'[2]Project Information'!$C$14</f>
        <v>7776</v>
      </c>
      <c r="J13" s="93" t="s">
        <v>192</v>
      </c>
      <c r="K13" s="92">
        <v>7.0000000000000001E-3</v>
      </c>
      <c r="L13" s="95">
        <f t="shared" si="0"/>
        <v>54.432000000000002</v>
      </c>
    </row>
    <row r="14" spans="1:13" x14ac:dyDescent="0.25">
      <c r="B14" s="84"/>
      <c r="C14" s="97"/>
      <c r="D14" s="98"/>
      <c r="E14" s="99"/>
      <c r="F14" s="98"/>
      <c r="G14" s="100"/>
      <c r="H14" s="101" t="s">
        <v>198</v>
      </c>
      <c r="I14" s="98">
        <f>'[2]Project Information'!$C$14</f>
        <v>7776</v>
      </c>
      <c r="J14" s="99" t="s">
        <v>192</v>
      </c>
      <c r="K14" s="98">
        <v>1.2E-2</v>
      </c>
      <c r="L14" s="102">
        <f t="shared" si="0"/>
        <v>93.311999999999998</v>
      </c>
    </row>
    <row r="15" spans="1:13" x14ac:dyDescent="0.25">
      <c r="B15" s="103" t="s">
        <v>199</v>
      </c>
      <c r="C15" s="104">
        <f>SUM(G9:G14)</f>
        <v>202.17599999999999</v>
      </c>
      <c r="D15" s="105"/>
      <c r="E15" s="105"/>
      <c r="F15" s="106">
        <f>SUM(F9:F14)</f>
        <v>2.5999999999999999E-2</v>
      </c>
      <c r="G15" s="107">
        <f>SUM(G9:G14)</f>
        <v>202.17599999999999</v>
      </c>
      <c r="H15" s="104">
        <f>SUM(L9:L14)</f>
        <v>995.32799999999997</v>
      </c>
      <c r="I15" s="105"/>
      <c r="J15" s="105"/>
      <c r="K15" s="106">
        <f>SUM(K9:K14)</f>
        <v>0.128</v>
      </c>
      <c r="L15" s="107">
        <f>SUM(L9:L14)</f>
        <v>995.32799999999997</v>
      </c>
    </row>
    <row r="16" spans="1:13" x14ac:dyDescent="0.25">
      <c r="B16" s="108" t="s">
        <v>200</v>
      </c>
      <c r="C16" s="109">
        <f>C15</f>
        <v>202.17599999999999</v>
      </c>
      <c r="D16" s="110"/>
      <c r="E16" s="110"/>
      <c r="F16" s="111"/>
      <c r="G16" s="112">
        <f>G15</f>
        <v>202.17599999999999</v>
      </c>
      <c r="H16" s="109">
        <f>H15+C15</f>
        <v>1197.5039999999999</v>
      </c>
      <c r="I16" s="110"/>
      <c r="J16" s="110"/>
      <c r="K16" s="110"/>
      <c r="L16" s="113">
        <f>L15+G16</f>
        <v>1197.5039999999999</v>
      </c>
    </row>
    <row r="17" spans="1:13" x14ac:dyDescent="0.25">
      <c r="B17" s="114"/>
      <c r="C17" s="115"/>
      <c r="D17" s="92"/>
      <c r="E17" s="92"/>
      <c r="F17" s="92"/>
      <c r="G17" s="114"/>
      <c r="H17" s="115"/>
      <c r="I17" s="92"/>
      <c r="J17" s="92"/>
      <c r="K17" s="92"/>
      <c r="L17" s="69"/>
    </row>
    <row r="18" spans="1:13" x14ac:dyDescent="0.25">
      <c r="B18" s="211" t="s">
        <v>436</v>
      </c>
      <c r="C18" s="115"/>
      <c r="D18" s="92"/>
      <c r="E18" s="92"/>
      <c r="F18" s="92"/>
      <c r="G18" s="114"/>
      <c r="H18" s="115"/>
      <c r="I18" s="92"/>
      <c r="J18" s="92"/>
      <c r="K18" s="92"/>
      <c r="L18" s="69"/>
    </row>
    <row r="19" spans="1:13" x14ac:dyDescent="0.25">
      <c r="B19" s="114"/>
      <c r="C19" s="115"/>
      <c r="D19" s="92"/>
      <c r="E19" s="92"/>
      <c r="F19" s="92"/>
      <c r="G19" s="114"/>
      <c r="H19" s="115"/>
      <c r="I19" s="92"/>
      <c r="J19" s="92"/>
      <c r="K19" s="92"/>
      <c r="L19" s="69"/>
    </row>
    <row r="20" spans="1:13" x14ac:dyDescent="0.25">
      <c r="B20" s="114"/>
      <c r="C20" s="115"/>
      <c r="D20" s="92"/>
      <c r="E20" s="92"/>
      <c r="F20" s="92"/>
      <c r="G20" s="114"/>
      <c r="H20" s="66" t="s">
        <v>175</v>
      </c>
      <c r="I20" s="66"/>
      <c r="J20" s="67" t="s">
        <v>176</v>
      </c>
      <c r="K20" s="68" t="s">
        <v>177</v>
      </c>
      <c r="L20" s="69"/>
      <c r="M20" s="66"/>
    </row>
    <row r="21" spans="1:13" x14ac:dyDescent="0.25">
      <c r="B21" s="114"/>
      <c r="C21" s="115"/>
      <c r="D21" s="92"/>
      <c r="E21" s="92"/>
      <c r="F21" s="92"/>
      <c r="G21" s="114"/>
      <c r="H21" s="70" t="s">
        <v>178</v>
      </c>
      <c r="I21" s="70"/>
      <c r="J21" s="216" t="s">
        <v>179</v>
      </c>
      <c r="K21" s="216"/>
      <c r="L21" s="71"/>
      <c r="M21" s="70"/>
    </row>
    <row r="22" spans="1:13" ht="15.75" thickBot="1" x14ac:dyDescent="0.3">
      <c r="A22" s="54" t="s">
        <v>201</v>
      </c>
      <c r="B22" s="55"/>
      <c r="C22" s="55"/>
      <c r="D22" s="55"/>
      <c r="E22" s="55"/>
      <c r="F22" s="55"/>
      <c r="G22" s="55"/>
      <c r="H22" s="65">
        <v>7</v>
      </c>
      <c r="I22" s="55"/>
      <c r="J22" s="55"/>
      <c r="K22" s="55"/>
      <c r="L22" s="72"/>
      <c r="M22" s="55"/>
    </row>
    <row r="23" spans="1:13" ht="15.75" thickTop="1" x14ac:dyDescent="0.25">
      <c r="B23" s="114"/>
      <c r="C23" s="115"/>
      <c r="D23" s="92"/>
      <c r="E23" s="92"/>
      <c r="F23" s="92"/>
      <c r="G23" s="114"/>
      <c r="H23" s="115"/>
      <c r="I23" s="92"/>
      <c r="J23" s="92"/>
      <c r="K23" s="92"/>
      <c r="L23" s="69"/>
    </row>
    <row r="24" spans="1:13" ht="18" x14ac:dyDescent="0.35">
      <c r="B24" t="s">
        <v>202</v>
      </c>
      <c r="D24" s="116" t="s">
        <v>203</v>
      </c>
      <c r="E24" s="117">
        <v>0.9</v>
      </c>
      <c r="F24" s="92"/>
      <c r="G24" s="114"/>
      <c r="H24" s="115"/>
      <c r="I24" s="92"/>
      <c r="J24" s="92" t="s">
        <v>204</v>
      </c>
      <c r="K24" s="118" t="s">
        <v>205</v>
      </c>
      <c r="L24" s="69"/>
    </row>
    <row r="25" spans="1:13" ht="18" x14ac:dyDescent="0.35">
      <c r="B25" t="s">
        <v>206</v>
      </c>
      <c r="D25" s="116" t="s">
        <v>207</v>
      </c>
      <c r="E25" s="117">
        <v>1</v>
      </c>
      <c r="F25" s="92"/>
      <c r="G25" s="114"/>
      <c r="H25" s="115"/>
      <c r="I25" s="92"/>
      <c r="J25" s="92" t="s">
        <v>204</v>
      </c>
      <c r="K25" s="118" t="s">
        <v>208</v>
      </c>
      <c r="L25" s="69"/>
    </row>
    <row r="26" spans="1:13" ht="18" x14ac:dyDescent="0.35">
      <c r="B26" t="s">
        <v>209</v>
      </c>
      <c r="D26" s="116" t="s">
        <v>210</v>
      </c>
      <c r="E26" s="117">
        <v>1</v>
      </c>
      <c r="F26" s="92"/>
      <c r="G26" s="114"/>
      <c r="H26" s="1"/>
      <c r="I26" s="92"/>
      <c r="J26" s="92" t="s">
        <v>204</v>
      </c>
      <c r="K26" s="118" t="s">
        <v>211</v>
      </c>
      <c r="L26" s="69"/>
    </row>
    <row r="27" spans="1:13" ht="18" x14ac:dyDescent="0.35">
      <c r="B27" t="s">
        <v>212</v>
      </c>
      <c r="D27" s="116" t="s">
        <v>213</v>
      </c>
      <c r="E27" s="117">
        <v>50</v>
      </c>
      <c r="F27" s="119" t="s">
        <v>154</v>
      </c>
      <c r="G27" s="69"/>
      <c r="I27" s="92"/>
      <c r="J27" s="92" t="s">
        <v>214</v>
      </c>
      <c r="K27" s="118" t="s">
        <v>215</v>
      </c>
      <c r="L27" s="69"/>
    </row>
    <row r="28" spans="1:13" x14ac:dyDescent="0.25">
      <c r="L28" s="69"/>
    </row>
    <row r="29" spans="1:13" ht="18" x14ac:dyDescent="0.35">
      <c r="B29" s="1" t="s">
        <v>216</v>
      </c>
      <c r="D29" s="116" t="s">
        <v>217</v>
      </c>
      <c r="E29" s="117">
        <f>0.7*E24*E25*E26*E27</f>
        <v>31.5</v>
      </c>
      <c r="F29" s="119" t="s">
        <v>154</v>
      </c>
      <c r="G29" s="69"/>
      <c r="I29" s="92"/>
      <c r="J29" s="92" t="s">
        <v>218</v>
      </c>
      <c r="K29" s="118" t="s">
        <v>219</v>
      </c>
      <c r="L29" s="69"/>
    </row>
    <row r="30" spans="1:13" x14ac:dyDescent="0.25">
      <c r="B30" s="1"/>
      <c r="D30" s="116"/>
      <c r="E30" s="66"/>
      <c r="F30" s="119"/>
      <c r="G30" s="69"/>
      <c r="H30" s="66" t="s">
        <v>175</v>
      </c>
      <c r="I30" s="66"/>
      <c r="J30" s="67" t="s">
        <v>176</v>
      </c>
      <c r="K30" s="68" t="s">
        <v>177</v>
      </c>
      <c r="L30" s="69"/>
      <c r="M30" s="66"/>
    </row>
    <row r="31" spans="1:13" x14ac:dyDescent="0.25">
      <c r="A31" s="66"/>
      <c r="B31" s="66"/>
      <c r="C31" s="66"/>
      <c r="D31" s="66"/>
      <c r="E31" s="66"/>
      <c r="F31" s="66"/>
      <c r="G31" s="66"/>
      <c r="H31" s="70" t="s">
        <v>178</v>
      </c>
      <c r="I31" s="70"/>
      <c r="J31" s="216" t="s">
        <v>179</v>
      </c>
      <c r="K31" s="216"/>
      <c r="L31" s="71"/>
      <c r="M31" s="70"/>
    </row>
    <row r="32" spans="1:13" ht="15.75" thickBot="1" x14ac:dyDescent="0.3">
      <c r="A32" s="54" t="s">
        <v>220</v>
      </c>
      <c r="B32" s="55"/>
      <c r="C32" s="55"/>
      <c r="D32" s="55"/>
      <c r="E32" s="55"/>
      <c r="F32" s="55"/>
      <c r="G32" s="55"/>
      <c r="H32" s="65">
        <v>12</v>
      </c>
      <c r="I32" s="55"/>
      <c r="J32" s="55"/>
      <c r="K32" s="55"/>
      <c r="L32" s="72"/>
      <c r="M32" s="55"/>
    </row>
    <row r="33" spans="2:14" ht="15.75" thickTop="1" x14ac:dyDescent="0.25"/>
    <row r="34" spans="2:14" x14ac:dyDescent="0.25">
      <c r="B34" s="1" t="s">
        <v>221</v>
      </c>
      <c r="D34" s="120">
        <f>'[2]Project Information'!I18</f>
        <v>2</v>
      </c>
    </row>
    <row r="35" spans="2:14" x14ac:dyDescent="0.25">
      <c r="B35" s="121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</row>
    <row r="36" spans="2:14" x14ac:dyDescent="0.25">
      <c r="B36" s="123" t="s">
        <v>181</v>
      </c>
      <c r="C36" s="218" t="s">
        <v>157</v>
      </c>
      <c r="D36" s="219"/>
      <c r="E36" s="219"/>
      <c r="F36" s="219"/>
      <c r="G36" s="220"/>
      <c r="H36" s="218" t="s">
        <v>182</v>
      </c>
      <c r="I36" s="219"/>
      <c r="J36" s="219"/>
      <c r="K36" s="219"/>
      <c r="L36" s="220"/>
      <c r="M36" s="122"/>
      <c r="N36" s="122"/>
    </row>
    <row r="37" spans="2:14" x14ac:dyDescent="0.25">
      <c r="B37" s="124"/>
      <c r="C37" s="76" t="s">
        <v>183</v>
      </c>
      <c r="D37" s="77" t="s">
        <v>184</v>
      </c>
      <c r="E37" s="77" t="s">
        <v>185</v>
      </c>
      <c r="F37" s="77" t="s">
        <v>186</v>
      </c>
      <c r="G37" s="78" t="s">
        <v>187</v>
      </c>
      <c r="H37" s="76" t="s">
        <v>183</v>
      </c>
      <c r="I37" s="77" t="s">
        <v>184</v>
      </c>
      <c r="J37" s="77" t="s">
        <v>185</v>
      </c>
      <c r="K37" s="77" t="s">
        <v>186</v>
      </c>
      <c r="L37" s="78" t="s">
        <v>187</v>
      </c>
      <c r="M37" s="122"/>
      <c r="N37" s="122"/>
    </row>
    <row r="38" spans="2:14" x14ac:dyDescent="0.25">
      <c r="B38" s="125"/>
      <c r="C38" s="80"/>
      <c r="D38" s="81" t="s">
        <v>188</v>
      </c>
      <c r="E38" s="82"/>
      <c r="F38" s="81" t="s">
        <v>189</v>
      </c>
      <c r="G38" s="83" t="s">
        <v>190</v>
      </c>
      <c r="H38" s="80"/>
      <c r="I38" s="81" t="s">
        <v>188</v>
      </c>
      <c r="J38" s="81"/>
      <c r="K38" s="81" t="s">
        <v>189</v>
      </c>
      <c r="L38" s="83" t="s">
        <v>190</v>
      </c>
      <c r="M38" s="122"/>
      <c r="N38" s="122"/>
    </row>
    <row r="39" spans="2:14" x14ac:dyDescent="0.25">
      <c r="B39" s="91"/>
      <c r="C39" s="85"/>
      <c r="D39" s="86"/>
      <c r="E39" s="87"/>
      <c r="F39" s="88"/>
      <c r="G39" s="89"/>
      <c r="H39" s="85" t="s">
        <v>191</v>
      </c>
      <c r="I39" s="86">
        <f>'[2]Project Information'!$C$14</f>
        <v>7776</v>
      </c>
      <c r="J39" s="87" t="s">
        <v>192</v>
      </c>
      <c r="K39" s="88">
        <f>'[2]Project Information'!I69*'[2]Project Information'!C70/12</f>
        <v>7.4999999999999997E-2</v>
      </c>
      <c r="L39" s="90">
        <f t="shared" ref="L39:L44" si="1">I39*K39</f>
        <v>583.19999999999993</v>
      </c>
      <c r="M39" s="122"/>
      <c r="N39" s="122"/>
    </row>
    <row r="40" spans="2:14" x14ac:dyDescent="0.25">
      <c r="B40" s="91"/>
      <c r="C40" s="91" t="s">
        <v>124</v>
      </c>
      <c r="D40" s="92">
        <f>'[2]Project Information'!$C$14</f>
        <v>7776</v>
      </c>
      <c r="E40" s="93" t="s">
        <v>192</v>
      </c>
      <c r="F40" s="92">
        <f>F10</f>
        <v>1.4E-2</v>
      </c>
      <c r="G40" s="95">
        <f>D40*F40</f>
        <v>108.864</v>
      </c>
      <c r="H40" s="91" t="s">
        <v>124</v>
      </c>
      <c r="I40" s="92">
        <f>'[2]Project Information'!$C$14</f>
        <v>7776</v>
      </c>
      <c r="J40" s="93" t="s">
        <v>192</v>
      </c>
      <c r="K40" s="92">
        <f>F40</f>
        <v>1.4E-2</v>
      </c>
      <c r="L40" s="95">
        <f t="shared" si="1"/>
        <v>108.864</v>
      </c>
      <c r="M40" s="122"/>
      <c r="N40" s="122"/>
    </row>
    <row r="41" spans="2:14" ht="30" x14ac:dyDescent="0.25">
      <c r="B41" s="91"/>
      <c r="C41" s="96" t="s">
        <v>193</v>
      </c>
      <c r="D41" s="92">
        <f>'[2]Project Information'!$C$14</f>
        <v>7776</v>
      </c>
      <c r="E41" s="93" t="s">
        <v>192</v>
      </c>
      <c r="F41" s="92">
        <v>1E-3</v>
      </c>
      <c r="G41" s="95">
        <f>D41*F41</f>
        <v>7.7759999999999998</v>
      </c>
      <c r="H41" s="91" t="s">
        <v>194</v>
      </c>
      <c r="I41" s="92">
        <f>'[2]Project Information'!$C$14</f>
        <v>7776</v>
      </c>
      <c r="J41" s="93" t="s">
        <v>192</v>
      </c>
      <c r="K41" s="92">
        <v>0.01</v>
      </c>
      <c r="L41" s="95">
        <f t="shared" si="1"/>
        <v>77.760000000000005</v>
      </c>
      <c r="M41" s="122"/>
      <c r="N41" s="122"/>
    </row>
    <row r="42" spans="2:14" x14ac:dyDescent="0.25">
      <c r="B42" s="91"/>
      <c r="C42" s="91" t="s">
        <v>195</v>
      </c>
      <c r="D42" s="92">
        <f>'[2]Project Information'!$C$14</f>
        <v>7776</v>
      </c>
      <c r="E42" s="93" t="s">
        <v>192</v>
      </c>
      <c r="F42" s="92">
        <v>6.0000000000000001E-3</v>
      </c>
      <c r="G42" s="95">
        <f>D42*F42</f>
        <v>46.655999999999999</v>
      </c>
      <c r="H42" s="91" t="s">
        <v>196</v>
      </c>
      <c r="I42" s="92">
        <f>'[2]Project Information'!$C$14</f>
        <v>7776</v>
      </c>
      <c r="J42" s="93" t="s">
        <v>192</v>
      </c>
      <c r="K42" s="92">
        <v>0.01</v>
      </c>
      <c r="L42" s="95">
        <f t="shared" si="1"/>
        <v>77.760000000000005</v>
      </c>
      <c r="M42" s="122"/>
      <c r="N42" s="122"/>
    </row>
    <row r="43" spans="2:14" ht="30" x14ac:dyDescent="0.25">
      <c r="B43" s="91"/>
      <c r="C43" s="96" t="s">
        <v>197</v>
      </c>
      <c r="D43" s="92">
        <f>'[2]Project Information'!$C$14</f>
        <v>7776</v>
      </c>
      <c r="E43" s="93" t="s">
        <v>192</v>
      </c>
      <c r="F43" s="92">
        <v>5.0000000000000001E-3</v>
      </c>
      <c r="G43" s="95">
        <f>D43*F43</f>
        <v>38.880000000000003</v>
      </c>
      <c r="H43" s="96" t="s">
        <v>197</v>
      </c>
      <c r="I43" s="92">
        <f>'[2]Project Information'!$C$14</f>
        <v>7776</v>
      </c>
      <c r="J43" s="93" t="s">
        <v>192</v>
      </c>
      <c r="K43" s="92">
        <v>7.0000000000000001E-3</v>
      </c>
      <c r="L43" s="95">
        <f t="shared" si="1"/>
        <v>54.432000000000002</v>
      </c>
      <c r="M43" s="122"/>
      <c r="N43" s="122"/>
    </row>
    <row r="44" spans="2:14" x14ac:dyDescent="0.25">
      <c r="B44" s="91"/>
      <c r="C44" s="101" t="s">
        <v>148</v>
      </c>
      <c r="D44" s="98">
        <f>'[2]Project Information'!$C$14</f>
        <v>7776</v>
      </c>
      <c r="E44" s="99" t="s">
        <v>192</v>
      </c>
      <c r="F44" s="98">
        <f>E29/1000</f>
        <v>3.15E-2</v>
      </c>
      <c r="G44" s="102">
        <f>D44*F44</f>
        <v>244.94399999999999</v>
      </c>
      <c r="H44" s="91" t="s">
        <v>198</v>
      </c>
      <c r="I44" s="92">
        <f>'[2]Project Information'!$C$14</f>
        <v>7776</v>
      </c>
      <c r="J44" s="93" t="s">
        <v>192</v>
      </c>
      <c r="K44" s="92">
        <v>1.2E-2</v>
      </c>
      <c r="L44" s="95">
        <f t="shared" si="1"/>
        <v>93.311999999999998</v>
      </c>
      <c r="M44" s="122"/>
      <c r="N44" s="122"/>
    </row>
    <row r="45" spans="2:14" x14ac:dyDescent="0.25">
      <c r="B45" s="85" t="s">
        <v>199</v>
      </c>
      <c r="C45" s="126">
        <f>SUM(G39:G44)</f>
        <v>447.12</v>
      </c>
      <c r="D45" s="92"/>
      <c r="E45" s="92"/>
      <c r="F45" s="92"/>
      <c r="G45" s="127">
        <f>SUM(G39:G44)</f>
        <v>447.12</v>
      </c>
      <c r="H45" s="128">
        <f>SUM(L39:L44)</f>
        <v>995.32799999999997</v>
      </c>
      <c r="I45" s="86"/>
      <c r="J45" s="86"/>
      <c r="K45" s="86"/>
      <c r="L45" s="129">
        <f>SUM(L39:L44)</f>
        <v>995.32799999999997</v>
      </c>
      <c r="M45" s="122"/>
      <c r="N45" s="122"/>
    </row>
    <row r="46" spans="2:14" x14ac:dyDescent="0.25">
      <c r="B46" s="101" t="s">
        <v>200</v>
      </c>
      <c r="C46" s="130">
        <f>C45</f>
        <v>447.12</v>
      </c>
      <c r="D46" s="98"/>
      <c r="E46" s="98"/>
      <c r="F46" s="98"/>
      <c r="G46" s="131">
        <f>G45</f>
        <v>447.12</v>
      </c>
      <c r="H46" s="132">
        <f>H45+C45</f>
        <v>1442.4479999999999</v>
      </c>
      <c r="I46" s="98"/>
      <c r="J46" s="98"/>
      <c r="K46" s="98"/>
      <c r="L46" s="131">
        <f>L45+G46</f>
        <v>1442.4479999999999</v>
      </c>
      <c r="M46" s="122"/>
      <c r="N46" s="122"/>
    </row>
    <row r="47" spans="2:14" x14ac:dyDescent="0.25">
      <c r="B47" s="133" t="s">
        <v>222</v>
      </c>
      <c r="C47" s="122"/>
      <c r="D47" s="122"/>
      <c r="E47" s="122"/>
      <c r="F47" s="122"/>
      <c r="G47" s="122">
        <v>107</v>
      </c>
      <c r="H47" s="122"/>
      <c r="I47" s="122"/>
      <c r="J47" s="122"/>
      <c r="K47" s="122"/>
      <c r="L47" s="122">
        <v>58</v>
      </c>
      <c r="M47" s="122"/>
      <c r="N47" s="122"/>
    </row>
    <row r="48" spans="2:14" x14ac:dyDescent="0.25">
      <c r="B48" s="133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</row>
  </sheetData>
  <mergeCells count="7">
    <mergeCell ref="J2:K2"/>
    <mergeCell ref="C6:G6"/>
    <mergeCell ref="H6:L6"/>
    <mergeCell ref="J21:K21"/>
    <mergeCell ref="J31:K31"/>
    <mergeCell ref="C36:G36"/>
    <mergeCell ref="H36:L36"/>
  </mergeCells>
  <pageMargins left="0.25" right="0.85784313725490191" top="0.75" bottom="0.75" header="0.3" footer="0.3"/>
  <pageSetup paperSize="9" orientation="landscape" r:id="rId1"/>
  <headerFooter>
    <oddHeader>&amp;L&amp;"-,Bold"14.551 Advanced Steel Design
Homework #3&amp;C&amp;"-,Bold"Load Calculations&amp;R&amp;"-,Bold"Ana Gouveia
&amp;D</oddHeader>
    <oddFooter>&amp;CSection
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8"/>
  <sheetViews>
    <sheetView view="pageLayout" topLeftCell="A43" zoomScale="85" zoomScalePageLayoutView="85" workbookViewId="0">
      <selection activeCell="G16" sqref="G16"/>
    </sheetView>
  </sheetViews>
  <sheetFormatPr defaultColWidth="8.85546875" defaultRowHeight="15" x14ac:dyDescent="0.25"/>
  <cols>
    <col min="1" max="1" width="1.85546875" customWidth="1"/>
    <col min="2" max="2" width="1" customWidth="1"/>
    <col min="3" max="3" width="13.85546875" customWidth="1"/>
    <col min="4" max="4" width="12.140625" customWidth="1"/>
    <col min="5" max="5" width="9" customWidth="1"/>
    <col min="6" max="6" width="9.140625" customWidth="1"/>
    <col min="7" max="7" width="8.28515625" customWidth="1"/>
    <col min="8" max="8" width="6.42578125" customWidth="1"/>
    <col min="9" max="9" width="8.42578125" customWidth="1"/>
    <col min="10" max="10" width="9.5703125" customWidth="1"/>
    <col min="11" max="11" width="9.7109375" customWidth="1"/>
    <col min="12" max="12" width="5.85546875" customWidth="1"/>
    <col min="13" max="13" width="1.42578125" customWidth="1"/>
    <col min="14" max="14" width="0.7109375" customWidth="1"/>
  </cols>
  <sheetData>
    <row r="1" spans="2:15" ht="15.75" thickBot="1" x14ac:dyDescent="0.3">
      <c r="B1" s="54" t="s">
        <v>437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66"/>
      <c r="O1" s="122"/>
    </row>
    <row r="2" spans="2:15" ht="15.75" thickTop="1" x14ac:dyDescent="0.25">
      <c r="B2" s="73"/>
      <c r="C2" s="66"/>
      <c r="D2" s="66"/>
      <c r="E2" s="66"/>
      <c r="F2" s="66"/>
      <c r="G2" s="66"/>
      <c r="H2" s="66"/>
      <c r="I2" s="67"/>
      <c r="J2" s="66"/>
      <c r="K2" s="66"/>
      <c r="L2" s="66"/>
      <c r="M2" s="69"/>
      <c r="N2" s="66"/>
      <c r="O2" s="122"/>
    </row>
    <row r="3" spans="2:15" x14ac:dyDescent="0.25">
      <c r="C3" s="114"/>
      <c r="D3" s="115"/>
      <c r="E3" s="92"/>
      <c r="F3" s="92"/>
      <c r="G3" s="92"/>
      <c r="H3" s="114"/>
      <c r="O3" s="122"/>
    </row>
    <row r="4" spans="2:15" x14ac:dyDescent="0.25">
      <c r="C4" s="137"/>
      <c r="D4" s="137"/>
      <c r="E4" s="137"/>
      <c r="F4" s="138"/>
      <c r="G4" s="137"/>
      <c r="I4" s="66" t="s">
        <v>175</v>
      </c>
      <c r="K4" s="139" t="s">
        <v>176</v>
      </c>
      <c r="L4" s="68" t="s">
        <v>177</v>
      </c>
      <c r="O4" s="122"/>
    </row>
    <row r="5" spans="2:15" x14ac:dyDescent="0.25">
      <c r="I5" s="70" t="s">
        <v>178</v>
      </c>
      <c r="J5" s="70"/>
      <c r="K5" s="210" t="s">
        <v>179</v>
      </c>
      <c r="L5" s="210"/>
      <c r="O5" s="122"/>
    </row>
    <row r="6" spans="2:15" ht="15.75" thickBot="1" x14ac:dyDescent="0.3">
      <c r="C6" s="54" t="s">
        <v>335</v>
      </c>
      <c r="D6" s="54"/>
      <c r="E6" s="54"/>
      <c r="F6" s="55"/>
      <c r="G6" s="55"/>
      <c r="H6" s="55"/>
      <c r="I6" s="140" t="s">
        <v>336</v>
      </c>
      <c r="O6" s="122"/>
    </row>
    <row r="7" spans="2:15" ht="15.75" thickTop="1" x14ac:dyDescent="0.25">
      <c r="I7" s="141"/>
      <c r="O7" s="122"/>
    </row>
    <row r="8" spans="2:15" ht="18" x14ac:dyDescent="0.35">
      <c r="C8" s="33" t="s">
        <v>337</v>
      </c>
      <c r="E8" s="116" t="s">
        <v>368</v>
      </c>
      <c r="F8" s="120">
        <f>'[3]Project Information'!D17</f>
        <v>30</v>
      </c>
      <c r="G8" s="6" t="s">
        <v>19</v>
      </c>
      <c r="I8" s="151" t="s">
        <v>288</v>
      </c>
      <c r="O8" s="122"/>
    </row>
    <row r="9" spans="2:15" ht="18" x14ac:dyDescent="0.35">
      <c r="C9" s="33" t="s">
        <v>338</v>
      </c>
      <c r="E9" s="116" t="s">
        <v>287</v>
      </c>
      <c r="F9" s="120">
        <f>F8/2</f>
        <v>15</v>
      </c>
      <c r="G9" s="6" t="s">
        <v>19</v>
      </c>
      <c r="I9" s="151"/>
      <c r="J9" s="148"/>
      <c r="O9" s="122"/>
    </row>
    <row r="10" spans="2:15" x14ac:dyDescent="0.25">
      <c r="C10" s="209" t="s">
        <v>360</v>
      </c>
      <c r="E10" s="116" t="s">
        <v>362</v>
      </c>
      <c r="F10" s="59">
        <f>'[3]Project Information'!D15+'[3]Project Information'!J13</f>
        <v>112</v>
      </c>
      <c r="G10" s="6" t="s">
        <v>19</v>
      </c>
      <c r="I10" s="141"/>
      <c r="O10" s="122"/>
    </row>
    <row r="11" spans="2:15" x14ac:dyDescent="0.25">
      <c r="C11" s="209" t="s">
        <v>361</v>
      </c>
      <c r="E11" s="116" t="s">
        <v>363</v>
      </c>
      <c r="F11" s="59">
        <f>'[3]Project Information'!G15+'[3]Project Information'!J13</f>
        <v>76</v>
      </c>
      <c r="G11" s="6" t="s">
        <v>19</v>
      </c>
      <c r="I11" s="141"/>
      <c r="O11" s="122"/>
    </row>
    <row r="12" spans="2:15" x14ac:dyDescent="0.25">
      <c r="C12" s="209" t="s">
        <v>381</v>
      </c>
      <c r="E12" s="116"/>
      <c r="F12" s="48">
        <v>2</v>
      </c>
      <c r="G12" s="6"/>
      <c r="I12" s="141"/>
      <c r="O12" s="122"/>
    </row>
    <row r="13" spans="2:15" x14ac:dyDescent="0.25">
      <c r="C13" s="209" t="s">
        <v>382</v>
      </c>
      <c r="F13" s="48">
        <v>2</v>
      </c>
      <c r="I13" s="141"/>
      <c r="O13" s="122"/>
    </row>
    <row r="14" spans="2:15" x14ac:dyDescent="0.25">
      <c r="H14" s="66"/>
      <c r="I14" s="141"/>
      <c r="O14" s="122"/>
    </row>
    <row r="15" spans="2:15" ht="15.75" thickBot="1" x14ac:dyDescent="0.3">
      <c r="C15" s="54" t="s">
        <v>339</v>
      </c>
      <c r="D15" s="54"/>
      <c r="E15" s="54"/>
      <c r="F15" s="55"/>
      <c r="G15" s="55"/>
      <c r="H15" s="55"/>
      <c r="I15" s="140">
        <v>26.4</v>
      </c>
      <c r="O15" s="122"/>
    </row>
    <row r="16" spans="2:15" ht="15.75" thickTop="1" x14ac:dyDescent="0.25">
      <c r="O16" s="122"/>
    </row>
    <row r="17" spans="3:15" x14ac:dyDescent="0.25">
      <c r="C17" t="s">
        <v>266</v>
      </c>
      <c r="F17" s="120" t="str">
        <f>'[3]Project Information'!D5</f>
        <v>B</v>
      </c>
      <c r="I17" s="30"/>
      <c r="K17" t="s">
        <v>204</v>
      </c>
      <c r="L17" s="147" t="s">
        <v>267</v>
      </c>
      <c r="O17" s="122"/>
    </row>
    <row r="18" spans="3:15" x14ac:dyDescent="0.25">
      <c r="C18" s="33" t="s">
        <v>340</v>
      </c>
      <c r="D18" s="1"/>
      <c r="F18" s="2" t="s">
        <v>3</v>
      </c>
      <c r="L18" s="141" t="s">
        <v>341</v>
      </c>
      <c r="O18" s="122"/>
    </row>
    <row r="19" spans="3:15" x14ac:dyDescent="0.25">
      <c r="C19" s="33" t="s">
        <v>342</v>
      </c>
      <c r="D19" s="1"/>
      <c r="F19" s="2" t="s">
        <v>9</v>
      </c>
      <c r="L19" s="141" t="s">
        <v>341</v>
      </c>
      <c r="O19" s="122"/>
    </row>
    <row r="20" spans="3:15" x14ac:dyDescent="0.25">
      <c r="O20" s="122"/>
    </row>
    <row r="21" spans="3:15" ht="15.75" thickBot="1" x14ac:dyDescent="0.3">
      <c r="C21" s="54" t="s">
        <v>343</v>
      </c>
      <c r="D21" s="54"/>
      <c r="E21" s="54"/>
      <c r="F21" s="55"/>
      <c r="G21" s="55"/>
      <c r="H21" s="55"/>
      <c r="I21" s="140">
        <v>26.5</v>
      </c>
      <c r="O21" s="122"/>
    </row>
    <row r="22" spans="3:15" ht="15.75" thickTop="1" x14ac:dyDescent="0.25">
      <c r="N22" s="122"/>
      <c r="O22" s="122"/>
    </row>
    <row r="23" spans="3:15" x14ac:dyDescent="0.25">
      <c r="C23" s="33" t="s">
        <v>344</v>
      </c>
      <c r="E23" s="116" t="s">
        <v>345</v>
      </c>
      <c r="F23" s="2">
        <v>120</v>
      </c>
      <c r="G23" s="6" t="s">
        <v>346</v>
      </c>
      <c r="I23" s="190">
        <v>26.5</v>
      </c>
      <c r="K23" t="s">
        <v>214</v>
      </c>
      <c r="L23" t="s">
        <v>347</v>
      </c>
      <c r="N23" s="122"/>
      <c r="O23" s="122"/>
    </row>
    <row r="24" spans="3:15" x14ac:dyDescent="0.25">
      <c r="C24" s="33"/>
      <c r="E24" s="116"/>
      <c r="F24" s="151"/>
      <c r="G24" s="6"/>
      <c r="I24" s="151"/>
      <c r="N24" s="122"/>
      <c r="O24" s="122"/>
    </row>
    <row r="25" spans="3:15" ht="18" x14ac:dyDescent="0.35">
      <c r="C25" s="33" t="s">
        <v>348</v>
      </c>
      <c r="E25" s="116" t="s">
        <v>349</v>
      </c>
      <c r="F25" s="2">
        <v>22.8</v>
      </c>
      <c r="G25" s="6" t="s">
        <v>154</v>
      </c>
      <c r="H25" s="223"/>
      <c r="I25" s="151"/>
      <c r="K25" t="s">
        <v>214</v>
      </c>
      <c r="L25" t="s">
        <v>364</v>
      </c>
      <c r="N25" s="122"/>
      <c r="O25" s="122"/>
    </row>
    <row r="26" spans="3:15" ht="18" x14ac:dyDescent="0.35">
      <c r="C26" s="33" t="s">
        <v>350</v>
      </c>
      <c r="E26" s="116" t="s">
        <v>349</v>
      </c>
      <c r="F26" s="2">
        <v>15.1</v>
      </c>
      <c r="G26" s="6" t="s">
        <v>154</v>
      </c>
      <c r="I26" s="151"/>
      <c r="K26" t="s">
        <v>214</v>
      </c>
      <c r="L26" t="s">
        <v>364</v>
      </c>
      <c r="N26" s="122"/>
      <c r="O26" s="122"/>
    </row>
    <row r="27" spans="3:15" ht="18" x14ac:dyDescent="0.35">
      <c r="C27" s="33"/>
      <c r="E27" s="116" t="s">
        <v>351</v>
      </c>
      <c r="F27" s="3">
        <f>0.1*F11</f>
        <v>7.6000000000000005</v>
      </c>
      <c r="G27" s="6" t="s">
        <v>19</v>
      </c>
      <c r="I27" s="148" t="s">
        <v>365</v>
      </c>
      <c r="N27" s="122"/>
      <c r="O27" s="122"/>
    </row>
    <row r="28" spans="3:15" ht="18" x14ac:dyDescent="0.35">
      <c r="C28" s="33"/>
      <c r="E28" s="116" t="s">
        <v>352</v>
      </c>
      <c r="F28" s="3">
        <f>0.4*F8</f>
        <v>12</v>
      </c>
      <c r="G28" s="6" t="s">
        <v>19</v>
      </c>
      <c r="I28" s="148" t="s">
        <v>367</v>
      </c>
      <c r="N28" s="122"/>
      <c r="O28" s="122"/>
    </row>
    <row r="29" spans="3:15" x14ac:dyDescent="0.25">
      <c r="C29" s="33"/>
      <c r="E29" s="116" t="s">
        <v>353</v>
      </c>
      <c r="F29" s="3">
        <f>MIN(F27:F28)</f>
        <v>7.6000000000000005</v>
      </c>
      <c r="G29" s="6" t="s">
        <v>19</v>
      </c>
      <c r="I29" s="148" t="s">
        <v>366</v>
      </c>
      <c r="N29" s="122"/>
      <c r="O29" s="122"/>
    </row>
    <row r="30" spans="3:15" x14ac:dyDescent="0.25">
      <c r="C30" s="33"/>
      <c r="E30" s="116" t="s">
        <v>354</v>
      </c>
      <c r="F30" s="3">
        <f>2*F29</f>
        <v>15.200000000000001</v>
      </c>
      <c r="G30" s="6" t="s">
        <v>19</v>
      </c>
      <c r="I30" s="151"/>
      <c r="N30" s="122"/>
      <c r="O30" s="122"/>
    </row>
    <row r="31" spans="3:15" ht="18" x14ac:dyDescent="0.35">
      <c r="C31" s="1" t="s">
        <v>369</v>
      </c>
      <c r="E31" s="116"/>
      <c r="G31" s="6"/>
      <c r="I31" s="151"/>
      <c r="N31" s="122"/>
      <c r="O31" s="122"/>
    </row>
    <row r="32" spans="3:15" x14ac:dyDescent="0.25">
      <c r="C32" s="33" t="s">
        <v>355</v>
      </c>
      <c r="E32" s="116"/>
      <c r="F32" s="192">
        <f>$F$25*($F$30/F10)+$F$26*((F10-$F$30)/F10)</f>
        <v>16.145</v>
      </c>
      <c r="G32" s="6" t="s">
        <v>154</v>
      </c>
      <c r="I32" s="151"/>
      <c r="N32" s="122"/>
      <c r="O32" s="122"/>
    </row>
    <row r="33" spans="3:15" x14ac:dyDescent="0.25">
      <c r="C33" s="33" t="s">
        <v>356</v>
      </c>
      <c r="E33" s="116"/>
      <c r="F33" s="192">
        <f>$F$25*($F$30/F11)+$F$26*((F11-$F$30)/F11)</f>
        <v>16.64</v>
      </c>
      <c r="G33" s="6" t="s">
        <v>154</v>
      </c>
      <c r="I33" s="151"/>
      <c r="N33" s="122"/>
      <c r="O33" s="122"/>
    </row>
    <row r="34" spans="3:15" x14ac:dyDescent="0.25">
      <c r="F34" s="6"/>
      <c r="G34" s="6"/>
      <c r="I34" s="151"/>
      <c r="N34" s="122"/>
      <c r="O34" s="122"/>
    </row>
    <row r="35" spans="3:15" ht="15.75" thickBot="1" x14ac:dyDescent="0.3">
      <c r="C35" s="54" t="s">
        <v>372</v>
      </c>
      <c r="D35" s="54"/>
      <c r="E35" s="54"/>
      <c r="F35" s="55"/>
      <c r="G35" s="55"/>
      <c r="H35" s="55"/>
      <c r="I35" s="140">
        <v>26.8</v>
      </c>
      <c r="N35" s="122"/>
      <c r="O35" s="122"/>
    </row>
    <row r="36" spans="3:15" ht="15.75" thickTop="1" x14ac:dyDescent="0.25">
      <c r="C36" s="73"/>
      <c r="D36" s="73"/>
      <c r="E36" s="73"/>
      <c r="F36" s="66"/>
      <c r="G36" s="66"/>
      <c r="H36" s="66"/>
      <c r="I36" s="139"/>
      <c r="N36" s="122"/>
      <c r="O36" s="122"/>
    </row>
    <row r="37" spans="3:15" x14ac:dyDescent="0.25">
      <c r="C37" s="33" t="s">
        <v>357</v>
      </c>
      <c r="E37" s="116" t="s">
        <v>358</v>
      </c>
      <c r="F37" s="2">
        <v>1.4</v>
      </c>
      <c r="G37" s="6"/>
      <c r="I37" s="151"/>
      <c r="K37" t="s">
        <v>214</v>
      </c>
      <c r="L37" t="s">
        <v>364</v>
      </c>
    </row>
    <row r="38" spans="3:15" ht="18" x14ac:dyDescent="0.35">
      <c r="C38" s="33"/>
      <c r="E38" s="116" t="s">
        <v>359</v>
      </c>
      <c r="F38" s="2">
        <v>1</v>
      </c>
      <c r="G38" s="6"/>
      <c r="I38" s="151">
        <v>26.8</v>
      </c>
    </row>
    <row r="39" spans="3:15" ht="18" x14ac:dyDescent="0.35">
      <c r="C39" s="209" t="s">
        <v>371</v>
      </c>
      <c r="E39" s="116"/>
      <c r="F39" s="192">
        <f>$F$37*$F$38*F32</f>
        <v>22.602999999999998</v>
      </c>
      <c r="G39" s="6" t="s">
        <v>304</v>
      </c>
      <c r="I39" s="151"/>
    </row>
    <row r="40" spans="3:15" ht="18" x14ac:dyDescent="0.35">
      <c r="C40" s="209" t="s">
        <v>370</v>
      </c>
      <c r="E40" s="116"/>
      <c r="F40" s="192">
        <f>$F$37*$F$38*F33</f>
        <v>23.295999999999999</v>
      </c>
      <c r="G40" s="6" t="s">
        <v>304</v>
      </c>
      <c r="I40" s="151"/>
    </row>
    <row r="41" spans="3:15" x14ac:dyDescent="0.25">
      <c r="C41" s="209"/>
      <c r="E41" s="116"/>
      <c r="F41" s="192"/>
      <c r="G41" s="6"/>
      <c r="I41" s="151"/>
    </row>
    <row r="44" spans="3:15" ht="15.75" thickBot="1" x14ac:dyDescent="0.3">
      <c r="C44" s="54" t="s">
        <v>373</v>
      </c>
      <c r="D44" s="54"/>
      <c r="E44" s="54"/>
      <c r="F44" s="55"/>
      <c r="G44" s="55"/>
      <c r="H44" s="55"/>
      <c r="I44" s="140">
        <v>26.8</v>
      </c>
    </row>
    <row r="45" spans="3:15" ht="15.75" thickTop="1" x14ac:dyDescent="0.25">
      <c r="C45" s="73"/>
      <c r="D45" s="73"/>
      <c r="E45" s="73"/>
      <c r="F45" s="66"/>
      <c r="G45" s="66"/>
      <c r="H45" s="66"/>
      <c r="I45" s="139"/>
    </row>
    <row r="46" spans="3:15" ht="18" x14ac:dyDescent="0.35">
      <c r="C46" s="1" t="s">
        <v>157</v>
      </c>
      <c r="E46" s="116" t="s">
        <v>375</v>
      </c>
      <c r="F46" s="192">
        <f>$F$39*$F$11*$F$9/(2000)</f>
        <v>12.883709999999997</v>
      </c>
      <c r="G46" s="6" t="s">
        <v>304</v>
      </c>
      <c r="I46" s="151"/>
      <c r="K46" t="s">
        <v>214</v>
      </c>
      <c r="L46" t="s">
        <v>364</v>
      </c>
    </row>
    <row r="47" spans="3:15" ht="18" x14ac:dyDescent="0.35">
      <c r="C47" s="33"/>
      <c r="E47" s="116" t="s">
        <v>376</v>
      </c>
      <c r="F47" s="192">
        <f>$F$40*$F$10*$F$9/(2000)</f>
        <v>19.568639999999998</v>
      </c>
      <c r="G47" s="6" t="s">
        <v>304</v>
      </c>
      <c r="I47" s="151">
        <v>26.8</v>
      </c>
    </row>
    <row r="48" spans="3:15" ht="18" x14ac:dyDescent="0.35">
      <c r="C48" s="149" t="s">
        <v>374</v>
      </c>
      <c r="E48" s="116" t="s">
        <v>375</v>
      </c>
      <c r="F48" s="192">
        <f>$F$39*$F$11*$F$9/(1000)</f>
        <v>25.767419999999994</v>
      </c>
      <c r="G48" s="6" t="s">
        <v>304</v>
      </c>
      <c r="I48" s="151"/>
    </row>
    <row r="49" spans="3:12" ht="18" x14ac:dyDescent="0.35">
      <c r="C49" s="209"/>
      <c r="E49" s="116" t="s">
        <v>376</v>
      </c>
      <c r="F49" s="192">
        <f>$F$40*$F$10*$F$9/(1000)</f>
        <v>39.137279999999997</v>
      </c>
      <c r="G49" s="6" t="s">
        <v>304</v>
      </c>
      <c r="I49" s="151"/>
    </row>
    <row r="50" spans="3:12" x14ac:dyDescent="0.25">
      <c r="C50" s="209"/>
      <c r="E50" s="116"/>
      <c r="F50" s="192"/>
      <c r="G50" s="6"/>
      <c r="I50" s="151"/>
    </row>
    <row r="52" spans="3:12" ht="15.75" thickBot="1" x14ac:dyDescent="0.3">
      <c r="C52" s="54" t="s">
        <v>383</v>
      </c>
      <c r="D52" s="54"/>
      <c r="E52" s="54"/>
      <c r="F52" s="55"/>
      <c r="G52" s="55"/>
      <c r="H52" s="55"/>
      <c r="I52" s="140"/>
    </row>
    <row r="53" spans="3:12" ht="15.75" thickTop="1" x14ac:dyDescent="0.25">
      <c r="C53" s="73"/>
      <c r="D53" s="73"/>
      <c r="E53" s="73"/>
      <c r="F53" s="66"/>
      <c r="G53" s="66"/>
      <c r="H53" s="66"/>
      <c r="I53" s="139"/>
    </row>
    <row r="54" spans="3:12" ht="15.75" thickBot="1" x14ac:dyDescent="0.3">
      <c r="C54" s="66"/>
      <c r="D54" s="66"/>
      <c r="E54" s="194" t="s">
        <v>157</v>
      </c>
      <c r="F54" s="194" t="s">
        <v>374</v>
      </c>
      <c r="I54" s="151"/>
    </row>
    <row r="55" spans="3:12" ht="15.75" thickTop="1" x14ac:dyDescent="0.25">
      <c r="C55" s="1" t="s">
        <v>377</v>
      </c>
      <c r="D55" s="7" t="s">
        <v>379</v>
      </c>
      <c r="E55" s="25">
        <f>F46/$F$12</f>
        <v>6.4418549999999986</v>
      </c>
      <c r="F55" s="25">
        <f>F48/$F$12</f>
        <v>12.883709999999997</v>
      </c>
      <c r="G55" s="6" t="s">
        <v>304</v>
      </c>
      <c r="I55" s="151"/>
    </row>
    <row r="56" spans="3:12" x14ac:dyDescent="0.25">
      <c r="C56" s="149" t="s">
        <v>378</v>
      </c>
      <c r="D56" s="7" t="s">
        <v>380</v>
      </c>
      <c r="E56" s="25">
        <f>F47/$F$13</f>
        <v>9.7843199999999992</v>
      </c>
      <c r="F56" s="25">
        <f>F49/$F$13</f>
        <v>19.568639999999998</v>
      </c>
      <c r="G56" s="6" t="s">
        <v>304</v>
      </c>
      <c r="I56" s="151"/>
    </row>
    <row r="57" spans="3:12" x14ac:dyDescent="0.25">
      <c r="C57" s="149"/>
      <c r="D57" s="7"/>
      <c r="E57" s="25"/>
      <c r="F57" s="25"/>
      <c r="G57" s="6"/>
      <c r="I57" s="151"/>
    </row>
    <row r="58" spans="3:12" x14ac:dyDescent="0.25">
      <c r="C58" s="209"/>
      <c r="I58" s="151"/>
    </row>
    <row r="59" spans="3:12" ht="15.75" thickBot="1" x14ac:dyDescent="0.3">
      <c r="C59" s="54" t="s">
        <v>384</v>
      </c>
      <c r="D59" s="54"/>
      <c r="E59" s="54"/>
      <c r="F59" s="55"/>
      <c r="G59" s="55"/>
      <c r="H59" s="55"/>
      <c r="I59" s="140"/>
    </row>
    <row r="60" spans="3:12" ht="15.75" thickTop="1" x14ac:dyDescent="0.25">
      <c r="C60" s="73"/>
      <c r="D60" s="73"/>
      <c r="E60" s="73"/>
      <c r="F60" s="66"/>
      <c r="G60" s="66"/>
      <c r="H60" s="66"/>
      <c r="I60" s="139"/>
    </row>
    <row r="61" spans="3:12" ht="18" x14ac:dyDescent="0.35">
      <c r="E61" s="116" t="s">
        <v>385</v>
      </c>
      <c r="F61" s="48">
        <v>-27.4</v>
      </c>
      <c r="G61" s="193" t="s">
        <v>154</v>
      </c>
      <c r="K61" t="s">
        <v>214</v>
      </c>
      <c r="L61" t="s">
        <v>364</v>
      </c>
    </row>
    <row r="62" spans="3:12" ht="18" x14ac:dyDescent="0.35">
      <c r="E62" s="116" t="s">
        <v>386</v>
      </c>
      <c r="F62" s="48">
        <v>-15.6</v>
      </c>
      <c r="G62" s="193" t="s">
        <v>154</v>
      </c>
      <c r="K62" t="s">
        <v>214</v>
      </c>
      <c r="L62" t="s">
        <v>364</v>
      </c>
    </row>
    <row r="63" spans="3:12" ht="18" x14ac:dyDescent="0.35">
      <c r="E63" s="116" t="s">
        <v>387</v>
      </c>
      <c r="F63" s="48">
        <v>-19.100000000000001</v>
      </c>
      <c r="G63" s="193" t="s">
        <v>154</v>
      </c>
      <c r="K63" t="s">
        <v>214</v>
      </c>
      <c r="L63" t="s">
        <v>364</v>
      </c>
    </row>
    <row r="64" spans="3:12" ht="18" x14ac:dyDescent="0.35">
      <c r="E64" s="116" t="s">
        <v>388</v>
      </c>
      <c r="F64" s="48">
        <v>-12.1</v>
      </c>
      <c r="G64" s="193" t="s">
        <v>154</v>
      </c>
      <c r="K64" t="s">
        <v>214</v>
      </c>
      <c r="L64" t="s">
        <v>364</v>
      </c>
    </row>
    <row r="65" spans="3:10" x14ac:dyDescent="0.25">
      <c r="F65" s="5"/>
      <c r="G65" s="193"/>
    </row>
    <row r="66" spans="3:10" ht="18" x14ac:dyDescent="0.35">
      <c r="E66" s="116" t="s">
        <v>392</v>
      </c>
      <c r="F66" s="5">
        <f>F61*$F$37*$F$38</f>
        <v>-38.359999999999992</v>
      </c>
      <c r="G66" s="193" t="s">
        <v>154</v>
      </c>
    </row>
    <row r="67" spans="3:10" ht="18" x14ac:dyDescent="0.35">
      <c r="E67" s="116" t="s">
        <v>389</v>
      </c>
      <c r="F67" s="5">
        <f>F62*$F$37*$F$38</f>
        <v>-21.84</v>
      </c>
      <c r="G67" s="193" t="s">
        <v>154</v>
      </c>
    </row>
    <row r="68" spans="3:10" ht="18" x14ac:dyDescent="0.35">
      <c r="E68" s="116" t="s">
        <v>390</v>
      </c>
      <c r="F68" s="5">
        <f>F63*$F$37*$F$38</f>
        <v>-26.740000000000002</v>
      </c>
      <c r="G68" s="193" t="s">
        <v>154</v>
      </c>
    </row>
    <row r="69" spans="3:10" ht="18" x14ac:dyDescent="0.35">
      <c r="E69" s="116" t="s">
        <v>391</v>
      </c>
      <c r="F69" s="5">
        <f>F64*$F$37*$F$38</f>
        <v>-16.939999999999998</v>
      </c>
      <c r="G69" s="193" t="s">
        <v>154</v>
      </c>
    </row>
    <row r="70" spans="3:10" x14ac:dyDescent="0.25">
      <c r="E70" s="116"/>
      <c r="F70" s="5"/>
      <c r="G70" s="193"/>
      <c r="J70" s="224"/>
    </row>
    <row r="71" spans="3:10" x14ac:dyDescent="0.25">
      <c r="E71" s="116"/>
      <c r="F71" s="5"/>
      <c r="G71" s="193"/>
    </row>
    <row r="73" spans="3:10" ht="15.75" thickBot="1" x14ac:dyDescent="0.3">
      <c r="C73" s="54" t="s">
        <v>393</v>
      </c>
      <c r="D73" s="54"/>
      <c r="E73" s="54"/>
      <c r="F73" s="55"/>
      <c r="G73" s="55"/>
      <c r="H73" s="55"/>
      <c r="I73" s="140"/>
    </row>
    <row r="74" spans="3:10" ht="15.75" thickTop="1" x14ac:dyDescent="0.25">
      <c r="C74" s="73"/>
      <c r="D74" s="73"/>
      <c r="E74" s="73"/>
      <c r="F74" s="66"/>
      <c r="G74" s="66"/>
      <c r="H74" s="66"/>
      <c r="I74" s="139"/>
    </row>
    <row r="75" spans="3:10" ht="15.75" x14ac:dyDescent="0.25">
      <c r="E75" s="116" t="s">
        <v>394</v>
      </c>
      <c r="F75" s="5">
        <f>$F$30*$F$11/2</f>
        <v>577.6</v>
      </c>
      <c r="G75" s="6" t="s">
        <v>17</v>
      </c>
    </row>
    <row r="76" spans="3:10" ht="15.75" x14ac:dyDescent="0.25">
      <c r="E76" s="116" t="s">
        <v>395</v>
      </c>
      <c r="F76" s="5">
        <f>F75</f>
        <v>577.6</v>
      </c>
      <c r="G76" s="6" t="s">
        <v>17</v>
      </c>
    </row>
    <row r="77" spans="3:10" ht="15.75" x14ac:dyDescent="0.25">
      <c r="E77" s="116" t="s">
        <v>396</v>
      </c>
      <c r="F77" s="5">
        <f>(($F$10-$F$30)*$F$11)/2</f>
        <v>3678.4</v>
      </c>
      <c r="G77" s="6" t="s">
        <v>17</v>
      </c>
    </row>
    <row r="78" spans="3:10" ht="15.75" x14ac:dyDescent="0.25">
      <c r="E78" s="116" t="s">
        <v>397</v>
      </c>
      <c r="F78" s="5">
        <f>F77</f>
        <v>3678.4</v>
      </c>
      <c r="G78" s="6" t="s">
        <v>17</v>
      </c>
    </row>
    <row r="79" spans="3:10" ht="15.75" x14ac:dyDescent="0.25">
      <c r="E79" s="116" t="s">
        <v>398</v>
      </c>
      <c r="F79" s="5">
        <f>($F$10*$F$11)</f>
        <v>8512</v>
      </c>
      <c r="G79" s="6" t="s">
        <v>17</v>
      </c>
    </row>
    <row r="80" spans="3:10" x14ac:dyDescent="0.25">
      <c r="E80" s="116"/>
      <c r="F80" s="5"/>
      <c r="G80" s="6"/>
    </row>
    <row r="81" spans="3:9" ht="15" customHeight="1" x14ac:dyDescent="0.25">
      <c r="C81" s="217" t="s">
        <v>399</v>
      </c>
      <c r="D81" s="217"/>
      <c r="E81" s="217"/>
      <c r="F81" s="25">
        <f>(F75/$F$79)*F66+(F76/$F$79)*F67+(F77/$F$79)*F68+(F78/$F$79)*F69</f>
        <v>-22.961000000000002</v>
      </c>
      <c r="G81" s="193" t="s">
        <v>154</v>
      </c>
    </row>
    <row r="82" spans="3:9" x14ac:dyDescent="0.25">
      <c r="C82" s="217"/>
      <c r="D82" s="217"/>
      <c r="E82" s="217"/>
    </row>
    <row r="95" spans="3:9" ht="15.75" thickBot="1" x14ac:dyDescent="0.3">
      <c r="C95" s="54" t="s">
        <v>402</v>
      </c>
      <c r="D95" s="54"/>
      <c r="E95" s="54"/>
      <c r="F95" s="55"/>
      <c r="G95" s="55"/>
      <c r="H95" s="55"/>
      <c r="I95" s="140"/>
    </row>
    <row r="96" spans="3:9" ht="15.75" thickTop="1" x14ac:dyDescent="0.25">
      <c r="C96" s="73"/>
      <c r="D96" s="73"/>
      <c r="E96" s="73"/>
      <c r="F96" s="66"/>
      <c r="G96" s="66"/>
      <c r="H96" s="66"/>
      <c r="I96" s="139"/>
    </row>
    <row r="97" spans="3:9" ht="15.75" x14ac:dyDescent="0.25">
      <c r="E97" s="116" t="s">
        <v>394</v>
      </c>
      <c r="F97" s="5">
        <f>$F$30*$F$10/2</f>
        <v>851.2</v>
      </c>
      <c r="G97" s="6" t="s">
        <v>17</v>
      </c>
    </row>
    <row r="98" spans="3:9" ht="15.75" x14ac:dyDescent="0.25">
      <c r="C98" s="224"/>
      <c r="E98" s="116" t="s">
        <v>395</v>
      </c>
      <c r="F98" s="7">
        <f>F97</f>
        <v>851.2</v>
      </c>
      <c r="G98" s="6" t="s">
        <v>17</v>
      </c>
    </row>
    <row r="99" spans="3:9" ht="15.75" x14ac:dyDescent="0.25">
      <c r="E99" s="116" t="s">
        <v>396</v>
      </c>
      <c r="F99" s="5">
        <f>(($F$11-$F$30)*$F$10)/2</f>
        <v>3404.7999999999997</v>
      </c>
      <c r="G99" s="6" t="s">
        <v>17</v>
      </c>
    </row>
    <row r="100" spans="3:9" ht="15.75" x14ac:dyDescent="0.25">
      <c r="E100" s="116" t="s">
        <v>397</v>
      </c>
      <c r="F100" s="5">
        <f>F99</f>
        <v>3404.7999999999997</v>
      </c>
      <c r="G100" s="6" t="s">
        <v>17</v>
      </c>
    </row>
    <row r="101" spans="3:9" ht="15.75" x14ac:dyDescent="0.25">
      <c r="E101" s="116" t="s">
        <v>398</v>
      </c>
      <c r="F101" s="5">
        <f>($F$10*$F$11)</f>
        <v>8512</v>
      </c>
      <c r="G101" s="6" t="s">
        <v>17</v>
      </c>
    </row>
    <row r="102" spans="3:9" x14ac:dyDescent="0.25">
      <c r="E102" s="116"/>
      <c r="F102" s="5"/>
      <c r="G102" s="6"/>
    </row>
    <row r="103" spans="3:9" x14ac:dyDescent="0.25">
      <c r="C103" s="217" t="s">
        <v>400</v>
      </c>
      <c r="D103" s="217"/>
      <c r="E103" s="217"/>
      <c r="F103" s="25">
        <f>(F97/$F$101)*F66+(F98/$F$101)*F67+(F99/$F$101)*F68+(F100/$F$101)*F69</f>
        <v>-23.492000000000001</v>
      </c>
      <c r="G103" s="193" t="s">
        <v>154</v>
      </c>
    </row>
    <row r="104" spans="3:9" x14ac:dyDescent="0.25">
      <c r="C104" s="217"/>
      <c r="D104" s="217"/>
      <c r="E104" s="217"/>
    </row>
    <row r="106" spans="3:9" ht="15.75" thickBot="1" x14ac:dyDescent="0.3">
      <c r="C106" s="54" t="s">
        <v>401</v>
      </c>
      <c r="D106" s="54"/>
      <c r="E106" s="54"/>
      <c r="F106" s="55"/>
      <c r="G106" s="55"/>
      <c r="H106" s="55"/>
      <c r="I106" s="140"/>
    </row>
    <row r="107" spans="3:9" ht="15.75" thickTop="1" x14ac:dyDescent="0.25"/>
    <row r="108" spans="3:9" x14ac:dyDescent="0.25">
      <c r="C108" t="s">
        <v>403</v>
      </c>
      <c r="F108" s="25">
        <f>MIN(F103,F81)</f>
        <v>-23.492000000000001</v>
      </c>
      <c r="G108" s="193" t="s">
        <v>154</v>
      </c>
      <c r="I108" t="s">
        <v>404</v>
      </c>
    </row>
  </sheetData>
  <mergeCells count="2">
    <mergeCell ref="C81:E82"/>
    <mergeCell ref="C103:E104"/>
  </mergeCells>
  <pageMargins left="0.25" right="0.32291666666666669" top="0.75" bottom="0.75" header="0.3" footer="0.3"/>
  <pageSetup paperSize="9" orientation="portrait" r:id="rId1"/>
  <headerFooter>
    <oddHeader>&amp;L&amp;"-,Bold"14.551 Advanced Steel Design
Homework #3&amp;C&amp;"-,Bold"Wind Load Analysis&amp;"-,Regular"
Moment and Braced-Frame&amp;R&amp;"-,Bold"Ana Gouveia
&amp;D</oddHeader>
    <oddFooter>&amp;C&amp;"-,Bold"Section A-4&amp;"-,Regular"
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82"/>
  <sheetViews>
    <sheetView view="pageLayout" topLeftCell="A9" zoomScaleNormal="100" workbookViewId="0">
      <selection activeCell="G16" sqref="G16"/>
    </sheetView>
  </sheetViews>
  <sheetFormatPr defaultRowHeight="15" x14ac:dyDescent="0.25"/>
  <cols>
    <col min="1" max="1" width="1.28515625" customWidth="1"/>
    <col min="2" max="2" width="12.85546875" customWidth="1"/>
    <col min="3" max="3" width="12.7109375" customWidth="1"/>
    <col min="4" max="5" width="10.5703125" customWidth="1"/>
    <col min="6" max="6" width="9.42578125" customWidth="1"/>
    <col min="7" max="7" width="9.28515625" customWidth="1"/>
    <col min="8" max="8" width="8.42578125" customWidth="1"/>
    <col min="9" max="9" width="11.7109375" customWidth="1"/>
    <col min="10" max="10" width="10.140625" customWidth="1"/>
    <col min="11" max="11" width="1.7109375" customWidth="1"/>
    <col min="12" max="12" width="5.5703125" customWidth="1"/>
  </cols>
  <sheetData>
    <row r="1" spans="2:10" ht="15.75" thickBot="1" x14ac:dyDescent="0.3">
      <c r="B1" s="54" t="s">
        <v>223</v>
      </c>
      <c r="C1" s="55"/>
      <c r="D1" s="55"/>
      <c r="E1" s="55"/>
      <c r="F1" s="55"/>
      <c r="G1" s="55"/>
    </row>
    <row r="2" spans="2:10" ht="15.75" thickTop="1" x14ac:dyDescent="0.25">
      <c r="B2" s="73"/>
      <c r="C2" s="66"/>
      <c r="D2" s="66"/>
      <c r="E2" s="66"/>
      <c r="F2" s="66"/>
      <c r="G2" s="66"/>
    </row>
    <row r="3" spans="2:10" x14ac:dyDescent="0.25">
      <c r="B3" s="134" t="s">
        <v>224</v>
      </c>
      <c r="C3" s="135"/>
      <c r="D3" s="221" t="s">
        <v>225</v>
      </c>
      <c r="E3" s="221"/>
      <c r="F3" s="221"/>
      <c r="G3" s="221"/>
    </row>
    <row r="4" spans="2:10" x14ac:dyDescent="0.25">
      <c r="B4" s="134"/>
      <c r="C4" s="135"/>
      <c r="D4" s="136"/>
      <c r="E4" s="135"/>
      <c r="F4" s="137"/>
    </row>
    <row r="5" spans="2:10" x14ac:dyDescent="0.25">
      <c r="B5" s="137"/>
      <c r="C5" s="137"/>
      <c r="D5" s="137"/>
      <c r="E5" s="138"/>
      <c r="F5" s="137"/>
      <c r="G5" s="66" t="s">
        <v>175</v>
      </c>
      <c r="I5" s="139" t="s">
        <v>176</v>
      </c>
      <c r="J5" s="68" t="s">
        <v>177</v>
      </c>
    </row>
    <row r="6" spans="2:10" x14ac:dyDescent="0.25">
      <c r="G6" s="70" t="s">
        <v>178</v>
      </c>
      <c r="H6" s="70"/>
      <c r="I6" s="216" t="s">
        <v>179</v>
      </c>
      <c r="J6" s="216"/>
    </row>
    <row r="7" spans="2:10" ht="15.75" thickBot="1" x14ac:dyDescent="0.3">
      <c r="B7" s="54" t="s">
        <v>226</v>
      </c>
      <c r="C7" s="54"/>
      <c r="D7" s="54"/>
      <c r="E7" s="55"/>
      <c r="F7" s="55"/>
      <c r="G7" s="140">
        <v>11.4</v>
      </c>
    </row>
    <row r="8" spans="2:10" ht="15.75" thickTop="1" x14ac:dyDescent="0.25">
      <c r="G8" s="141"/>
    </row>
    <row r="9" spans="2:10" x14ac:dyDescent="0.25">
      <c r="B9" s="1" t="s">
        <v>8</v>
      </c>
      <c r="C9" s="1"/>
      <c r="D9" s="120" t="str">
        <f>'[2]Project Information'!C8</f>
        <v>C</v>
      </c>
      <c r="E9" t="str">
        <f>IF(D11&lt;=0.15,IF(D12&lt;0.04,"CLASS A",""),"")</f>
        <v/>
      </c>
      <c r="G9" s="141" t="s">
        <v>227</v>
      </c>
      <c r="I9" t="s">
        <v>228</v>
      </c>
    </row>
    <row r="10" spans="2:10" x14ac:dyDescent="0.25">
      <c r="B10" s="1" t="s">
        <v>229</v>
      </c>
      <c r="C10" s="1"/>
      <c r="D10" s="1"/>
    </row>
    <row r="11" spans="2:10" ht="18" x14ac:dyDescent="0.35">
      <c r="C11" s="116" t="s">
        <v>230</v>
      </c>
      <c r="D11" s="142">
        <v>0.25</v>
      </c>
      <c r="G11" t="s">
        <v>231</v>
      </c>
      <c r="I11" t="s">
        <v>232</v>
      </c>
      <c r="J11" t="s">
        <v>233</v>
      </c>
    </row>
    <row r="12" spans="2:10" ht="18" x14ac:dyDescent="0.35">
      <c r="C12" s="116" t="s">
        <v>234</v>
      </c>
      <c r="D12" s="2">
        <v>7.6999999999999999E-2</v>
      </c>
      <c r="G12" t="s">
        <v>231</v>
      </c>
      <c r="I12" t="s">
        <v>232</v>
      </c>
      <c r="J12" t="s">
        <v>233</v>
      </c>
    </row>
    <row r="13" spans="2:10" x14ac:dyDescent="0.25">
      <c r="B13" s="1" t="s">
        <v>235</v>
      </c>
      <c r="C13" s="1"/>
      <c r="D13" s="1"/>
    </row>
    <row r="14" spans="2:10" ht="18" x14ac:dyDescent="0.35">
      <c r="C14" s="116" t="s">
        <v>236</v>
      </c>
      <c r="D14" s="142">
        <v>1.2</v>
      </c>
      <c r="G14" t="s">
        <v>237</v>
      </c>
      <c r="I14" t="s">
        <v>204</v>
      </c>
      <c r="J14" t="s">
        <v>238</v>
      </c>
    </row>
    <row r="15" spans="2:10" ht="18" x14ac:dyDescent="0.35">
      <c r="C15" s="116" t="s">
        <v>239</v>
      </c>
      <c r="D15" s="142">
        <v>1.7</v>
      </c>
      <c r="G15" t="s">
        <v>237</v>
      </c>
      <c r="I15" t="s">
        <v>204</v>
      </c>
      <c r="J15" t="s">
        <v>240</v>
      </c>
    </row>
    <row r="16" spans="2:10" ht="18" x14ac:dyDescent="0.35">
      <c r="C16" s="116" t="s">
        <v>241</v>
      </c>
      <c r="D16" s="143">
        <f>D14*D11</f>
        <v>0.3</v>
      </c>
      <c r="G16" t="s">
        <v>237</v>
      </c>
      <c r="I16" t="s">
        <v>218</v>
      </c>
      <c r="J16" t="s">
        <v>238</v>
      </c>
    </row>
    <row r="17" spans="2:10" ht="18" x14ac:dyDescent="0.35">
      <c r="C17" s="116" t="s">
        <v>242</v>
      </c>
      <c r="D17" s="143">
        <f>D15*D12</f>
        <v>0.13089999999999999</v>
      </c>
      <c r="G17" t="s">
        <v>237</v>
      </c>
      <c r="I17" t="s">
        <v>218</v>
      </c>
      <c r="J17" t="s">
        <v>240</v>
      </c>
    </row>
    <row r="18" spans="2:10" x14ac:dyDescent="0.25">
      <c r="B18" s="1" t="s">
        <v>243</v>
      </c>
      <c r="C18" s="1"/>
      <c r="D18" s="1"/>
    </row>
    <row r="19" spans="2:10" ht="18" x14ac:dyDescent="0.35">
      <c r="C19" s="116" t="s">
        <v>244</v>
      </c>
      <c r="D19" s="3">
        <f>(2/3)*(D16)</f>
        <v>0.19999999999999998</v>
      </c>
      <c r="G19" t="s">
        <v>245</v>
      </c>
      <c r="I19" t="s">
        <v>218</v>
      </c>
      <c r="J19" t="s">
        <v>246</v>
      </c>
    </row>
    <row r="20" spans="2:10" ht="18" x14ac:dyDescent="0.35">
      <c r="C20" s="116" t="s">
        <v>247</v>
      </c>
      <c r="D20" s="144">
        <f>(2/3)*(D17)</f>
        <v>8.7266666666666659E-2</v>
      </c>
      <c r="G20" t="s">
        <v>245</v>
      </c>
      <c r="I20" t="s">
        <v>218</v>
      </c>
      <c r="J20" t="s">
        <v>248</v>
      </c>
    </row>
    <row r="21" spans="2:10" x14ac:dyDescent="0.25">
      <c r="B21" s="1" t="s">
        <v>249</v>
      </c>
      <c r="C21" s="1"/>
    </row>
    <row r="22" spans="2:10" ht="18" x14ac:dyDescent="0.35">
      <c r="C22" s="116" t="s">
        <v>250</v>
      </c>
      <c r="D22" s="143">
        <f>(0.2)*$D$20/$D$19</f>
        <v>8.7266666666666659E-2</v>
      </c>
      <c r="E22" s="6" t="s">
        <v>251</v>
      </c>
      <c r="G22" t="s">
        <v>252</v>
      </c>
    </row>
    <row r="23" spans="2:10" ht="18" x14ac:dyDescent="0.35">
      <c r="C23" s="116" t="s">
        <v>253</v>
      </c>
      <c r="D23" s="143">
        <f>$D$20/$D$19</f>
        <v>0.43633333333333335</v>
      </c>
      <c r="E23" s="6" t="s">
        <v>251</v>
      </c>
      <c r="G23" t="s">
        <v>252</v>
      </c>
    </row>
    <row r="24" spans="2:10" ht="18" x14ac:dyDescent="0.35">
      <c r="B24" t="s">
        <v>254</v>
      </c>
      <c r="D24" s="2">
        <v>6</v>
      </c>
      <c r="E24" s="6" t="s">
        <v>251</v>
      </c>
      <c r="F24" s="116"/>
      <c r="G24" t="s">
        <v>252</v>
      </c>
      <c r="I24" t="s">
        <v>232</v>
      </c>
      <c r="J24" t="s">
        <v>255</v>
      </c>
    </row>
    <row r="25" spans="2:10" x14ac:dyDescent="0.25">
      <c r="C25" s="116" t="s">
        <v>256</v>
      </c>
      <c r="D25" s="145">
        <f>1.4*D52</f>
        <v>0.53838162805925482</v>
      </c>
      <c r="E25" s="6" t="s">
        <v>251</v>
      </c>
      <c r="G25" t="s">
        <v>257</v>
      </c>
    </row>
    <row r="26" spans="2:10" ht="18" x14ac:dyDescent="0.35">
      <c r="B26" s="24"/>
      <c r="C26" s="116" t="s">
        <v>258</v>
      </c>
      <c r="D26" s="5" t="str">
        <f>IF(D25&lt;D22,D19*(0.4+0.6*D25/D22),"")</f>
        <v/>
      </c>
      <c r="G26" t="s">
        <v>252</v>
      </c>
      <c r="I26" t="s">
        <v>218</v>
      </c>
      <c r="J26" t="s">
        <v>259</v>
      </c>
    </row>
    <row r="27" spans="2:10" ht="18" x14ac:dyDescent="0.35">
      <c r="C27" s="116" t="s">
        <v>260</v>
      </c>
      <c r="D27" s="5" t="str">
        <f>IF(D25&lt;D23,IF(D22&lt;D25,D19,""),"")</f>
        <v/>
      </c>
      <c r="G27" t="s">
        <v>252</v>
      </c>
    </row>
    <row r="28" spans="2:10" ht="18" x14ac:dyDescent="0.35">
      <c r="C28" s="116" t="s">
        <v>261</v>
      </c>
      <c r="D28" s="146">
        <f>IF(D25&lt;D24,IF(D23&lt;D25,D20/D25,""),"")</f>
        <v>0.1620907217455459</v>
      </c>
      <c r="G28" t="s">
        <v>252</v>
      </c>
      <c r="I28" t="s">
        <v>218</v>
      </c>
      <c r="J28" t="s">
        <v>262</v>
      </c>
    </row>
    <row r="29" spans="2:10" ht="18.75" x14ac:dyDescent="0.35">
      <c r="C29" s="116" t="s">
        <v>263</v>
      </c>
      <c r="D29" s="5" t="str">
        <f>IF(D25&gt;D24,D20*D24/(D25^2),"")</f>
        <v/>
      </c>
      <c r="G29" t="s">
        <v>252</v>
      </c>
      <c r="I29" t="s">
        <v>218</v>
      </c>
      <c r="J29" t="s">
        <v>264</v>
      </c>
    </row>
    <row r="31" spans="2:10" ht="15.75" thickBot="1" x14ac:dyDescent="0.3">
      <c r="B31" s="54" t="s">
        <v>265</v>
      </c>
      <c r="C31" s="54"/>
      <c r="D31" s="54"/>
      <c r="E31" s="55"/>
      <c r="F31" s="55"/>
      <c r="G31" s="140">
        <v>11.5</v>
      </c>
    </row>
    <row r="32" spans="2:10" ht="15.75" thickTop="1" x14ac:dyDescent="0.25"/>
    <row r="33" spans="2:10" x14ac:dyDescent="0.25">
      <c r="B33" t="s">
        <v>266</v>
      </c>
      <c r="D33" s="120" t="str">
        <f>'[2]Project Information'!C7</f>
        <v>II</v>
      </c>
      <c r="I33" t="s">
        <v>204</v>
      </c>
      <c r="J33" s="147" t="s">
        <v>267</v>
      </c>
    </row>
    <row r="34" spans="2:10" x14ac:dyDescent="0.25">
      <c r="B34" t="s">
        <v>10</v>
      </c>
      <c r="D34" s="3">
        <f>VLOOKUP(D33,[2]Tables!A11:B14,2,FALSE)</f>
        <v>1</v>
      </c>
      <c r="I34" t="s">
        <v>204</v>
      </c>
      <c r="J34" t="s">
        <v>268</v>
      </c>
    </row>
    <row r="36" spans="2:10" ht="15.75" thickBot="1" x14ac:dyDescent="0.3">
      <c r="B36" s="54" t="s">
        <v>269</v>
      </c>
      <c r="C36" s="54"/>
      <c r="D36" s="54"/>
      <c r="E36" s="55"/>
      <c r="F36" s="55"/>
      <c r="G36" s="140">
        <v>11.6</v>
      </c>
    </row>
    <row r="37" spans="2:10" ht="15.75" thickTop="1" x14ac:dyDescent="0.25"/>
    <row r="38" spans="2:10" x14ac:dyDescent="0.25">
      <c r="B38" t="s">
        <v>270</v>
      </c>
      <c r="D38" s="2" t="s">
        <v>3</v>
      </c>
      <c r="I38" t="s">
        <v>204</v>
      </c>
      <c r="J38" t="s">
        <v>271</v>
      </c>
    </row>
    <row r="39" spans="2:10" x14ac:dyDescent="0.25">
      <c r="B39" t="s">
        <v>272</v>
      </c>
      <c r="D39" s="2" t="s">
        <v>3</v>
      </c>
      <c r="I39" t="s">
        <v>204</v>
      </c>
      <c r="J39" t="s">
        <v>273</v>
      </c>
    </row>
    <row r="40" spans="2:10" x14ac:dyDescent="0.25">
      <c r="B40" s="116" t="s">
        <v>274</v>
      </c>
      <c r="C40" s="116"/>
      <c r="D40" s="31" t="str">
        <f>IF(D38=D39,D38,"UPDATE")</f>
        <v>B</v>
      </c>
      <c r="G40" s="148" t="s">
        <v>275</v>
      </c>
    </row>
    <row r="42" spans="2:10" ht="15.75" thickBot="1" x14ac:dyDescent="0.3">
      <c r="B42" s="54" t="s">
        <v>276</v>
      </c>
      <c r="C42" s="54"/>
      <c r="D42" s="54"/>
      <c r="E42" s="55"/>
      <c r="F42" s="55"/>
      <c r="G42" s="140">
        <v>12.8</v>
      </c>
    </row>
    <row r="43" spans="2:10" ht="15.75" thickTop="1" x14ac:dyDescent="0.25"/>
    <row r="44" spans="2:10" x14ac:dyDescent="0.25">
      <c r="B44" s="116" t="s">
        <v>277</v>
      </c>
      <c r="C44" s="116"/>
      <c r="D44" s="2">
        <v>3.25</v>
      </c>
      <c r="G44" t="s">
        <v>278</v>
      </c>
      <c r="I44" t="s">
        <v>204</v>
      </c>
      <c r="J44" t="s">
        <v>279</v>
      </c>
    </row>
    <row r="45" spans="2:10" ht="18" x14ac:dyDescent="0.35">
      <c r="B45" s="116" t="s">
        <v>280</v>
      </c>
      <c r="C45" s="116"/>
      <c r="D45" s="2">
        <v>2</v>
      </c>
      <c r="G45" t="s">
        <v>278</v>
      </c>
      <c r="I45" t="s">
        <v>204</v>
      </c>
      <c r="J45" t="s">
        <v>279</v>
      </c>
    </row>
    <row r="46" spans="2:10" ht="18" x14ac:dyDescent="0.35">
      <c r="B46" s="116" t="s">
        <v>281</v>
      </c>
      <c r="C46" s="116"/>
      <c r="D46" s="2">
        <v>3.25</v>
      </c>
      <c r="G46" t="s">
        <v>278</v>
      </c>
      <c r="I46" t="s">
        <v>204</v>
      </c>
      <c r="J46" t="s">
        <v>279</v>
      </c>
    </row>
    <row r="48" spans="2:10" ht="18" x14ac:dyDescent="0.35">
      <c r="B48" s="149" t="s">
        <v>282</v>
      </c>
      <c r="C48" s="149"/>
      <c r="D48" s="149"/>
      <c r="G48" t="s">
        <v>283</v>
      </c>
    </row>
    <row r="49" spans="2:10" ht="18" x14ac:dyDescent="0.35">
      <c r="C49" s="116" t="s">
        <v>207</v>
      </c>
      <c r="D49" s="120">
        <f>VLOOKUP($D$3,[2]Tables!$A$29:$C$32,2,FALSE)</f>
        <v>0.03</v>
      </c>
      <c r="G49" s="150" t="s">
        <v>284</v>
      </c>
      <c r="I49" t="s">
        <v>204</v>
      </c>
      <c r="J49" t="s">
        <v>285</v>
      </c>
    </row>
    <row r="50" spans="2:10" x14ac:dyDescent="0.25">
      <c r="C50" s="116" t="s">
        <v>286</v>
      </c>
      <c r="D50" s="120">
        <f>VLOOKUP($D$3,[2]Tables!$A$29:$C$32,3,FALSE)</f>
        <v>0.75</v>
      </c>
      <c r="I50" t="s">
        <v>204</v>
      </c>
      <c r="J50" t="s">
        <v>285</v>
      </c>
    </row>
    <row r="51" spans="2:10" ht="18" x14ac:dyDescent="0.35">
      <c r="C51" s="116" t="s">
        <v>287</v>
      </c>
      <c r="D51" s="120">
        <f>'[2]Project Information'!C17</f>
        <v>30</v>
      </c>
      <c r="E51" s="6" t="s">
        <v>19</v>
      </c>
      <c r="G51" s="151" t="s">
        <v>288</v>
      </c>
    </row>
    <row r="52" spans="2:10" ht="18.75" x14ac:dyDescent="0.35">
      <c r="C52" s="116" t="s">
        <v>289</v>
      </c>
      <c r="D52" s="146">
        <f>D49*D51^D50</f>
        <v>0.38455830575661065</v>
      </c>
      <c r="E52" s="6" t="s">
        <v>251</v>
      </c>
      <c r="G52" t="s">
        <v>283</v>
      </c>
      <c r="I52" t="s">
        <v>218</v>
      </c>
      <c r="J52" t="s">
        <v>290</v>
      </c>
    </row>
    <row r="53" spans="2:10" x14ac:dyDescent="0.25">
      <c r="B53" s="149" t="s">
        <v>291</v>
      </c>
      <c r="G53" t="s">
        <v>292</v>
      </c>
    </row>
    <row r="54" spans="2:10" ht="18" x14ac:dyDescent="0.35">
      <c r="B54" s="116"/>
      <c r="C54" s="116" t="s">
        <v>293</v>
      </c>
      <c r="D54" s="143">
        <f>D19*D34/D44</f>
        <v>6.1538461538461535E-2</v>
      </c>
      <c r="I54" t="s">
        <v>218</v>
      </c>
      <c r="J54" t="s">
        <v>285</v>
      </c>
    </row>
    <row r="55" spans="2:10" ht="18" x14ac:dyDescent="0.35">
      <c r="B55" s="116"/>
      <c r="C55" s="116" t="s">
        <v>294</v>
      </c>
      <c r="D55" s="143">
        <f>IF(D25&lt;=D24,(D20*D34)/(D25*D44),"")</f>
        <v>4.9874068229398737E-2</v>
      </c>
      <c r="I55" t="s">
        <v>218</v>
      </c>
      <c r="J55" t="s">
        <v>295</v>
      </c>
    </row>
    <row r="56" spans="2:10" ht="18.75" x14ac:dyDescent="0.35">
      <c r="B56" s="116"/>
      <c r="C56" s="116" t="s">
        <v>296</v>
      </c>
      <c r="D56" s="122" t="str">
        <f>IF(D25&gt;D24,(D20*D34*D24)/((D25^2)*D44),"")</f>
        <v/>
      </c>
      <c r="I56" t="s">
        <v>218</v>
      </c>
      <c r="J56" t="s">
        <v>297</v>
      </c>
    </row>
    <row r="57" spans="2:10" ht="18" x14ac:dyDescent="0.35">
      <c r="B57" s="116"/>
      <c r="C57" s="116" t="s">
        <v>298</v>
      </c>
      <c r="D57" s="152">
        <v>0.01</v>
      </c>
      <c r="G57" s="148" t="s">
        <v>299</v>
      </c>
      <c r="I57" t="s">
        <v>218</v>
      </c>
      <c r="J57" t="s">
        <v>300</v>
      </c>
    </row>
    <row r="58" spans="2:10" ht="18" x14ac:dyDescent="0.35">
      <c r="B58" s="116"/>
      <c r="C58" s="116" t="s">
        <v>301</v>
      </c>
      <c r="D58" s="146">
        <f>IF(MAX(D54:D56)&lt;D57,D57,MIN(D54:D56))</f>
        <v>4.9874068229398737E-2</v>
      </c>
    </row>
    <row r="59" spans="2:10" x14ac:dyDescent="0.25">
      <c r="B59" s="149" t="s">
        <v>302</v>
      </c>
      <c r="C59" s="149"/>
      <c r="D59" s="5"/>
      <c r="G59" t="s">
        <v>278</v>
      </c>
    </row>
    <row r="60" spans="2:10" x14ac:dyDescent="0.25">
      <c r="B60" s="24"/>
      <c r="C60" s="116" t="s">
        <v>303</v>
      </c>
      <c r="D60" s="153">
        <f>D77</f>
        <v>1652.3999999999996</v>
      </c>
      <c r="E60" s="6" t="s">
        <v>304</v>
      </c>
      <c r="G60" t="s">
        <v>305</v>
      </c>
      <c r="J60" s="6" t="s">
        <v>306</v>
      </c>
    </row>
    <row r="61" spans="2:10" x14ac:dyDescent="0.25">
      <c r="B61" s="24" t="s">
        <v>307</v>
      </c>
      <c r="D61" s="38">
        <f>D60*D58</f>
        <v>82.411910342258452</v>
      </c>
      <c r="E61" s="6" t="s">
        <v>304</v>
      </c>
      <c r="G61" t="s">
        <v>278</v>
      </c>
      <c r="I61" t="s">
        <v>218</v>
      </c>
      <c r="J61" t="s">
        <v>308</v>
      </c>
    </row>
    <row r="63" spans="2:10" x14ac:dyDescent="0.25">
      <c r="B63" s="1" t="s">
        <v>309</v>
      </c>
      <c r="C63" s="1"/>
      <c r="D63" s="1"/>
      <c r="G63" t="s">
        <v>310</v>
      </c>
    </row>
    <row r="64" spans="2:10" ht="18" x14ac:dyDescent="0.35">
      <c r="B64" t="s">
        <v>434</v>
      </c>
      <c r="D64" s="116" t="s">
        <v>311</v>
      </c>
      <c r="I64" t="s">
        <v>218</v>
      </c>
      <c r="J64" t="s">
        <v>312</v>
      </c>
    </row>
    <row r="65" spans="2:10" ht="18.75" x14ac:dyDescent="0.35">
      <c r="D65" s="116" t="s">
        <v>313</v>
      </c>
      <c r="G65" s="148" t="s">
        <v>314</v>
      </c>
    </row>
    <row r="66" spans="2:10" x14ac:dyDescent="0.25">
      <c r="C66" s="116" t="s">
        <v>315</v>
      </c>
      <c r="D66" s="154">
        <f>Tables!F21</f>
        <v>0.94227915287830522</v>
      </c>
      <c r="G66" t="s">
        <v>310</v>
      </c>
    </row>
    <row r="67" spans="2:10" x14ac:dyDescent="0.25">
      <c r="B67" s="1" t="s">
        <v>316</v>
      </c>
      <c r="C67" s="1"/>
      <c r="D67" s="1"/>
      <c r="G67" t="s">
        <v>317</v>
      </c>
    </row>
    <row r="68" spans="2:10" ht="18" x14ac:dyDescent="0.35">
      <c r="C68" s="116" t="s">
        <v>318</v>
      </c>
      <c r="D68" s="116"/>
      <c r="I68" t="s">
        <v>218</v>
      </c>
      <c r="J68" t="s">
        <v>319</v>
      </c>
    </row>
    <row r="69" spans="2:10" ht="15.75" thickBot="1" x14ac:dyDescent="0.3"/>
    <row r="70" spans="2:10" ht="32.25" customHeight="1" thickTop="1" x14ac:dyDescent="0.25">
      <c r="B70" s="155" t="s">
        <v>320</v>
      </c>
      <c r="C70" s="156" t="s">
        <v>321</v>
      </c>
      <c r="D70" s="157" t="s">
        <v>187</v>
      </c>
      <c r="E70" s="157" t="s">
        <v>322</v>
      </c>
      <c r="F70" s="157" t="s">
        <v>323</v>
      </c>
      <c r="G70" s="157" t="s">
        <v>324</v>
      </c>
      <c r="H70" s="157" t="s">
        <v>325</v>
      </c>
      <c r="I70" s="158" t="s">
        <v>326</v>
      </c>
      <c r="J70" s="159" t="s">
        <v>327</v>
      </c>
    </row>
    <row r="71" spans="2:10" ht="15.75" thickBot="1" x14ac:dyDescent="0.3">
      <c r="B71" s="160"/>
      <c r="C71" s="161" t="s">
        <v>328</v>
      </c>
      <c r="D71" s="162" t="s">
        <v>190</v>
      </c>
      <c r="E71" s="162"/>
      <c r="F71" s="162"/>
      <c r="G71" s="162" t="s">
        <v>190</v>
      </c>
      <c r="H71" s="162" t="s">
        <v>190</v>
      </c>
      <c r="I71" s="162" t="s">
        <v>329</v>
      </c>
      <c r="J71" s="163" t="s">
        <v>328</v>
      </c>
    </row>
    <row r="72" spans="2:10" ht="15.75" thickTop="1" x14ac:dyDescent="0.25">
      <c r="B72" s="164" t="s">
        <v>157</v>
      </c>
      <c r="C72" s="165">
        <f>'Seismic Analysis - Moment'!C72</f>
        <v>15</v>
      </c>
      <c r="D72" s="166">
        <f>HLOOKUP(B72,'[2]Load Analysis'!C36:L45,10,FALSE)</f>
        <v>571.53599999999994</v>
      </c>
      <c r="E72" s="166">
        <f>D72*J72^$D$66</f>
        <v>14089.778169472835</v>
      </c>
      <c r="F72" s="167">
        <f>E72/$E$77</f>
        <v>0.50398731827402887</v>
      </c>
      <c r="G72" s="168">
        <f>F72*$D$61</f>
        <v>41.534557687234539</v>
      </c>
      <c r="H72" s="168">
        <f>SUM(G72)</f>
        <v>41.534557687234539</v>
      </c>
      <c r="I72" s="169"/>
      <c r="J72" s="170">
        <f>SUM(C72:$C$76)</f>
        <v>30</v>
      </c>
    </row>
    <row r="73" spans="2:10" x14ac:dyDescent="0.25">
      <c r="B73" s="171"/>
      <c r="C73" s="172"/>
      <c r="D73" s="166"/>
      <c r="E73" s="173"/>
      <c r="F73" s="174"/>
      <c r="G73" s="175"/>
      <c r="H73" s="175">
        <f>SUM($G$72:G73)</f>
        <v>41.534557687234539</v>
      </c>
      <c r="I73" s="176"/>
      <c r="J73" s="177">
        <f>J74</f>
        <v>15</v>
      </c>
    </row>
    <row r="74" spans="2:10" x14ac:dyDescent="0.25">
      <c r="B74" s="171" t="s">
        <v>182</v>
      </c>
      <c r="C74" s="172">
        <f>'Seismic Analysis - Moment'!C74</f>
        <v>15</v>
      </c>
      <c r="D74" s="166">
        <f>HLOOKUP(B74,'[2]Load Analysis'!$C$36:$L$45,10,FALSE)</f>
        <v>1080.8639999999998</v>
      </c>
      <c r="E74" s="173">
        <f>D74*J74^D66</f>
        <v>13866.834345550636</v>
      </c>
      <c r="F74" s="174">
        <f>E74/$E$77</f>
        <v>0.49601268172597102</v>
      </c>
      <c r="G74" s="175">
        <f>F74*$D$61</f>
        <v>40.877352655023898</v>
      </c>
      <c r="H74" s="175">
        <f>SUM($G$72:G74)</f>
        <v>82.411910342258437</v>
      </c>
      <c r="I74" s="173">
        <f>H73*C72+I72</f>
        <v>623.01836530851813</v>
      </c>
      <c r="J74" s="177">
        <f>SUM(C74:$C$76)</f>
        <v>15</v>
      </c>
    </row>
    <row r="75" spans="2:10" x14ac:dyDescent="0.25">
      <c r="B75" s="171"/>
      <c r="C75" s="172"/>
      <c r="D75" s="166"/>
      <c r="E75" s="173"/>
      <c r="F75" s="176"/>
      <c r="G75" s="175"/>
      <c r="H75" s="175">
        <f>SUM($G$72:G75)</f>
        <v>82.411910342258437</v>
      </c>
      <c r="I75" s="173"/>
      <c r="J75" s="177">
        <f>SUM(C75:$C$76)</f>
        <v>0</v>
      </c>
    </row>
    <row r="76" spans="2:10" ht="15.75" thickBot="1" x14ac:dyDescent="0.3">
      <c r="B76" s="178" t="s">
        <v>330</v>
      </c>
      <c r="C76" s="179">
        <v>0</v>
      </c>
      <c r="D76" s="166">
        <v>0</v>
      </c>
      <c r="E76" s="180">
        <v>0</v>
      </c>
      <c r="F76" s="181">
        <f>E76/$E$77</f>
        <v>0</v>
      </c>
      <c r="G76" s="180">
        <f>F76*$D$61</f>
        <v>0</v>
      </c>
      <c r="H76" s="182">
        <f>SUM($G$72:G76)</f>
        <v>82.411910342258437</v>
      </c>
      <c r="I76" s="180">
        <f>H75*C74+I74</f>
        <v>1859.1970204423947</v>
      </c>
      <c r="J76" s="183">
        <f>SUM(C76:$C$76)</f>
        <v>0</v>
      </c>
    </row>
    <row r="77" spans="2:10" ht="16.5" thickTop="1" thickBot="1" x14ac:dyDescent="0.3">
      <c r="B77" s="184" t="s">
        <v>331</v>
      </c>
      <c r="C77" s="185">
        <f>SUM(C72:C76)</f>
        <v>30</v>
      </c>
      <c r="D77" s="186">
        <f>SUM(D72:D76)</f>
        <v>1652.3999999999996</v>
      </c>
      <c r="E77" s="186">
        <f>SUM(E72:E76)</f>
        <v>27956.612515023473</v>
      </c>
      <c r="F77" s="187">
        <f>E77/$E$77</f>
        <v>1</v>
      </c>
      <c r="G77" s="188">
        <f>SUM(G72:G76)</f>
        <v>82.411910342258437</v>
      </c>
      <c r="H77" s="188">
        <f>H72+H74</f>
        <v>123.94646802949298</v>
      </c>
      <c r="I77" s="187"/>
      <c r="J77" s="189">
        <v>0</v>
      </c>
    </row>
    <row r="78" spans="2:10" ht="15.75" thickTop="1" x14ac:dyDescent="0.25">
      <c r="B78" s="5"/>
      <c r="C78" s="5"/>
      <c r="D78" s="5"/>
      <c r="E78" s="5"/>
      <c r="F78" s="5"/>
      <c r="G78" s="5"/>
      <c r="I78" s="5"/>
      <c r="J78" s="5"/>
    </row>
    <row r="79" spans="2:10" x14ac:dyDescent="0.25">
      <c r="B79" s="5"/>
      <c r="C79" s="5"/>
      <c r="D79" s="5"/>
      <c r="E79" s="5"/>
      <c r="F79" s="5"/>
      <c r="G79" s="5"/>
      <c r="H79" s="5"/>
      <c r="I79" s="5"/>
      <c r="J79" s="5"/>
    </row>
    <row r="80" spans="2:10" x14ac:dyDescent="0.25">
      <c r="B80" s="5"/>
      <c r="C80" s="5"/>
      <c r="D80" s="5"/>
      <c r="E80" s="5"/>
      <c r="F80" s="5"/>
      <c r="G80" s="5"/>
      <c r="H80" s="5"/>
      <c r="I80" s="5"/>
      <c r="J80" s="5"/>
    </row>
    <row r="81" spans="2:10" hidden="1" x14ac:dyDescent="0.25">
      <c r="B81" s="149" t="s">
        <v>332</v>
      </c>
      <c r="C81" s="5"/>
      <c r="D81" s="5"/>
      <c r="E81" s="5"/>
      <c r="F81" s="5"/>
      <c r="G81" s="5"/>
      <c r="H81" s="5"/>
      <c r="I81" s="24" t="s">
        <v>204</v>
      </c>
      <c r="J81" s="5" t="s">
        <v>333</v>
      </c>
    </row>
    <row r="82" spans="2:10" hidden="1" x14ac:dyDescent="0.25">
      <c r="B82" s="5" t="s">
        <v>334</v>
      </c>
      <c r="C82" s="5">
        <v>1.4999999999999999E-2</v>
      </c>
      <c r="D82" s="5"/>
      <c r="E82" s="5"/>
      <c r="F82" s="5"/>
      <c r="G82" s="5"/>
      <c r="H82" s="5"/>
      <c r="I82" s="5"/>
      <c r="J82" s="5"/>
    </row>
  </sheetData>
  <mergeCells count="2">
    <mergeCell ref="D3:G3"/>
    <mergeCell ref="I6:J6"/>
  </mergeCells>
  <pageMargins left="0.25" right="0.25" top="0.75" bottom="0.75" header="0.3" footer="0.3"/>
  <pageSetup paperSize="9" orientation="portrait" r:id="rId1"/>
  <headerFooter>
    <oddHeader>&amp;L&amp;"-,Bold"14.551 Advanced Steel Design
Homework #3&amp;C&amp;"-,Bold"Seismic Analysis&amp;"-,Regular"
Braced-Frame&amp;R&amp;"-,Bold"Ana Gouveia
&amp;D</oddHeader>
    <oddFooter>&amp;CSection
&amp;P/&amp;N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82"/>
  <sheetViews>
    <sheetView view="pageLayout" zoomScale="85" zoomScaleNormal="100" zoomScalePageLayoutView="85" workbookViewId="0">
      <selection activeCell="G16" sqref="G16"/>
    </sheetView>
  </sheetViews>
  <sheetFormatPr defaultRowHeight="15" x14ac:dyDescent="0.25"/>
  <cols>
    <col min="1" max="1" width="1.28515625" customWidth="1"/>
    <col min="2" max="2" width="12.85546875" customWidth="1"/>
    <col min="3" max="3" width="12.7109375" customWidth="1"/>
    <col min="4" max="5" width="10.5703125" customWidth="1"/>
    <col min="6" max="6" width="9.42578125" customWidth="1"/>
    <col min="7" max="7" width="9.28515625" customWidth="1"/>
    <col min="8" max="8" width="8.42578125" customWidth="1"/>
    <col min="9" max="9" width="11.7109375" customWidth="1"/>
    <col min="10" max="10" width="10.140625" customWidth="1"/>
    <col min="11" max="11" width="1.7109375" customWidth="1"/>
    <col min="12" max="12" width="5.5703125" customWidth="1"/>
  </cols>
  <sheetData>
    <row r="1" spans="2:10" ht="15.75" thickBot="1" x14ac:dyDescent="0.3">
      <c r="B1" s="54" t="s">
        <v>223</v>
      </c>
      <c r="C1" s="55"/>
      <c r="D1" s="55"/>
      <c r="E1" s="55"/>
      <c r="F1" s="55"/>
      <c r="G1" s="55"/>
    </row>
    <row r="2" spans="2:10" ht="15.75" thickTop="1" x14ac:dyDescent="0.25">
      <c r="B2" s="73"/>
      <c r="C2" s="66"/>
      <c r="D2" s="66"/>
      <c r="E2" s="66"/>
      <c r="F2" s="66"/>
      <c r="G2" s="66"/>
    </row>
    <row r="3" spans="2:10" x14ac:dyDescent="0.25">
      <c r="B3" s="134" t="s">
        <v>224</v>
      </c>
      <c r="C3" s="135"/>
      <c r="D3" s="221" t="s">
        <v>410</v>
      </c>
      <c r="E3" s="221"/>
      <c r="F3" s="221"/>
      <c r="G3" s="221"/>
    </row>
    <row r="4" spans="2:10" x14ac:dyDescent="0.25">
      <c r="B4" s="134"/>
      <c r="C4" s="135"/>
      <c r="D4" s="136"/>
      <c r="E4" s="135"/>
      <c r="F4" s="137"/>
    </row>
    <row r="5" spans="2:10" x14ac:dyDescent="0.25">
      <c r="B5" s="137"/>
      <c r="C5" s="137"/>
      <c r="D5" s="137"/>
      <c r="E5" s="138"/>
      <c r="F5" s="137"/>
      <c r="G5" s="66" t="s">
        <v>175</v>
      </c>
      <c r="I5" s="139" t="s">
        <v>176</v>
      </c>
      <c r="J5" s="68" t="s">
        <v>177</v>
      </c>
    </row>
    <row r="6" spans="2:10" x14ac:dyDescent="0.25">
      <c r="G6" s="70" t="s">
        <v>178</v>
      </c>
      <c r="H6" s="70"/>
      <c r="I6" s="216" t="s">
        <v>179</v>
      </c>
      <c r="J6" s="216"/>
    </row>
    <row r="7" spans="2:10" ht="15.75" thickBot="1" x14ac:dyDescent="0.3">
      <c r="B7" s="54" t="s">
        <v>226</v>
      </c>
      <c r="C7" s="54"/>
      <c r="D7" s="54"/>
      <c r="E7" s="55"/>
      <c r="F7" s="55"/>
      <c r="G7" s="140">
        <v>11.4</v>
      </c>
    </row>
    <row r="8" spans="2:10" ht="15.75" thickTop="1" x14ac:dyDescent="0.25">
      <c r="G8" s="141"/>
    </row>
    <row r="9" spans="2:10" x14ac:dyDescent="0.25">
      <c r="B9" s="1" t="s">
        <v>8</v>
      </c>
      <c r="C9" s="1"/>
      <c r="D9" s="120" t="str">
        <f>'[2]Project Information'!C8</f>
        <v>C</v>
      </c>
      <c r="E9" t="str">
        <f>IF(D11&lt;=0.15,IF(D12&lt;0.04,"CLASS A",""),"")</f>
        <v/>
      </c>
      <c r="G9" s="141" t="s">
        <v>227</v>
      </c>
      <c r="I9" t="s">
        <v>228</v>
      </c>
    </row>
    <row r="10" spans="2:10" x14ac:dyDescent="0.25">
      <c r="B10" s="1" t="s">
        <v>229</v>
      </c>
      <c r="C10" s="1"/>
      <c r="D10" s="1"/>
    </row>
    <row r="11" spans="2:10" ht="18" x14ac:dyDescent="0.35">
      <c r="C11" s="116" t="s">
        <v>230</v>
      </c>
      <c r="D11" s="142">
        <f>'[2]Seismic Analysis - Braced'!D11</f>
        <v>0.25</v>
      </c>
      <c r="G11" t="s">
        <v>231</v>
      </c>
      <c r="I11" t="s">
        <v>232</v>
      </c>
      <c r="J11" t="s">
        <v>233</v>
      </c>
    </row>
    <row r="12" spans="2:10" ht="18" x14ac:dyDescent="0.35">
      <c r="C12" s="116" t="s">
        <v>234</v>
      </c>
      <c r="D12" s="142">
        <f>'[2]Seismic Analysis - Braced'!D12</f>
        <v>7.6999999999999999E-2</v>
      </c>
      <c r="G12" t="s">
        <v>231</v>
      </c>
      <c r="I12" t="s">
        <v>232</v>
      </c>
      <c r="J12" t="s">
        <v>233</v>
      </c>
    </row>
    <row r="13" spans="2:10" x14ac:dyDescent="0.25">
      <c r="B13" s="1" t="s">
        <v>235</v>
      </c>
      <c r="C13" s="1"/>
      <c r="D13" s="1"/>
    </row>
    <row r="14" spans="2:10" ht="18" x14ac:dyDescent="0.35">
      <c r="C14" s="116" t="s">
        <v>236</v>
      </c>
      <c r="D14" s="142">
        <f>'[2]Seismic Analysis - Braced'!D14</f>
        <v>1.2</v>
      </c>
      <c r="G14" t="s">
        <v>237</v>
      </c>
      <c r="I14" t="s">
        <v>204</v>
      </c>
      <c r="J14" t="s">
        <v>238</v>
      </c>
    </row>
    <row r="15" spans="2:10" ht="18" x14ac:dyDescent="0.35">
      <c r="C15" s="116" t="s">
        <v>239</v>
      </c>
      <c r="D15" s="142">
        <f>'[2]Seismic Analysis - Braced'!D15</f>
        <v>1.7</v>
      </c>
      <c r="G15" t="s">
        <v>237</v>
      </c>
      <c r="I15" t="s">
        <v>204</v>
      </c>
      <c r="J15" t="s">
        <v>240</v>
      </c>
    </row>
    <row r="16" spans="2:10" ht="18" x14ac:dyDescent="0.35">
      <c r="C16" s="116" t="s">
        <v>241</v>
      </c>
      <c r="D16" s="122">
        <f>D14*D11</f>
        <v>0.3</v>
      </c>
      <c r="G16" t="s">
        <v>237</v>
      </c>
      <c r="I16" t="s">
        <v>218</v>
      </c>
      <c r="J16" t="s">
        <v>238</v>
      </c>
    </row>
    <row r="17" spans="2:10" ht="18" x14ac:dyDescent="0.35">
      <c r="C17" s="116" t="s">
        <v>242</v>
      </c>
      <c r="D17" s="143">
        <f>D15*D12</f>
        <v>0.13089999999999999</v>
      </c>
      <c r="G17" t="s">
        <v>237</v>
      </c>
      <c r="I17" t="s">
        <v>218</v>
      </c>
      <c r="J17" t="s">
        <v>240</v>
      </c>
    </row>
    <row r="18" spans="2:10" x14ac:dyDescent="0.25">
      <c r="B18" s="1" t="s">
        <v>243</v>
      </c>
      <c r="C18" s="1"/>
      <c r="D18" s="1"/>
    </row>
    <row r="19" spans="2:10" ht="18" x14ac:dyDescent="0.35">
      <c r="C19" s="116" t="s">
        <v>244</v>
      </c>
      <c r="D19" s="3">
        <f>(2/3)*(D16)</f>
        <v>0.19999999999999998</v>
      </c>
      <c r="G19" t="s">
        <v>245</v>
      </c>
      <c r="I19" t="s">
        <v>218</v>
      </c>
      <c r="J19" t="s">
        <v>246</v>
      </c>
    </row>
    <row r="20" spans="2:10" ht="18" x14ac:dyDescent="0.35">
      <c r="C20" s="116" t="s">
        <v>247</v>
      </c>
      <c r="D20" s="144">
        <f>(2/3)*(D17)</f>
        <v>8.7266666666666659E-2</v>
      </c>
      <c r="G20" t="s">
        <v>245</v>
      </c>
      <c r="I20" t="s">
        <v>218</v>
      </c>
      <c r="J20" t="s">
        <v>248</v>
      </c>
    </row>
    <row r="21" spans="2:10" x14ac:dyDescent="0.25">
      <c r="B21" s="1" t="s">
        <v>249</v>
      </c>
      <c r="C21" s="1"/>
    </row>
    <row r="22" spans="2:10" ht="18" x14ac:dyDescent="0.35">
      <c r="C22" s="116" t="s">
        <v>250</v>
      </c>
      <c r="D22" s="143">
        <f>(0.2)*$D$20/$D$19</f>
        <v>8.7266666666666659E-2</v>
      </c>
      <c r="E22" s="6" t="s">
        <v>251</v>
      </c>
      <c r="G22" t="s">
        <v>252</v>
      </c>
    </row>
    <row r="23" spans="2:10" ht="18" x14ac:dyDescent="0.35">
      <c r="C23" s="116" t="s">
        <v>253</v>
      </c>
      <c r="D23" s="143">
        <f>$D$20/$D$19</f>
        <v>0.43633333333333335</v>
      </c>
      <c r="E23" s="6" t="s">
        <v>251</v>
      </c>
      <c r="G23" t="s">
        <v>252</v>
      </c>
    </row>
    <row r="24" spans="2:10" ht="18" x14ac:dyDescent="0.35">
      <c r="B24" t="s">
        <v>254</v>
      </c>
      <c r="D24" s="2">
        <f>'[2]Seismic Analysis - Braced'!D24</f>
        <v>6</v>
      </c>
      <c r="E24" s="6" t="s">
        <v>251</v>
      </c>
      <c r="F24" s="116"/>
      <c r="G24" t="s">
        <v>252</v>
      </c>
      <c r="I24" t="s">
        <v>232</v>
      </c>
      <c r="J24" t="s">
        <v>255</v>
      </c>
    </row>
    <row r="25" spans="2:10" x14ac:dyDescent="0.25">
      <c r="C25" s="116" t="s">
        <v>256</v>
      </c>
      <c r="D25" s="145">
        <f>1.4*D52</f>
        <v>0.59563892451585099</v>
      </c>
      <c r="E25" s="6" t="s">
        <v>251</v>
      </c>
      <c r="G25" s="148" t="s">
        <v>257</v>
      </c>
    </row>
    <row r="26" spans="2:10" ht="18" x14ac:dyDescent="0.35">
      <c r="B26" s="24"/>
      <c r="C26" s="116" t="s">
        <v>258</v>
      </c>
      <c r="D26" s="5" t="str">
        <f>IF(D25&lt;D22,D19*(0.4+0.6*D25/D22),"")</f>
        <v/>
      </c>
      <c r="G26" t="s">
        <v>252</v>
      </c>
      <c r="I26" t="s">
        <v>218</v>
      </c>
      <c r="J26" t="s">
        <v>259</v>
      </c>
    </row>
    <row r="27" spans="2:10" ht="18" x14ac:dyDescent="0.35">
      <c r="C27" s="116" t="s">
        <v>260</v>
      </c>
      <c r="D27" s="5" t="str">
        <f>IF(D25&lt;D23,IF(D22&lt;D25,D19,""),"")</f>
        <v/>
      </c>
      <c r="G27" t="s">
        <v>252</v>
      </c>
    </row>
    <row r="28" spans="2:10" ht="18" x14ac:dyDescent="0.35">
      <c r="C28" s="116" t="s">
        <v>261</v>
      </c>
      <c r="D28" s="146">
        <f>IF(D25&lt;D24,IF(D23&lt;D25,D20/D25,""),"")</f>
        <v>0.14650934160758383</v>
      </c>
      <c r="G28" t="s">
        <v>252</v>
      </c>
      <c r="I28" t="s">
        <v>218</v>
      </c>
      <c r="J28" t="s">
        <v>262</v>
      </c>
    </row>
    <row r="29" spans="2:10" ht="18.75" x14ac:dyDescent="0.35">
      <c r="C29" s="116" t="s">
        <v>263</v>
      </c>
      <c r="D29" s="5" t="str">
        <f>IF(D25&gt;D24,D20*D24/(D25^2),"")</f>
        <v/>
      </c>
      <c r="G29" t="s">
        <v>252</v>
      </c>
      <c r="I29" t="s">
        <v>218</v>
      </c>
      <c r="J29" t="s">
        <v>264</v>
      </c>
    </row>
    <row r="31" spans="2:10" ht="15.75" thickBot="1" x14ac:dyDescent="0.3">
      <c r="B31" s="54" t="s">
        <v>265</v>
      </c>
      <c r="C31" s="54"/>
      <c r="D31" s="54"/>
      <c r="E31" s="55"/>
      <c r="F31" s="55"/>
      <c r="G31" s="140">
        <v>11.5</v>
      </c>
    </row>
    <row r="32" spans="2:10" ht="15.75" thickTop="1" x14ac:dyDescent="0.25"/>
    <row r="33" spans="2:10" x14ac:dyDescent="0.25">
      <c r="B33" t="s">
        <v>266</v>
      </c>
      <c r="D33" s="120" t="str">
        <f>'[2]Project Information'!C7</f>
        <v>II</v>
      </c>
      <c r="I33" t="s">
        <v>204</v>
      </c>
      <c r="J33" s="147" t="s">
        <v>267</v>
      </c>
    </row>
    <row r="34" spans="2:10" x14ac:dyDescent="0.25">
      <c r="B34" t="s">
        <v>10</v>
      </c>
      <c r="D34" s="3">
        <f>VLOOKUP(D33,[2]Tables!A11:B14,2,FALSE)</f>
        <v>1</v>
      </c>
      <c r="I34" t="s">
        <v>204</v>
      </c>
      <c r="J34" t="s">
        <v>268</v>
      </c>
    </row>
    <row r="36" spans="2:10" ht="15.75" thickBot="1" x14ac:dyDescent="0.3">
      <c r="B36" s="54" t="s">
        <v>269</v>
      </c>
      <c r="C36" s="54"/>
      <c r="D36" s="54"/>
      <c r="E36" s="55"/>
      <c r="F36" s="55"/>
      <c r="G36" s="140">
        <v>11.6</v>
      </c>
    </row>
    <row r="37" spans="2:10" ht="15.75" thickTop="1" x14ac:dyDescent="0.25"/>
    <row r="38" spans="2:10" x14ac:dyDescent="0.25">
      <c r="B38" t="s">
        <v>270</v>
      </c>
      <c r="D38" s="2" t="str">
        <f>'[2]Seismic Analysis - Braced'!D38</f>
        <v>B</v>
      </c>
      <c r="I38" t="s">
        <v>204</v>
      </c>
      <c r="J38" t="s">
        <v>271</v>
      </c>
    </row>
    <row r="39" spans="2:10" x14ac:dyDescent="0.25">
      <c r="B39" t="s">
        <v>272</v>
      </c>
      <c r="D39" s="2" t="str">
        <f>'[2]Seismic Analysis - Braced'!D39</f>
        <v>B</v>
      </c>
      <c r="I39" t="s">
        <v>204</v>
      </c>
      <c r="J39" t="s">
        <v>273</v>
      </c>
    </row>
    <row r="40" spans="2:10" x14ac:dyDescent="0.25">
      <c r="B40" s="116" t="s">
        <v>274</v>
      </c>
      <c r="C40" s="116"/>
      <c r="D40" s="31" t="str">
        <f>IF(D38=D39,D38,"UPDATE")</f>
        <v>B</v>
      </c>
      <c r="G40" s="148" t="s">
        <v>275</v>
      </c>
    </row>
    <row r="42" spans="2:10" ht="15.75" thickBot="1" x14ac:dyDescent="0.3">
      <c r="B42" s="54" t="s">
        <v>276</v>
      </c>
      <c r="C42" s="54"/>
      <c r="D42" s="54"/>
      <c r="E42" s="55"/>
      <c r="F42" s="55"/>
      <c r="G42" s="140">
        <v>12.8</v>
      </c>
    </row>
    <row r="43" spans="2:10" ht="15.75" thickTop="1" x14ac:dyDescent="0.25"/>
    <row r="44" spans="2:10" x14ac:dyDescent="0.25">
      <c r="B44" s="116" t="s">
        <v>277</v>
      </c>
      <c r="C44" s="116"/>
      <c r="D44" s="2">
        <v>3.5</v>
      </c>
      <c r="G44" t="s">
        <v>278</v>
      </c>
      <c r="I44" t="s">
        <v>204</v>
      </c>
      <c r="J44" t="s">
        <v>279</v>
      </c>
    </row>
    <row r="45" spans="2:10" ht="18" x14ac:dyDescent="0.35">
      <c r="B45" s="116" t="s">
        <v>280</v>
      </c>
      <c r="C45" s="116"/>
      <c r="D45" s="2">
        <v>3</v>
      </c>
      <c r="G45" t="s">
        <v>278</v>
      </c>
      <c r="I45" t="s">
        <v>204</v>
      </c>
      <c r="J45" t="s">
        <v>279</v>
      </c>
    </row>
    <row r="46" spans="2:10" ht="18" x14ac:dyDescent="0.35">
      <c r="B46" s="116" t="s">
        <v>281</v>
      </c>
      <c r="C46" s="116"/>
      <c r="D46" s="2">
        <v>3</v>
      </c>
      <c r="G46" t="s">
        <v>278</v>
      </c>
      <c r="I46" t="s">
        <v>204</v>
      </c>
      <c r="J46" t="s">
        <v>279</v>
      </c>
    </row>
    <row r="48" spans="2:10" ht="18" x14ac:dyDescent="0.35">
      <c r="B48" s="149" t="s">
        <v>282</v>
      </c>
      <c r="C48" s="149"/>
      <c r="D48" s="149"/>
      <c r="G48" t="s">
        <v>283</v>
      </c>
    </row>
    <row r="49" spans="2:10" ht="18" x14ac:dyDescent="0.35">
      <c r="C49" s="116" t="s">
        <v>207</v>
      </c>
      <c r="D49" s="191">
        <f>VLOOKUP($D$3,[2]Tables!$A$29:$C$32,2,FALSE)</f>
        <v>2.8000000000000001E-2</v>
      </c>
      <c r="G49" s="150" t="s">
        <v>284</v>
      </c>
      <c r="I49" t="s">
        <v>204</v>
      </c>
      <c r="J49" t="s">
        <v>285</v>
      </c>
    </row>
    <row r="50" spans="2:10" x14ac:dyDescent="0.25">
      <c r="C50" s="116" t="s">
        <v>286</v>
      </c>
      <c r="D50" s="120">
        <f>VLOOKUP($D$3,[2]Tables!$A$29:$C$32,3,FALSE)</f>
        <v>0.8</v>
      </c>
      <c r="I50" t="s">
        <v>204</v>
      </c>
      <c r="J50" t="s">
        <v>285</v>
      </c>
    </row>
    <row r="51" spans="2:10" ht="18" x14ac:dyDescent="0.35">
      <c r="C51" s="116" t="s">
        <v>287</v>
      </c>
      <c r="D51" s="120">
        <f>'[2]Project Information'!C17</f>
        <v>30</v>
      </c>
      <c r="E51" s="6" t="s">
        <v>19</v>
      </c>
      <c r="G51" s="151" t="s">
        <v>288</v>
      </c>
    </row>
    <row r="52" spans="2:10" ht="18.75" x14ac:dyDescent="0.35">
      <c r="C52" s="116" t="s">
        <v>289</v>
      </c>
      <c r="D52" s="146">
        <f>D49*D51^D50</f>
        <v>0.42545637465417929</v>
      </c>
      <c r="E52" s="6" t="s">
        <v>251</v>
      </c>
      <c r="G52" t="s">
        <v>283</v>
      </c>
      <c r="I52" t="s">
        <v>218</v>
      </c>
      <c r="J52" t="s">
        <v>290</v>
      </c>
    </row>
    <row r="53" spans="2:10" x14ac:dyDescent="0.25">
      <c r="B53" s="149" t="s">
        <v>291</v>
      </c>
      <c r="G53" t="s">
        <v>292</v>
      </c>
    </row>
    <row r="54" spans="2:10" ht="18" x14ac:dyDescent="0.35">
      <c r="B54" s="116"/>
      <c r="C54" s="116" t="s">
        <v>293</v>
      </c>
      <c r="D54" s="143">
        <f>D19*D34/D44</f>
        <v>5.7142857142857141E-2</v>
      </c>
      <c r="I54" t="s">
        <v>218</v>
      </c>
      <c r="J54" t="s">
        <v>285</v>
      </c>
    </row>
    <row r="55" spans="2:10" ht="18" x14ac:dyDescent="0.35">
      <c r="B55" s="116"/>
      <c r="C55" s="116" t="s">
        <v>294</v>
      </c>
      <c r="D55" s="143">
        <f>IF(D25&lt;=D24,(D20*D34)/(D25*D44),"")</f>
        <v>4.1859811887881092E-2</v>
      </c>
      <c r="I55" t="s">
        <v>218</v>
      </c>
      <c r="J55" t="s">
        <v>295</v>
      </c>
    </row>
    <row r="56" spans="2:10" ht="18.75" x14ac:dyDescent="0.35">
      <c r="B56" s="116"/>
      <c r="C56" s="116" t="s">
        <v>296</v>
      </c>
      <c r="D56" s="122" t="str">
        <f>IF(D25&gt;D24,(D20*D34*D24)/((D25^2)*D44),"")</f>
        <v/>
      </c>
      <c r="I56" t="s">
        <v>218</v>
      </c>
      <c r="J56" t="s">
        <v>297</v>
      </c>
    </row>
    <row r="57" spans="2:10" ht="18" x14ac:dyDescent="0.35">
      <c r="B57" s="116"/>
      <c r="C57" s="116" t="s">
        <v>298</v>
      </c>
      <c r="D57" s="152">
        <v>0.01</v>
      </c>
      <c r="G57" s="148" t="s">
        <v>299</v>
      </c>
      <c r="I57" t="s">
        <v>218</v>
      </c>
      <c r="J57" t="s">
        <v>300</v>
      </c>
    </row>
    <row r="58" spans="2:10" ht="18" x14ac:dyDescent="0.35">
      <c r="B58" s="116"/>
      <c r="C58" s="116" t="s">
        <v>301</v>
      </c>
      <c r="D58" s="146">
        <f>IF(MAX(D54:D56)&lt;D57,D57,MIN(D54:D56))</f>
        <v>4.1859811887881092E-2</v>
      </c>
      <c r="G58" s="148" t="s">
        <v>433</v>
      </c>
    </row>
    <row r="59" spans="2:10" x14ac:dyDescent="0.25">
      <c r="B59" s="149" t="s">
        <v>302</v>
      </c>
      <c r="C59" s="149"/>
      <c r="D59" s="5"/>
      <c r="G59" t="s">
        <v>278</v>
      </c>
    </row>
    <row r="60" spans="2:10" x14ac:dyDescent="0.25">
      <c r="B60" s="24"/>
      <c r="C60" s="116" t="s">
        <v>303</v>
      </c>
      <c r="D60" s="153">
        <f>D77</f>
        <v>1652.3999999999996</v>
      </c>
      <c r="E60" s="6" t="s">
        <v>304</v>
      </c>
      <c r="G60" t="s">
        <v>305</v>
      </c>
      <c r="J60" s="6" t="s">
        <v>306</v>
      </c>
    </row>
    <row r="61" spans="2:10" x14ac:dyDescent="0.25">
      <c r="B61" s="24" t="s">
        <v>307</v>
      </c>
      <c r="D61" s="38">
        <f>D60*D58</f>
        <v>69.169153163534702</v>
      </c>
      <c r="E61" s="6" t="s">
        <v>304</v>
      </c>
      <c r="G61" t="s">
        <v>278</v>
      </c>
      <c r="I61" t="s">
        <v>218</v>
      </c>
      <c r="J61" t="s">
        <v>308</v>
      </c>
    </row>
    <row r="63" spans="2:10" x14ac:dyDescent="0.25">
      <c r="B63" s="1" t="s">
        <v>309</v>
      </c>
      <c r="C63" s="1"/>
      <c r="D63" s="1"/>
      <c r="G63" t="s">
        <v>310</v>
      </c>
    </row>
    <row r="64" spans="2:10" ht="18" x14ac:dyDescent="0.35">
      <c r="B64" t="s">
        <v>434</v>
      </c>
      <c r="D64" s="116" t="s">
        <v>311</v>
      </c>
      <c r="I64" t="s">
        <v>218</v>
      </c>
      <c r="J64" t="s">
        <v>312</v>
      </c>
    </row>
    <row r="65" spans="2:10" ht="18.75" x14ac:dyDescent="0.35">
      <c r="D65" s="116" t="s">
        <v>313</v>
      </c>
      <c r="G65" s="148" t="s">
        <v>314</v>
      </c>
    </row>
    <row r="66" spans="2:10" x14ac:dyDescent="0.25">
      <c r="C66" s="116" t="s">
        <v>315</v>
      </c>
      <c r="D66" s="154">
        <f>Tables!F30</f>
        <v>0.96272818732708965</v>
      </c>
      <c r="G66" t="s">
        <v>310</v>
      </c>
    </row>
    <row r="67" spans="2:10" x14ac:dyDescent="0.25">
      <c r="B67" s="1" t="s">
        <v>316</v>
      </c>
      <c r="C67" s="1"/>
      <c r="D67" s="1"/>
      <c r="G67" t="s">
        <v>317</v>
      </c>
    </row>
    <row r="68" spans="2:10" ht="18" x14ac:dyDescent="0.35">
      <c r="C68" s="116" t="s">
        <v>318</v>
      </c>
      <c r="D68" s="116"/>
      <c r="I68" t="s">
        <v>218</v>
      </c>
      <c r="J68" t="s">
        <v>319</v>
      </c>
    </row>
    <row r="69" spans="2:10" ht="15.75" thickBot="1" x14ac:dyDescent="0.3"/>
    <row r="70" spans="2:10" ht="32.25" customHeight="1" thickTop="1" x14ac:dyDescent="0.25">
      <c r="B70" s="155" t="s">
        <v>320</v>
      </c>
      <c r="C70" s="156" t="s">
        <v>321</v>
      </c>
      <c r="D70" s="157" t="s">
        <v>187</v>
      </c>
      <c r="E70" s="157" t="s">
        <v>322</v>
      </c>
      <c r="F70" s="157" t="s">
        <v>323</v>
      </c>
      <c r="G70" s="157" t="s">
        <v>324</v>
      </c>
      <c r="H70" s="157" t="s">
        <v>325</v>
      </c>
      <c r="I70" s="158" t="s">
        <v>326</v>
      </c>
      <c r="J70" s="159" t="s">
        <v>327</v>
      </c>
    </row>
    <row r="71" spans="2:10" ht="15.75" thickBot="1" x14ac:dyDescent="0.3">
      <c r="B71" s="160"/>
      <c r="C71" s="161" t="s">
        <v>328</v>
      </c>
      <c r="D71" s="162" t="s">
        <v>190</v>
      </c>
      <c r="E71" s="162"/>
      <c r="F71" s="162"/>
      <c r="G71" s="162" t="s">
        <v>190</v>
      </c>
      <c r="H71" s="162" t="s">
        <v>190</v>
      </c>
      <c r="I71" s="162" t="s">
        <v>329</v>
      </c>
      <c r="J71" s="163" t="s">
        <v>328</v>
      </c>
    </row>
    <row r="72" spans="2:10" ht="15.75" thickTop="1" x14ac:dyDescent="0.25">
      <c r="B72" s="164" t="s">
        <v>157</v>
      </c>
      <c r="C72" s="165">
        <v>15</v>
      </c>
      <c r="D72" s="166">
        <f>HLOOKUP(B72,'[2]Load Analysis'!$C$36:$L$45,10,FALSE)</f>
        <v>571.53599999999994</v>
      </c>
      <c r="E72" s="166">
        <f>D72*J72^$D$66</f>
        <v>15104.621919715149</v>
      </c>
      <c r="F72" s="167">
        <f>E72/$E$77</f>
        <v>0.50753038100391046</v>
      </c>
      <c r="G72" s="168">
        <f>F72*$D$61</f>
        <v>35.105446658806606</v>
      </c>
      <c r="H72" s="168">
        <f>SUM(G72)</f>
        <v>35.105446658806606</v>
      </c>
      <c r="I72" s="169"/>
      <c r="J72" s="170">
        <f>SUM(C72:$C$76)</f>
        <v>30</v>
      </c>
    </row>
    <row r="73" spans="2:10" x14ac:dyDescent="0.25">
      <c r="B73" s="171"/>
      <c r="C73" s="172"/>
      <c r="D73" s="166"/>
      <c r="E73" s="173"/>
      <c r="F73" s="174"/>
      <c r="G73" s="175"/>
      <c r="H73" s="175">
        <f>SUM($G$72:G73)</f>
        <v>35.105446658806606</v>
      </c>
      <c r="I73" s="176"/>
      <c r="J73" s="177">
        <f>J74</f>
        <v>15</v>
      </c>
    </row>
    <row r="74" spans="2:10" x14ac:dyDescent="0.25">
      <c r="B74" s="171" t="s">
        <v>182</v>
      </c>
      <c r="C74" s="172">
        <v>15</v>
      </c>
      <c r="D74" s="166">
        <f>HLOOKUP(B74,'[2]Load Analysis'!$C$36:$L$45,10,FALSE)</f>
        <v>1080.8639999999998</v>
      </c>
      <c r="E74" s="173">
        <f>D74*J74^D66</f>
        <v>14656.3982774162</v>
      </c>
      <c r="F74" s="174">
        <f>E74/$E$77</f>
        <v>0.49246961899608949</v>
      </c>
      <c r="G74" s="175">
        <f>F74*$D$61</f>
        <v>34.063706504728096</v>
      </c>
      <c r="H74" s="175">
        <f>SUM($G$72:G74)</f>
        <v>69.169153163534702</v>
      </c>
      <c r="I74" s="173">
        <f>H73*C72+I72</f>
        <v>526.58169988209909</v>
      </c>
      <c r="J74" s="177">
        <f>SUM(C74:$C$76)</f>
        <v>15</v>
      </c>
    </row>
    <row r="75" spans="2:10" x14ac:dyDescent="0.25">
      <c r="B75" s="171"/>
      <c r="C75" s="172"/>
      <c r="D75" s="166"/>
      <c r="E75" s="173"/>
      <c r="F75" s="176"/>
      <c r="G75" s="175"/>
      <c r="H75" s="175">
        <f>SUM($G$72:G75)</f>
        <v>69.169153163534702</v>
      </c>
      <c r="I75" s="173"/>
      <c r="J75" s="177">
        <f>SUM(C75:$C$76)</f>
        <v>0</v>
      </c>
    </row>
    <row r="76" spans="2:10" ht="15.75" thickBot="1" x14ac:dyDescent="0.3">
      <c r="B76" s="178" t="s">
        <v>330</v>
      </c>
      <c r="C76" s="179">
        <v>0</v>
      </c>
      <c r="D76" s="166">
        <v>0</v>
      </c>
      <c r="E76" s="180">
        <v>0</v>
      </c>
      <c r="F76" s="181">
        <f>E76/$E$77</f>
        <v>0</v>
      </c>
      <c r="G76" s="180">
        <f>F76*$D$61</f>
        <v>0</v>
      </c>
      <c r="H76" s="182">
        <f>SUM($G$72:G76)</f>
        <v>69.169153163534702</v>
      </c>
      <c r="I76" s="180">
        <f>H75*C74+I74</f>
        <v>1564.1189973351197</v>
      </c>
      <c r="J76" s="183">
        <f>SUM(C76:$C$76)</f>
        <v>0</v>
      </c>
    </row>
    <row r="77" spans="2:10" ht="16.5" thickTop="1" thickBot="1" x14ac:dyDescent="0.3">
      <c r="B77" s="184" t="s">
        <v>331</v>
      </c>
      <c r="C77" s="185">
        <f>SUM(C72:C76)</f>
        <v>30</v>
      </c>
      <c r="D77" s="186">
        <f>SUM(D72:D76)</f>
        <v>1652.3999999999996</v>
      </c>
      <c r="E77" s="186">
        <f>SUM(E72:E76)</f>
        <v>29761.020197131351</v>
      </c>
      <c r="F77" s="187">
        <f>E77/$E$77</f>
        <v>1</v>
      </c>
      <c r="G77" s="188">
        <f>SUM(G72:G76)</f>
        <v>69.169153163534702</v>
      </c>
      <c r="H77" s="188">
        <f>H72+H74</f>
        <v>104.27459982234132</v>
      </c>
      <c r="I77" s="187"/>
      <c r="J77" s="189">
        <v>0</v>
      </c>
    </row>
    <row r="78" spans="2:10" ht="15.75" thickTop="1" x14ac:dyDescent="0.25">
      <c r="B78" s="5"/>
      <c r="C78" s="5"/>
      <c r="D78" s="5"/>
      <c r="E78" s="5"/>
      <c r="F78" s="5"/>
      <c r="G78" s="5"/>
      <c r="I78" s="5"/>
      <c r="J78" s="5"/>
    </row>
    <row r="79" spans="2:10" x14ac:dyDescent="0.25">
      <c r="B79" s="5"/>
      <c r="C79" s="5"/>
      <c r="D79" s="5"/>
      <c r="E79" s="5"/>
      <c r="F79" s="5"/>
      <c r="G79" s="5"/>
      <c r="H79" s="5"/>
      <c r="I79" s="5"/>
      <c r="J79" s="5"/>
    </row>
    <row r="80" spans="2:10" x14ac:dyDescent="0.25">
      <c r="B80" s="5"/>
      <c r="C80" s="5"/>
      <c r="D80" s="5"/>
      <c r="E80" s="5"/>
      <c r="F80" s="5"/>
      <c r="G80" s="5"/>
      <c r="H80" s="5"/>
      <c r="I80" s="5"/>
      <c r="J80" s="5"/>
    </row>
    <row r="81" spans="2:10" hidden="1" x14ac:dyDescent="0.25">
      <c r="B81" s="149" t="s">
        <v>332</v>
      </c>
      <c r="C81" s="5"/>
      <c r="D81" s="5"/>
      <c r="E81" s="5"/>
      <c r="F81" s="5"/>
      <c r="G81" s="5"/>
      <c r="H81" s="5"/>
      <c r="I81" s="24" t="s">
        <v>204</v>
      </c>
      <c r="J81" s="5" t="s">
        <v>333</v>
      </c>
    </row>
    <row r="82" spans="2:10" hidden="1" x14ac:dyDescent="0.25">
      <c r="B82" s="5" t="s">
        <v>334</v>
      </c>
      <c r="C82" s="5">
        <v>1.4999999999999999E-2</v>
      </c>
      <c r="D82" s="5"/>
      <c r="E82" s="5"/>
      <c r="F82" s="5"/>
      <c r="G82" s="5"/>
      <c r="H82" s="5"/>
      <c r="I82" s="5"/>
      <c r="J82" s="5"/>
    </row>
  </sheetData>
  <mergeCells count="2">
    <mergeCell ref="D3:G3"/>
    <mergeCell ref="I6:J6"/>
  </mergeCells>
  <pageMargins left="0.25" right="0.25" top="0.75" bottom="0.75" header="0.3" footer="0.3"/>
  <pageSetup paperSize="9" orientation="portrait" r:id="rId1"/>
  <headerFooter>
    <oddHeader>&amp;L&amp;"-,Bold"14.551 Advanced Steel Design
Homework #3&amp;C&amp;"-,Bold"Seismic Analysis&amp;"-,Regular"
Moment-Frame&amp;R&amp;"-,Bold"Ana Gouveia
&amp;D</oddHeader>
    <oddFooter>&amp;CSection
&amp;P/&amp;N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8"/>
  <sheetViews>
    <sheetView view="pageLayout" topLeftCell="A34" workbookViewId="0">
      <selection activeCell="G16" sqref="G16"/>
    </sheetView>
  </sheetViews>
  <sheetFormatPr defaultColWidth="8.85546875" defaultRowHeight="15" x14ac:dyDescent="0.25"/>
  <cols>
    <col min="1" max="1" width="1.85546875" customWidth="1"/>
    <col min="2" max="2" width="8.140625" customWidth="1"/>
    <col min="3" max="3" width="9" customWidth="1"/>
    <col min="4" max="4" width="9.140625" customWidth="1"/>
    <col min="5" max="5" width="8" customWidth="1"/>
    <col min="6" max="6" width="8.7109375" customWidth="1"/>
    <col min="7" max="7" width="8.28515625" customWidth="1"/>
    <col min="8" max="8" width="4" customWidth="1"/>
    <col min="9" max="9" width="9.140625" customWidth="1"/>
    <col min="10" max="10" width="6.140625" customWidth="1"/>
    <col min="11" max="11" width="9.7109375" customWidth="1"/>
    <col min="12" max="12" width="9.140625" customWidth="1"/>
    <col min="13" max="13" width="0.42578125" customWidth="1"/>
    <col min="14" max="14" width="7.42578125" hidden="1" customWidth="1"/>
    <col min="15" max="15" width="5" customWidth="1"/>
    <col min="16" max="16" width="8.7109375" customWidth="1"/>
  </cols>
  <sheetData>
    <row r="1" spans="2:14" ht="15.75" thickBot="1" x14ac:dyDescent="0.3">
      <c r="B1" s="207" t="s">
        <v>438</v>
      </c>
      <c r="C1" s="207"/>
      <c r="D1" s="207"/>
      <c r="E1" s="208"/>
      <c r="F1" s="208"/>
      <c r="G1" s="208"/>
      <c r="H1" s="208"/>
      <c r="I1" s="208"/>
      <c r="J1" s="208"/>
      <c r="K1" s="208"/>
      <c r="L1" s="208"/>
      <c r="M1" s="208"/>
      <c r="N1" s="208"/>
    </row>
    <row r="2" spans="2:14" ht="15.75" thickTop="1" x14ac:dyDescent="0.25"/>
    <row r="9" spans="2:14" x14ac:dyDescent="0.25">
      <c r="J9" s="148"/>
    </row>
    <row r="11" spans="2:14" x14ac:dyDescent="0.25">
      <c r="F11" t="s">
        <v>518</v>
      </c>
    </row>
    <row r="13" spans="2:14" x14ac:dyDescent="0.25">
      <c r="D13" s="116" t="s">
        <v>519</v>
      </c>
      <c r="E13" s="5">
        <f>SQRT((E14^2)+(E15^2))</f>
        <v>39</v>
      </c>
      <c r="F13" t="str">
        <f>F14</f>
        <v>ft</v>
      </c>
    </row>
    <row r="14" spans="2:14" x14ac:dyDescent="0.25">
      <c r="D14" s="116" t="s">
        <v>520</v>
      </c>
      <c r="E14" s="48">
        <v>15</v>
      </c>
      <c r="F14" t="s">
        <v>19</v>
      </c>
    </row>
    <row r="15" spans="2:14" x14ac:dyDescent="0.25">
      <c r="D15" s="116" t="s">
        <v>521</v>
      </c>
      <c r="E15" s="48">
        <v>36</v>
      </c>
      <c r="F15" t="s">
        <v>19</v>
      </c>
    </row>
    <row r="16" spans="2:14" ht="18" x14ac:dyDescent="0.35">
      <c r="D16" s="116" t="s">
        <v>522</v>
      </c>
      <c r="E16" s="145">
        <f>'[3]Project Loads'!D72</f>
        <v>9.7843199999999992</v>
      </c>
      <c r="F16" t="s">
        <v>304</v>
      </c>
      <c r="I16" s="256">
        <f>'[3]Project Loads'!D46</f>
        <v>6.4418549999999986</v>
      </c>
    </row>
    <row r="17" spans="2:14" ht="18" x14ac:dyDescent="0.35">
      <c r="D17" s="116" t="s">
        <v>523</v>
      </c>
      <c r="E17" s="145">
        <f>'[3]Project Loads'!G72</f>
        <v>19.568639999999998</v>
      </c>
      <c r="F17" t="s">
        <v>304</v>
      </c>
      <c r="I17" s="256">
        <f>'[3]Project Loads'!K72</f>
        <v>0</v>
      </c>
    </row>
    <row r="18" spans="2:14" x14ac:dyDescent="0.25">
      <c r="I18" s="257"/>
    </row>
    <row r="19" spans="2:14" ht="15.75" thickBot="1" x14ac:dyDescent="0.3">
      <c r="B19" s="225" t="s">
        <v>445</v>
      </c>
      <c r="C19" s="225"/>
      <c r="D19" s="225"/>
      <c r="E19" s="226"/>
      <c r="F19" s="226"/>
      <c r="G19" s="226"/>
      <c r="H19" s="226"/>
      <c r="I19" s="226"/>
      <c r="J19" s="226"/>
      <c r="K19" s="226"/>
      <c r="L19" s="226"/>
      <c r="M19" s="226"/>
      <c r="N19" s="226"/>
    </row>
    <row r="20" spans="2:14" ht="15.75" thickTop="1" x14ac:dyDescent="0.25">
      <c r="B20" s="1"/>
      <c r="C20" s="1"/>
      <c r="D20" s="1"/>
    </row>
    <row r="21" spans="2:14" x14ac:dyDescent="0.25">
      <c r="B21" s="1" t="s">
        <v>524</v>
      </c>
      <c r="F21" s="6"/>
    </row>
    <row r="22" spans="2:14" x14ac:dyDescent="0.25">
      <c r="B22" s="1"/>
      <c r="D22" s="116" t="s">
        <v>525</v>
      </c>
      <c r="E22" s="25"/>
      <c r="F22" s="6" t="str">
        <f>F16</f>
        <v>kip</v>
      </c>
      <c r="G22" t="s">
        <v>526</v>
      </c>
    </row>
    <row r="23" spans="2:14" x14ac:dyDescent="0.25">
      <c r="B23" s="1"/>
      <c r="D23" s="116" t="s">
        <v>527</v>
      </c>
      <c r="E23" s="25">
        <f>-E22</f>
        <v>0</v>
      </c>
      <c r="F23" s="6" t="str">
        <f>F22</f>
        <v>kip</v>
      </c>
      <c r="G23" t="s">
        <v>528</v>
      </c>
    </row>
    <row r="24" spans="2:14" x14ac:dyDescent="0.25">
      <c r="B24" s="1"/>
      <c r="D24" s="116" t="s">
        <v>529</v>
      </c>
      <c r="E24" s="25">
        <f>-(E17+E16)/2</f>
        <v>-14.676479999999998</v>
      </c>
      <c r="F24" s="6" t="str">
        <f>F16</f>
        <v>kip</v>
      </c>
      <c r="G24" t="s">
        <v>530</v>
      </c>
    </row>
    <row r="25" spans="2:14" x14ac:dyDescent="0.25">
      <c r="B25" s="1"/>
      <c r="D25" s="116" t="s">
        <v>531</v>
      </c>
      <c r="E25" s="25">
        <f>E24</f>
        <v>-14.676479999999998</v>
      </c>
      <c r="F25" s="6" t="str">
        <f>F24</f>
        <v>kip</v>
      </c>
      <c r="G25" t="s">
        <v>530</v>
      </c>
      <c r="H25" s="223"/>
    </row>
    <row r="26" spans="2:14" x14ac:dyDescent="0.25">
      <c r="B26" s="1" t="s">
        <v>532</v>
      </c>
      <c r="D26" s="116"/>
      <c r="F26" s="6"/>
      <c r="J26" s="1" t="s">
        <v>533</v>
      </c>
    </row>
    <row r="27" spans="2:14" ht="18" x14ac:dyDescent="0.35">
      <c r="B27" t="s">
        <v>534</v>
      </c>
      <c r="D27" s="116" t="s">
        <v>535</v>
      </c>
      <c r="E27" s="25">
        <f>(E16+E17)/2</f>
        <v>14.676479999999998</v>
      </c>
      <c r="F27" s="6" t="str">
        <f>F22</f>
        <v>kip</v>
      </c>
      <c r="J27" s="116" t="s">
        <v>535</v>
      </c>
      <c r="K27" s="25">
        <f>E27</f>
        <v>14.676479999999998</v>
      </c>
      <c r="L27" s="6" t="str">
        <f>F27</f>
        <v>kip</v>
      </c>
    </row>
    <row r="28" spans="2:14" ht="18" x14ac:dyDescent="0.35">
      <c r="B28" s="1"/>
      <c r="D28" s="116" t="s">
        <v>536</v>
      </c>
      <c r="E28" s="25">
        <f>-E14*E27/E15</f>
        <v>-6.1151999999999989</v>
      </c>
      <c r="F28" s="6" t="str">
        <f t="shared" ref="F28:F30" si="0">F23</f>
        <v>kip</v>
      </c>
      <c r="J28" s="116" t="s">
        <v>537</v>
      </c>
      <c r="K28" s="25">
        <f>E28</f>
        <v>-6.1151999999999989</v>
      </c>
      <c r="L28" s="6" t="str">
        <f t="shared" ref="L28:L30" si="1">F28</f>
        <v>kip</v>
      </c>
      <c r="M28" t="s">
        <v>9</v>
      </c>
    </row>
    <row r="29" spans="2:14" ht="18" x14ac:dyDescent="0.35">
      <c r="B29" s="33" t="s">
        <v>538</v>
      </c>
      <c r="D29" s="116" t="s">
        <v>539</v>
      </c>
      <c r="E29" s="25">
        <f>-E24*E13/E15</f>
        <v>15.899519999999999</v>
      </c>
      <c r="F29" s="6" t="str">
        <f t="shared" si="0"/>
        <v>kip</v>
      </c>
      <c r="G29" t="s">
        <v>67</v>
      </c>
      <c r="J29" s="116" t="s">
        <v>540</v>
      </c>
      <c r="K29" s="25">
        <f>E29</f>
        <v>15.899519999999999</v>
      </c>
      <c r="L29" s="6" t="str">
        <f t="shared" si="1"/>
        <v>kip</v>
      </c>
      <c r="M29" t="s">
        <v>9</v>
      </c>
    </row>
    <row r="30" spans="2:14" ht="18" x14ac:dyDescent="0.35">
      <c r="B30" s="33" t="s">
        <v>541</v>
      </c>
      <c r="D30" s="116" t="s">
        <v>542</v>
      </c>
      <c r="E30" s="5">
        <f>(-E23-E29*E14/E13)</f>
        <v>-6.1151999999999997</v>
      </c>
      <c r="F30" s="6" t="str">
        <f t="shared" si="0"/>
        <v>kip</v>
      </c>
      <c r="G30" t="s">
        <v>67</v>
      </c>
      <c r="J30" s="116" t="s">
        <v>543</v>
      </c>
      <c r="K30" s="25">
        <f>E30</f>
        <v>-6.1151999999999997</v>
      </c>
      <c r="L30" s="6" t="str">
        <f t="shared" si="1"/>
        <v>kip</v>
      </c>
      <c r="M30" t="s">
        <v>9</v>
      </c>
    </row>
    <row r="31" spans="2:14" x14ac:dyDescent="0.25">
      <c r="B31" s="1"/>
      <c r="E31" s="5"/>
      <c r="F31" s="6"/>
      <c r="I31" s="1"/>
      <c r="L31" s="6"/>
    </row>
    <row r="32" spans="2:14" x14ac:dyDescent="0.25">
      <c r="B32" s="1" t="s">
        <v>544</v>
      </c>
      <c r="D32" s="5"/>
      <c r="F32" s="7"/>
      <c r="H32" s="5"/>
      <c r="I32" s="1"/>
      <c r="L32" s="6"/>
    </row>
    <row r="33" spans="2:13" ht="18" x14ac:dyDescent="0.35">
      <c r="B33" s="33" t="s">
        <v>545</v>
      </c>
      <c r="D33" s="5">
        <f>E14</f>
        <v>15</v>
      </c>
      <c r="E33" s="116" t="s">
        <v>546</v>
      </c>
      <c r="F33" s="258">
        <f>2*(E14*E15/E13)</f>
        <v>27.692307692307693</v>
      </c>
      <c r="G33" s="259" t="s">
        <v>547</v>
      </c>
      <c r="H33" s="5">
        <f>-E15</f>
        <v>-36</v>
      </c>
      <c r="I33" s="116" t="s">
        <v>548</v>
      </c>
      <c r="J33" s="116" t="s">
        <v>549</v>
      </c>
      <c r="K33" s="5">
        <v>-72.06</v>
      </c>
      <c r="L33" s="260">
        <f>+E17*E14-E15*E30+0.01</f>
        <v>513.68679999999995</v>
      </c>
    </row>
    <row r="34" spans="2:13" ht="18" x14ac:dyDescent="0.35">
      <c r="B34" s="33" t="s">
        <v>550</v>
      </c>
      <c r="D34" s="5">
        <v>-1</v>
      </c>
      <c r="E34" s="116" t="s">
        <v>546</v>
      </c>
      <c r="F34" s="261">
        <f>-E15/E13</f>
        <v>-0.92307692307692313</v>
      </c>
      <c r="G34" s="259" t="s">
        <v>547</v>
      </c>
      <c r="H34" s="5">
        <v>0</v>
      </c>
      <c r="I34" s="116" t="s">
        <v>548</v>
      </c>
      <c r="J34" s="116" t="s">
        <v>549</v>
      </c>
      <c r="K34" s="5">
        <v>-4.8</v>
      </c>
      <c r="L34" s="260">
        <f>((E15/E13)*K29-E17)</f>
        <v>-4.8921599999999987</v>
      </c>
    </row>
    <row r="35" spans="2:13" ht="18" x14ac:dyDescent="0.35">
      <c r="B35" s="33" t="s">
        <v>551</v>
      </c>
      <c r="D35" s="5">
        <v>0</v>
      </c>
      <c r="E35" s="116" t="s">
        <v>546</v>
      </c>
      <c r="F35" s="261">
        <f>-E14/E13</f>
        <v>-0.38461538461538464</v>
      </c>
      <c r="G35" s="259" t="s">
        <v>547</v>
      </c>
      <c r="H35" s="5">
        <v>1</v>
      </c>
      <c r="I35" s="116" t="s">
        <v>548</v>
      </c>
      <c r="J35" s="116" t="s">
        <v>549</v>
      </c>
      <c r="K35" s="5">
        <v>4</v>
      </c>
      <c r="L35" s="262">
        <f>+E30-(E14/E13)*K29</f>
        <v>-12.230399999999999</v>
      </c>
    </row>
    <row r="36" spans="2:13" x14ac:dyDescent="0.25">
      <c r="B36" s="1"/>
      <c r="F36" s="6"/>
      <c r="G36" s="227"/>
      <c r="I36" s="1"/>
      <c r="L36" s="6"/>
    </row>
    <row r="37" spans="2:13" x14ac:dyDescent="0.25">
      <c r="B37" s="1" t="s">
        <v>552</v>
      </c>
      <c r="F37" s="6"/>
      <c r="G37" s="227"/>
      <c r="J37" s="1" t="s">
        <v>553</v>
      </c>
      <c r="L37" s="6"/>
    </row>
    <row r="38" spans="2:13" ht="18" x14ac:dyDescent="0.35">
      <c r="B38" s="1"/>
      <c r="D38" s="7">
        <v>61.533000000000001</v>
      </c>
      <c r="E38" s="263">
        <v>922</v>
      </c>
      <c r="F38" s="7">
        <v>2215.1999999999998</v>
      </c>
      <c r="J38" s="233" t="s">
        <v>554</v>
      </c>
      <c r="K38" s="25">
        <f>D38*K33+E38*K34+F38*K35</f>
        <v>1.1320200000009208</v>
      </c>
      <c r="L38" s="6"/>
    </row>
    <row r="39" spans="2:13" ht="18" x14ac:dyDescent="0.35">
      <c r="B39" s="1"/>
      <c r="D39" s="7">
        <v>-66.665999999999997</v>
      </c>
      <c r="E39" s="263">
        <v>-1000</v>
      </c>
      <c r="F39" s="264">
        <v>-2400</v>
      </c>
      <c r="J39" s="233" t="s">
        <v>555</v>
      </c>
      <c r="K39" s="25">
        <f>D39*K33+E39*K34+F39*K35</f>
        <v>3.9519600000003265</v>
      </c>
      <c r="L39" s="6"/>
    </row>
    <row r="40" spans="2:13" ht="18" x14ac:dyDescent="0.35">
      <c r="B40" s="1"/>
      <c r="D40" s="7">
        <v>-25.666</v>
      </c>
      <c r="E40" s="7">
        <v>-385</v>
      </c>
      <c r="F40" s="264">
        <v>-923</v>
      </c>
      <c r="J40" s="233" t="s">
        <v>556</v>
      </c>
      <c r="K40" s="25">
        <f>D40*K33+E40*K34+F40*K35</f>
        <v>5.4919600000002902</v>
      </c>
      <c r="L40" s="6"/>
    </row>
    <row r="41" spans="2:13" x14ac:dyDescent="0.25">
      <c r="B41" s="1"/>
      <c r="F41" s="6"/>
      <c r="G41" s="227"/>
      <c r="I41" s="1"/>
      <c r="L41" s="6"/>
    </row>
    <row r="42" spans="2:13" x14ac:dyDescent="0.25">
      <c r="B42" s="1" t="s">
        <v>472</v>
      </c>
      <c r="F42" s="6"/>
      <c r="I42" s="1" t="s">
        <v>474</v>
      </c>
      <c r="L42" s="6"/>
    </row>
    <row r="43" spans="2:13" ht="18" x14ac:dyDescent="0.35">
      <c r="B43" s="33" t="s">
        <v>538</v>
      </c>
      <c r="D43" s="259" t="s">
        <v>547</v>
      </c>
      <c r="E43" s="154">
        <f>K39</f>
        <v>3.9519600000003265</v>
      </c>
      <c r="F43" s="6" t="str">
        <f>F22</f>
        <v>kip</v>
      </c>
      <c r="G43" s="265" t="s">
        <v>9</v>
      </c>
      <c r="J43" s="233" t="s">
        <v>557</v>
      </c>
      <c r="K43" s="25">
        <f>$E$29-($E$13/$E$15)*$E$44</f>
        <v>14.673164999999001</v>
      </c>
      <c r="L43" s="6" t="str">
        <f>L27</f>
        <v>kip</v>
      </c>
      <c r="M43" t="s">
        <v>9</v>
      </c>
    </row>
    <row r="44" spans="2:13" ht="18" x14ac:dyDescent="0.35">
      <c r="B44" s="33" t="s">
        <v>558</v>
      </c>
      <c r="D44" s="116" t="s">
        <v>546</v>
      </c>
      <c r="E44" s="154">
        <f>K38</f>
        <v>1.1320200000009208</v>
      </c>
      <c r="F44" s="6" t="str">
        <f>F23</f>
        <v>kip</v>
      </c>
      <c r="G44" t="s">
        <v>9</v>
      </c>
      <c r="J44" s="116" t="s">
        <v>546</v>
      </c>
      <c r="K44" s="154">
        <f>E44</f>
        <v>1.1320200000009208</v>
      </c>
      <c r="L44" s="6" t="str">
        <f>L28</f>
        <v>kip</v>
      </c>
      <c r="M44" t="str">
        <f>G44</f>
        <v>C</v>
      </c>
    </row>
    <row r="45" spans="2:13" ht="18" x14ac:dyDescent="0.35">
      <c r="B45" s="33" t="s">
        <v>541</v>
      </c>
      <c r="D45" s="116" t="s">
        <v>548</v>
      </c>
      <c r="E45" s="154">
        <f>K40</f>
        <v>5.4919600000002902</v>
      </c>
      <c r="F45" s="6" t="str">
        <f>F24</f>
        <v>kip</v>
      </c>
      <c r="G45" t="s">
        <v>67</v>
      </c>
      <c r="J45" s="233" t="s">
        <v>559</v>
      </c>
      <c r="K45" s="25">
        <f>$E$43*($E$14/$E$13)</f>
        <v>1.5199846153847412</v>
      </c>
      <c r="L45" s="6" t="str">
        <f>L29</f>
        <v>kip</v>
      </c>
      <c r="M45" t="s">
        <v>67</v>
      </c>
    </row>
    <row r="46" spans="2:13" x14ac:dyDescent="0.25">
      <c r="F46" s="6"/>
      <c r="K46" s="5"/>
      <c r="L46" s="6"/>
    </row>
    <row r="47" spans="2:13" x14ac:dyDescent="0.25">
      <c r="B47" s="1" t="s">
        <v>456</v>
      </c>
      <c r="F47" s="6"/>
      <c r="I47" s="1" t="s">
        <v>458</v>
      </c>
      <c r="L47" s="6"/>
    </row>
    <row r="48" spans="2:13" ht="18" x14ac:dyDescent="0.35">
      <c r="B48" s="33" t="s">
        <v>538</v>
      </c>
      <c r="D48" s="116" t="s">
        <v>560</v>
      </c>
      <c r="E48" s="58">
        <f>K43</f>
        <v>14.673164999999001</v>
      </c>
      <c r="F48" s="6" t="str">
        <f>F22</f>
        <v>kip</v>
      </c>
      <c r="G48" t="str">
        <f>M43</f>
        <v>C</v>
      </c>
      <c r="J48" s="116" t="s">
        <v>547</v>
      </c>
      <c r="K48" s="58">
        <f>E43</f>
        <v>3.9519600000003265</v>
      </c>
      <c r="L48" s="6" t="str">
        <f>L43</f>
        <v>kip</v>
      </c>
      <c r="M48" t="str">
        <f>G43</f>
        <v>C</v>
      </c>
    </row>
    <row r="49" spans="2:14" ht="18" x14ac:dyDescent="0.35">
      <c r="B49" s="33" t="s">
        <v>558</v>
      </c>
      <c r="D49" s="233" t="s">
        <v>561</v>
      </c>
      <c r="E49" s="38">
        <f>E43*(E15/E13)</f>
        <v>3.6479630769233786</v>
      </c>
      <c r="F49" s="6" t="str">
        <f>F23</f>
        <v>kip</v>
      </c>
      <c r="G49" t="s">
        <v>67</v>
      </c>
      <c r="J49" s="116" t="s">
        <v>562</v>
      </c>
      <c r="K49" s="58">
        <f>E49</f>
        <v>3.6479630769233786</v>
      </c>
      <c r="L49" s="6" t="str">
        <f t="shared" ref="L49:L50" si="2">L44</f>
        <v>kip</v>
      </c>
      <c r="M49" t="str">
        <f>G49</f>
        <v>T</v>
      </c>
    </row>
    <row r="50" spans="2:14" ht="18" x14ac:dyDescent="0.35">
      <c r="B50" s="33" t="s">
        <v>541</v>
      </c>
      <c r="D50" s="116" t="s">
        <v>563</v>
      </c>
      <c r="E50" s="154">
        <f>E45</f>
        <v>5.4919600000002902</v>
      </c>
      <c r="F50" s="6" t="str">
        <f>F24</f>
        <v>kip</v>
      </c>
      <c r="G50" t="str">
        <f>G45</f>
        <v>T</v>
      </c>
      <c r="J50" s="116" t="s">
        <v>564</v>
      </c>
      <c r="K50" s="58">
        <f>K45</f>
        <v>1.5199846153847412</v>
      </c>
      <c r="L50" s="6" t="str">
        <f t="shared" si="2"/>
        <v>kip</v>
      </c>
      <c r="M50" t="str">
        <f>M45</f>
        <v>T</v>
      </c>
    </row>
    <row r="51" spans="2:14" x14ac:dyDescent="0.25">
      <c r="E51" s="38"/>
      <c r="K51" s="38"/>
    </row>
    <row r="52" spans="2:14" x14ac:dyDescent="0.25">
      <c r="B52" s="1"/>
      <c r="E52" s="38"/>
      <c r="K52" s="38"/>
    </row>
    <row r="53" spans="2:14" x14ac:dyDescent="0.25">
      <c r="B53" s="1"/>
      <c r="K53" s="38"/>
    </row>
    <row r="54" spans="2:14" x14ac:dyDescent="0.25">
      <c r="F54" s="231"/>
    </row>
    <row r="55" spans="2:14" ht="15.75" thickBot="1" x14ac:dyDescent="0.3">
      <c r="B55" s="225" t="s">
        <v>500</v>
      </c>
      <c r="C55" s="225"/>
      <c r="D55" s="225"/>
      <c r="E55" s="226"/>
      <c r="F55" s="226"/>
      <c r="G55" s="226"/>
      <c r="H55" s="226"/>
      <c r="I55" s="226"/>
      <c r="J55" s="226"/>
      <c r="K55" s="226"/>
      <c r="L55" s="226"/>
      <c r="M55" s="226"/>
      <c r="N55" s="226"/>
    </row>
    <row r="56" spans="2:14" ht="15.75" thickTop="1" x14ac:dyDescent="0.25">
      <c r="F56" s="231"/>
    </row>
    <row r="57" spans="2:14" x14ac:dyDescent="0.25">
      <c r="B57" s="235"/>
      <c r="C57" s="237" t="s">
        <v>93</v>
      </c>
      <c r="D57" s="237" t="s">
        <v>501</v>
      </c>
      <c r="E57" s="237" t="s">
        <v>320</v>
      </c>
      <c r="F57" s="237" t="s">
        <v>502</v>
      </c>
      <c r="G57" s="237" t="s">
        <v>503</v>
      </c>
      <c r="H57" s="237" t="s">
        <v>504</v>
      </c>
      <c r="I57" s="239" t="s">
        <v>505</v>
      </c>
    </row>
    <row r="58" spans="2:14" ht="15.75" thickBot="1" x14ac:dyDescent="0.3">
      <c r="B58" s="240"/>
      <c r="C58" s="241" t="s">
        <v>506</v>
      </c>
      <c r="D58" s="242" t="s">
        <v>507</v>
      </c>
      <c r="E58" s="241" t="s">
        <v>508</v>
      </c>
      <c r="F58" s="241"/>
      <c r="G58" s="241" t="s">
        <v>190</v>
      </c>
      <c r="H58" s="241"/>
      <c r="I58" s="243" t="s">
        <v>329</v>
      </c>
    </row>
    <row r="59" spans="2:14" ht="15.75" thickTop="1" x14ac:dyDescent="0.25">
      <c r="B59" s="244" t="s">
        <v>509</v>
      </c>
      <c r="C59" s="266">
        <v>10</v>
      </c>
      <c r="D59" s="246" t="s">
        <v>565</v>
      </c>
      <c r="E59" s="246" t="s">
        <v>510</v>
      </c>
      <c r="F59" s="246" t="s">
        <v>511</v>
      </c>
      <c r="G59" s="247">
        <f>K43</f>
        <v>14.673164999999001</v>
      </c>
      <c r="H59" s="247" t="str">
        <f>M43</f>
        <v>C</v>
      </c>
      <c r="I59" s="249"/>
    </row>
    <row r="60" spans="2:14" x14ac:dyDescent="0.25">
      <c r="B60" s="244" t="s">
        <v>512</v>
      </c>
      <c r="C60" s="266">
        <v>13</v>
      </c>
      <c r="D60" s="246" t="s">
        <v>565</v>
      </c>
      <c r="E60" s="246" t="s">
        <v>157</v>
      </c>
      <c r="F60" s="246" t="s">
        <v>511</v>
      </c>
      <c r="G60" s="247">
        <f>E49</f>
        <v>3.6479630769233786</v>
      </c>
      <c r="H60" s="247" t="str">
        <f>G49</f>
        <v>T</v>
      </c>
      <c r="I60" s="249"/>
    </row>
    <row r="61" spans="2:14" x14ac:dyDescent="0.25">
      <c r="B61" s="244" t="s">
        <v>566</v>
      </c>
      <c r="C61" s="266">
        <v>15</v>
      </c>
      <c r="D61" s="246" t="s">
        <v>565</v>
      </c>
      <c r="E61" s="246" t="s">
        <v>157</v>
      </c>
      <c r="F61" s="246" t="s">
        <v>567</v>
      </c>
      <c r="G61" s="247">
        <f>E48</f>
        <v>14.673164999999001</v>
      </c>
      <c r="H61" s="247" t="str">
        <f>G48</f>
        <v>C</v>
      </c>
      <c r="I61" s="249"/>
    </row>
    <row r="62" spans="2:14" x14ac:dyDescent="0.25">
      <c r="B62" s="244" t="s">
        <v>568</v>
      </c>
      <c r="C62" s="266">
        <v>16</v>
      </c>
      <c r="D62" s="246" t="s">
        <v>565</v>
      </c>
      <c r="E62" s="246" t="s">
        <v>157</v>
      </c>
      <c r="F62" s="246" t="s">
        <v>567</v>
      </c>
      <c r="G62" s="247">
        <f>K48</f>
        <v>3.9519600000003265</v>
      </c>
      <c r="H62" s="247" t="str">
        <f>M48</f>
        <v>C</v>
      </c>
      <c r="I62" s="249"/>
    </row>
    <row r="63" spans="2:14" x14ac:dyDescent="0.25">
      <c r="B63" s="244" t="s">
        <v>569</v>
      </c>
      <c r="C63" s="266">
        <v>17</v>
      </c>
      <c r="D63" s="246" t="s">
        <v>565</v>
      </c>
      <c r="E63" s="246" t="s">
        <v>510</v>
      </c>
      <c r="F63" s="246" t="s">
        <v>567</v>
      </c>
      <c r="G63" s="247">
        <f>E29</f>
        <v>15.899519999999999</v>
      </c>
      <c r="H63" s="247" t="str">
        <f>G29</f>
        <v>T</v>
      </c>
      <c r="I63" s="267"/>
    </row>
    <row r="64" spans="2:14" x14ac:dyDescent="0.25">
      <c r="B64" s="244" t="s">
        <v>570</v>
      </c>
      <c r="C64" s="266">
        <v>18</v>
      </c>
      <c r="D64" s="246" t="s">
        <v>565</v>
      </c>
      <c r="E64" s="246" t="s">
        <v>510</v>
      </c>
      <c r="F64" s="246" t="s">
        <v>567</v>
      </c>
      <c r="G64" s="247">
        <f>K29</f>
        <v>15.899519999999999</v>
      </c>
      <c r="H64" s="247" t="str">
        <f>M29</f>
        <v>C</v>
      </c>
      <c r="I64" s="249"/>
    </row>
    <row r="65" spans="2:10" x14ac:dyDescent="0.25">
      <c r="B65" s="244" t="s">
        <v>513</v>
      </c>
      <c r="C65" s="266">
        <v>3</v>
      </c>
      <c r="D65" s="246" t="s">
        <v>565</v>
      </c>
      <c r="E65" s="246" t="s">
        <v>510</v>
      </c>
      <c r="F65" s="246" t="s">
        <v>514</v>
      </c>
      <c r="G65" s="247">
        <f>E30</f>
        <v>-6.1151999999999997</v>
      </c>
      <c r="H65" s="247" t="str">
        <f>G30</f>
        <v>T</v>
      </c>
      <c r="I65" s="249"/>
    </row>
    <row r="66" spans="2:10" x14ac:dyDescent="0.25">
      <c r="B66" s="244" t="s">
        <v>516</v>
      </c>
      <c r="C66" s="266">
        <v>4</v>
      </c>
      <c r="D66" s="246" t="s">
        <v>565</v>
      </c>
      <c r="E66" s="246" t="s">
        <v>157</v>
      </c>
      <c r="F66" s="246" t="s">
        <v>514</v>
      </c>
      <c r="G66" s="247">
        <f>E45</f>
        <v>5.4919600000002902</v>
      </c>
      <c r="H66" s="247" t="str">
        <f>G45</f>
        <v>T</v>
      </c>
      <c r="I66" s="249"/>
    </row>
    <row r="67" spans="2:10" x14ac:dyDescent="0.25">
      <c r="B67" s="244" t="s">
        <v>515</v>
      </c>
      <c r="C67" s="266">
        <v>5</v>
      </c>
      <c r="D67" s="246" t="s">
        <v>565</v>
      </c>
      <c r="E67" s="246" t="s">
        <v>510</v>
      </c>
      <c r="F67" s="246" t="s">
        <v>514</v>
      </c>
      <c r="G67" s="247">
        <f>K30</f>
        <v>-6.1151999999999997</v>
      </c>
      <c r="H67" s="247" t="str">
        <f>M30</f>
        <v>C</v>
      </c>
      <c r="I67" s="249"/>
    </row>
    <row r="68" spans="2:10" ht="15.75" thickBot="1" x14ac:dyDescent="0.3">
      <c r="B68" s="240" t="s">
        <v>517</v>
      </c>
      <c r="C68" s="268">
        <v>6</v>
      </c>
      <c r="D68" s="251" t="s">
        <v>565</v>
      </c>
      <c r="E68" s="251" t="s">
        <v>157</v>
      </c>
      <c r="F68" s="251" t="s">
        <v>514</v>
      </c>
      <c r="G68" s="252">
        <f>K50</f>
        <v>1.5199846153847412</v>
      </c>
      <c r="H68" s="252" t="str">
        <f>M50</f>
        <v>T</v>
      </c>
      <c r="I68" s="254"/>
    </row>
    <row r="69" spans="2:10" ht="15.75" thickTop="1" x14ac:dyDescent="0.25">
      <c r="F69" s="231"/>
    </row>
    <row r="70" spans="2:10" x14ac:dyDescent="0.25">
      <c r="J70" s="224"/>
    </row>
    <row r="98" spans="3:6" x14ac:dyDescent="0.25">
      <c r="C98" s="224"/>
      <c r="F98" s="6"/>
    </row>
  </sheetData>
  <autoFilter ref="B58:I68">
    <sortState ref="B59:I68">
      <sortCondition ref="F58:F68"/>
    </sortState>
  </autoFilter>
  <pageMargins left="0.25" right="0.32291666666666669" top="0.75" bottom="0.75" header="0.3" footer="0.3"/>
  <pageSetup paperSize="9" orientation="portrait" r:id="rId1"/>
  <headerFooter>
    <oddHeader>&amp;L&amp;"-,Bold"14.551 Advanced Steel Design
Homework #3&amp;C&amp;"-,Bold"Problem #1
Braced-Frame: &amp;"-,Regular"Wind&amp;R&amp;"-,Bold"Ana Gouveia
&amp;D</oddHeader>
    <oddFooter>&amp;CSection A-9
&amp;P/&amp;N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8"/>
  <sheetViews>
    <sheetView view="pageLayout" workbookViewId="0">
      <selection activeCell="G16" sqref="G16"/>
    </sheetView>
  </sheetViews>
  <sheetFormatPr defaultColWidth="8.85546875" defaultRowHeight="15" x14ac:dyDescent="0.25"/>
  <cols>
    <col min="1" max="1" width="1.85546875" customWidth="1"/>
    <col min="2" max="2" width="8.140625" customWidth="1"/>
    <col min="3" max="3" width="9.5703125" customWidth="1"/>
    <col min="4" max="4" width="11" customWidth="1"/>
    <col min="5" max="5" width="8" customWidth="1"/>
    <col min="6" max="6" width="8.7109375" customWidth="1"/>
    <col min="7" max="7" width="8.28515625" customWidth="1"/>
    <col min="8" max="8" width="4" customWidth="1"/>
    <col min="9" max="9" width="8.42578125" customWidth="1"/>
    <col min="10" max="10" width="6.5703125" customWidth="1"/>
    <col min="11" max="11" width="9.7109375" customWidth="1"/>
    <col min="12" max="12" width="6.42578125" customWidth="1"/>
    <col min="13" max="13" width="1.42578125" customWidth="1"/>
    <col min="14" max="14" width="0.5703125" customWidth="1"/>
    <col min="15" max="15" width="5" customWidth="1"/>
    <col min="16" max="16" width="8.7109375" customWidth="1"/>
  </cols>
  <sheetData>
    <row r="1" spans="2:14" ht="15.75" thickBot="1" x14ac:dyDescent="0.3">
      <c r="B1" s="207" t="s">
        <v>438</v>
      </c>
      <c r="C1" s="207"/>
      <c r="D1" s="207"/>
      <c r="E1" s="208"/>
      <c r="F1" s="208"/>
      <c r="G1" s="208"/>
      <c r="H1" s="208"/>
      <c r="I1" s="208"/>
      <c r="J1" s="208"/>
      <c r="K1" s="208"/>
      <c r="L1" s="208"/>
      <c r="M1" s="208"/>
      <c r="N1" s="208"/>
    </row>
    <row r="2" spans="2:14" ht="15.75" thickTop="1" x14ac:dyDescent="0.25"/>
    <row r="9" spans="2:14" x14ac:dyDescent="0.25">
      <c r="K9" s="148"/>
    </row>
    <row r="11" spans="2:14" x14ac:dyDescent="0.25">
      <c r="E11" t="s">
        <v>518</v>
      </c>
    </row>
    <row r="13" spans="2:14" x14ac:dyDescent="0.25">
      <c r="D13" s="116" t="s">
        <v>519</v>
      </c>
      <c r="E13" s="5">
        <f>SQRT((E14^2)+(E15^2))</f>
        <v>39</v>
      </c>
      <c r="F13" t="str">
        <f>F14</f>
        <v>ft</v>
      </c>
    </row>
    <row r="14" spans="2:14" x14ac:dyDescent="0.25">
      <c r="D14" s="116" t="s">
        <v>520</v>
      </c>
      <c r="E14" s="48">
        <v>15</v>
      </c>
      <c r="F14" t="s">
        <v>19</v>
      </c>
    </row>
    <row r="15" spans="2:14" x14ac:dyDescent="0.25">
      <c r="D15" s="116" t="s">
        <v>521</v>
      </c>
      <c r="E15" s="48">
        <v>36</v>
      </c>
      <c r="F15" t="s">
        <v>19</v>
      </c>
    </row>
    <row r="16" spans="2:14" ht="18" x14ac:dyDescent="0.35">
      <c r="D16" s="116" t="s">
        <v>522</v>
      </c>
      <c r="E16" s="145">
        <f>'Project Loads'!C45</f>
        <v>20.76727884361727</v>
      </c>
      <c r="F16" t="s">
        <v>304</v>
      </c>
      <c r="I16" s="269"/>
    </row>
    <row r="17" spans="2:14" ht="18" x14ac:dyDescent="0.35">
      <c r="D17" s="116" t="s">
        <v>523</v>
      </c>
      <c r="E17" s="145">
        <f>'Project Loads'!F45</f>
        <v>20.438676327511949</v>
      </c>
      <c r="F17" t="s">
        <v>304</v>
      </c>
      <c r="I17" s="269"/>
    </row>
    <row r="19" spans="2:14" ht="15.75" thickBot="1" x14ac:dyDescent="0.3">
      <c r="B19" s="225" t="s">
        <v>445</v>
      </c>
      <c r="C19" s="225"/>
      <c r="D19" s="225"/>
      <c r="E19" s="226"/>
      <c r="F19" s="226"/>
      <c r="G19" s="226"/>
      <c r="H19" s="226"/>
      <c r="I19" s="226"/>
      <c r="J19" s="226"/>
      <c r="K19" s="226"/>
      <c r="L19" s="226"/>
      <c r="M19" s="226"/>
      <c r="N19" s="226"/>
    </row>
    <row r="20" spans="2:14" ht="15.75" thickTop="1" x14ac:dyDescent="0.25">
      <c r="B20" s="1"/>
      <c r="C20" s="1"/>
      <c r="D20" s="1"/>
    </row>
    <row r="21" spans="2:14" x14ac:dyDescent="0.25">
      <c r="B21" s="1" t="s">
        <v>524</v>
      </c>
      <c r="F21" s="6"/>
    </row>
    <row r="22" spans="2:14" x14ac:dyDescent="0.25">
      <c r="B22" s="1"/>
      <c r="D22" s="116" t="s">
        <v>525</v>
      </c>
      <c r="E22" s="5"/>
      <c r="F22" s="6" t="str">
        <f>F16</f>
        <v>kip</v>
      </c>
      <c r="G22" t="s">
        <v>526</v>
      </c>
    </row>
    <row r="23" spans="2:14" x14ac:dyDescent="0.25">
      <c r="B23" s="1"/>
      <c r="D23" s="116" t="s">
        <v>527</v>
      </c>
      <c r="E23" s="5">
        <f>-E22</f>
        <v>0</v>
      </c>
      <c r="F23" s="6" t="str">
        <f>F22</f>
        <v>kip</v>
      </c>
      <c r="G23" t="s">
        <v>528</v>
      </c>
    </row>
    <row r="24" spans="2:14" x14ac:dyDescent="0.25">
      <c r="B24" s="1"/>
      <c r="D24" s="116" t="s">
        <v>529</v>
      </c>
      <c r="E24" s="5">
        <f>-(E17+E16)/2</f>
        <v>-20.602977585564609</v>
      </c>
      <c r="F24" s="6" t="str">
        <f>F16</f>
        <v>kip</v>
      </c>
      <c r="G24" t="s">
        <v>530</v>
      </c>
    </row>
    <row r="25" spans="2:14" x14ac:dyDescent="0.25">
      <c r="B25" s="1"/>
      <c r="D25" s="116" t="s">
        <v>531</v>
      </c>
      <c r="E25" s="5">
        <f>E24</f>
        <v>-20.602977585564609</v>
      </c>
      <c r="F25" s="6" t="str">
        <f>F24</f>
        <v>kip</v>
      </c>
      <c r="G25" t="s">
        <v>530</v>
      </c>
      <c r="H25" s="223"/>
    </row>
    <row r="26" spans="2:14" x14ac:dyDescent="0.25">
      <c r="B26" s="1" t="s">
        <v>532</v>
      </c>
      <c r="F26" s="6"/>
      <c r="J26" s="1" t="s">
        <v>533</v>
      </c>
    </row>
    <row r="27" spans="2:14" ht="18" x14ac:dyDescent="0.35">
      <c r="B27" t="s">
        <v>534</v>
      </c>
      <c r="D27" s="116" t="s">
        <v>535</v>
      </c>
      <c r="E27" s="25">
        <f>(E16+E17)/2</f>
        <v>20.602977585564609</v>
      </c>
      <c r="F27" s="6" t="str">
        <f>F22</f>
        <v>kip</v>
      </c>
      <c r="J27" t="s">
        <v>535</v>
      </c>
      <c r="K27" s="25">
        <f>E27</f>
        <v>20.602977585564609</v>
      </c>
      <c r="L27" s="6" t="str">
        <f>F27</f>
        <v>kip</v>
      </c>
    </row>
    <row r="28" spans="2:14" ht="18" x14ac:dyDescent="0.35">
      <c r="B28" s="1"/>
      <c r="D28" s="116" t="s">
        <v>536</v>
      </c>
      <c r="E28" s="25">
        <f>-E14*E27/E15</f>
        <v>-8.5845739939852539</v>
      </c>
      <c r="F28" s="6" t="str">
        <f t="shared" ref="F28:F30" si="0">F23</f>
        <v>kip</v>
      </c>
      <c r="J28" t="s">
        <v>537</v>
      </c>
      <c r="K28" s="25">
        <f>E28</f>
        <v>-8.5845739939852539</v>
      </c>
      <c r="L28" s="6" t="str">
        <f t="shared" ref="L28:L30" si="1">F28</f>
        <v>kip</v>
      </c>
      <c r="M28" t="s">
        <v>9</v>
      </c>
    </row>
    <row r="29" spans="2:14" ht="18" x14ac:dyDescent="0.35">
      <c r="B29" s="33" t="s">
        <v>538</v>
      </c>
      <c r="D29" s="116" t="s">
        <v>539</v>
      </c>
      <c r="E29" s="25">
        <f>-E24*E13/E15</f>
        <v>22.319892384361662</v>
      </c>
      <c r="F29" s="6" t="str">
        <f t="shared" si="0"/>
        <v>kip</v>
      </c>
      <c r="G29" t="s">
        <v>67</v>
      </c>
      <c r="J29" t="s">
        <v>540</v>
      </c>
      <c r="K29" s="25">
        <f>E29</f>
        <v>22.319892384361662</v>
      </c>
      <c r="L29" s="6" t="str">
        <f t="shared" si="1"/>
        <v>kip</v>
      </c>
      <c r="M29" t="s">
        <v>9</v>
      </c>
    </row>
    <row r="30" spans="2:14" ht="18" x14ac:dyDescent="0.35">
      <c r="B30" s="33" t="s">
        <v>541</v>
      </c>
      <c r="D30" s="116" t="s">
        <v>542</v>
      </c>
      <c r="E30" s="25">
        <f>(-E23-E29*E14/E13)</f>
        <v>-8.5845739939852557</v>
      </c>
      <c r="F30" s="6" t="str">
        <f t="shared" si="0"/>
        <v>kip</v>
      </c>
      <c r="G30" t="s">
        <v>67</v>
      </c>
      <c r="J30" t="s">
        <v>543</v>
      </c>
      <c r="K30" s="25">
        <f>E30</f>
        <v>-8.5845739939852557</v>
      </c>
      <c r="L30" s="6" t="str">
        <f t="shared" si="1"/>
        <v>kip</v>
      </c>
      <c r="M30" t="s">
        <v>9</v>
      </c>
    </row>
    <row r="31" spans="2:14" x14ac:dyDescent="0.25">
      <c r="B31" s="1"/>
      <c r="E31" s="5"/>
      <c r="F31" s="6"/>
      <c r="I31" s="1"/>
      <c r="L31" s="6"/>
    </row>
    <row r="32" spans="2:14" x14ac:dyDescent="0.25">
      <c r="B32" s="1" t="s">
        <v>544</v>
      </c>
      <c r="D32" s="5"/>
      <c r="F32" s="7"/>
      <c r="H32" s="5"/>
      <c r="I32" s="1"/>
      <c r="L32" s="6"/>
    </row>
    <row r="33" spans="2:13" ht="18" x14ac:dyDescent="0.35">
      <c r="B33" s="33" t="s">
        <v>545</v>
      </c>
      <c r="D33" s="5">
        <f>E14</f>
        <v>15</v>
      </c>
      <c r="E33" s="116" t="s">
        <v>546</v>
      </c>
      <c r="F33" s="258">
        <f>2*(E14*E15/E13)</f>
        <v>27.692307692307693</v>
      </c>
      <c r="G33" s="259" t="s">
        <v>547</v>
      </c>
      <c r="H33" s="5">
        <f>-E15</f>
        <v>-36</v>
      </c>
      <c r="I33" s="116" t="s">
        <v>548</v>
      </c>
      <c r="J33" s="116" t="s">
        <v>549</v>
      </c>
      <c r="K33" s="5">
        <v>29.1</v>
      </c>
      <c r="L33" s="260">
        <f>+E17*E14-E15*E30+0.01</f>
        <v>615.63480869614841</v>
      </c>
    </row>
    <row r="34" spans="2:13" ht="18" x14ac:dyDescent="0.35">
      <c r="B34" s="33" t="s">
        <v>550</v>
      </c>
      <c r="D34" s="5">
        <v>-1</v>
      </c>
      <c r="E34" s="116" t="s">
        <v>546</v>
      </c>
      <c r="F34" s="261">
        <f>-E15/E13</f>
        <v>-0.92307692307692313</v>
      </c>
      <c r="G34" s="259" t="s">
        <v>547</v>
      </c>
      <c r="H34" s="5">
        <v>0</v>
      </c>
      <c r="I34" s="116" t="s">
        <v>548</v>
      </c>
      <c r="J34" s="116" t="s">
        <v>549</v>
      </c>
      <c r="K34" s="5">
        <v>-6.25</v>
      </c>
      <c r="L34" s="260">
        <f>((E15/E13)*K29-E17)</f>
        <v>0.16430125805266371</v>
      </c>
    </row>
    <row r="35" spans="2:13" ht="18" x14ac:dyDescent="0.35">
      <c r="B35" s="33" t="s">
        <v>551</v>
      </c>
      <c r="D35" s="5">
        <v>0</v>
      </c>
      <c r="E35" s="116" t="s">
        <v>546</v>
      </c>
      <c r="F35" s="261">
        <f>-E14/E13</f>
        <v>-0.38461538461538464</v>
      </c>
      <c r="G35" s="259" t="s">
        <v>547</v>
      </c>
      <c r="H35" s="5">
        <v>1</v>
      </c>
      <c r="I35" s="116" t="s">
        <v>548</v>
      </c>
      <c r="J35" s="116" t="s">
        <v>549</v>
      </c>
      <c r="K35" s="5">
        <v>1.796</v>
      </c>
      <c r="L35" s="260">
        <f>+E30-(E14/E13)*K29</f>
        <v>-17.169147987970511</v>
      </c>
    </row>
    <row r="36" spans="2:13" x14ac:dyDescent="0.25">
      <c r="B36" s="1"/>
      <c r="F36" s="6"/>
      <c r="G36" s="227"/>
      <c r="I36" s="1"/>
      <c r="L36" s="6"/>
    </row>
    <row r="37" spans="2:13" x14ac:dyDescent="0.25">
      <c r="B37" s="1" t="s">
        <v>552</v>
      </c>
      <c r="F37" s="6"/>
      <c r="G37" s="227"/>
      <c r="J37" s="1" t="s">
        <v>553</v>
      </c>
      <c r="L37" s="6"/>
    </row>
    <row r="38" spans="2:13" ht="18" x14ac:dyDescent="0.35">
      <c r="B38" s="1"/>
      <c r="D38" s="7">
        <v>61.533000000000001</v>
      </c>
      <c r="E38" s="263">
        <v>922</v>
      </c>
      <c r="F38" s="7">
        <v>2215.1999999999998</v>
      </c>
      <c r="J38" s="233" t="s">
        <v>554</v>
      </c>
      <c r="K38" s="25">
        <f>D38*K33+E38*K34+F38*K35</f>
        <v>6.6095000000000255</v>
      </c>
      <c r="L38" s="6"/>
    </row>
    <row r="39" spans="2:13" ht="18" x14ac:dyDescent="0.35">
      <c r="B39" s="1"/>
      <c r="D39" s="7">
        <v>-66.665999999999997</v>
      </c>
      <c r="E39" s="263">
        <v>-1000</v>
      </c>
      <c r="F39" s="264">
        <v>-2400</v>
      </c>
      <c r="J39" s="233" t="s">
        <v>555</v>
      </c>
      <c r="K39" s="25">
        <f>D39*K33+E39*K34+F39*K35</f>
        <v>-0.38060000000041327</v>
      </c>
      <c r="L39" s="6"/>
    </row>
    <row r="40" spans="2:13" ht="18" x14ac:dyDescent="0.35">
      <c r="B40" s="1"/>
      <c r="D40" s="7">
        <v>-25.666</v>
      </c>
      <c r="E40" s="7">
        <v>-385</v>
      </c>
      <c r="F40" s="264">
        <v>-923</v>
      </c>
      <c r="J40" s="233" t="s">
        <v>556</v>
      </c>
      <c r="K40" s="25">
        <f>D40*K33+E40*K34+F40*K35</f>
        <v>1.6613999999999578</v>
      </c>
      <c r="L40" s="6"/>
    </row>
    <row r="41" spans="2:13" x14ac:dyDescent="0.25">
      <c r="B41" s="1"/>
      <c r="F41" s="6"/>
      <c r="G41" s="227"/>
      <c r="I41" s="1"/>
      <c r="L41" s="6"/>
    </row>
    <row r="42" spans="2:13" x14ac:dyDescent="0.25">
      <c r="B42" s="1" t="s">
        <v>472</v>
      </c>
      <c r="F42" s="6"/>
      <c r="I42" s="1" t="s">
        <v>474</v>
      </c>
      <c r="L42" s="6"/>
    </row>
    <row r="43" spans="2:13" ht="18" x14ac:dyDescent="0.35">
      <c r="B43" s="33" t="s">
        <v>538</v>
      </c>
      <c r="D43" s="259" t="s">
        <v>547</v>
      </c>
      <c r="E43" s="154">
        <f>K39</f>
        <v>-0.38060000000041327</v>
      </c>
      <c r="F43" s="6" t="str">
        <f>F22</f>
        <v>kip</v>
      </c>
      <c r="G43" s="265" t="s">
        <v>9</v>
      </c>
      <c r="J43" s="233" t="s">
        <v>557</v>
      </c>
      <c r="K43" s="25">
        <f>$E$29-($E$13/$E$15)*$E$44</f>
        <v>15.159600717694968</v>
      </c>
      <c r="L43" s="6" t="str">
        <f>L27</f>
        <v>kip</v>
      </c>
      <c r="M43" t="s">
        <v>9</v>
      </c>
    </row>
    <row r="44" spans="2:13" ht="18" x14ac:dyDescent="0.35">
      <c r="B44" s="33" t="s">
        <v>558</v>
      </c>
      <c r="D44" s="116" t="s">
        <v>546</v>
      </c>
      <c r="E44" s="154">
        <f>K38</f>
        <v>6.6095000000000255</v>
      </c>
      <c r="F44" s="6" t="str">
        <f>F23</f>
        <v>kip</v>
      </c>
      <c r="G44" t="s">
        <v>9</v>
      </c>
      <c r="J44" s="116" t="s">
        <v>546</v>
      </c>
      <c r="K44" s="154">
        <f>E44</f>
        <v>6.6095000000000255</v>
      </c>
      <c r="L44" s="6" t="str">
        <f>L28</f>
        <v>kip</v>
      </c>
      <c r="M44" t="str">
        <f>G44</f>
        <v>C</v>
      </c>
    </row>
    <row r="45" spans="2:13" ht="18" x14ac:dyDescent="0.35">
      <c r="B45" s="33" t="s">
        <v>541</v>
      </c>
      <c r="D45" s="116" t="s">
        <v>548</v>
      </c>
      <c r="E45" s="154">
        <f>K40</f>
        <v>1.6613999999999578</v>
      </c>
      <c r="F45" s="6" t="str">
        <f>F24</f>
        <v>kip</v>
      </c>
      <c r="G45" t="s">
        <v>67</v>
      </c>
      <c r="J45" s="233" t="s">
        <v>559</v>
      </c>
      <c r="K45" s="25">
        <f>$E$43*($E$14/$E$13)</f>
        <v>-0.14638461538477435</v>
      </c>
      <c r="L45" s="6" t="str">
        <f>L29</f>
        <v>kip</v>
      </c>
      <c r="M45" t="s">
        <v>67</v>
      </c>
    </row>
    <row r="46" spans="2:13" x14ac:dyDescent="0.25">
      <c r="F46" s="6"/>
      <c r="K46" s="5"/>
      <c r="L46" s="6"/>
    </row>
    <row r="47" spans="2:13" x14ac:dyDescent="0.25">
      <c r="B47" s="1" t="s">
        <v>456</v>
      </c>
      <c r="F47" s="6"/>
      <c r="I47" s="1" t="s">
        <v>458</v>
      </c>
      <c r="L47" s="6"/>
    </row>
    <row r="48" spans="2:13" ht="18" x14ac:dyDescent="0.35">
      <c r="B48" s="33" t="s">
        <v>538</v>
      </c>
      <c r="D48" s="116" t="s">
        <v>560</v>
      </c>
      <c r="E48" s="58">
        <f>K43</f>
        <v>15.159600717694968</v>
      </c>
      <c r="F48" s="6" t="str">
        <f>F22</f>
        <v>kip</v>
      </c>
      <c r="G48" t="str">
        <f>M43</f>
        <v>C</v>
      </c>
      <c r="J48" s="116" t="s">
        <v>547</v>
      </c>
      <c r="K48" s="58">
        <f>E43</f>
        <v>-0.38060000000041327</v>
      </c>
      <c r="L48" s="6" t="str">
        <f>L43</f>
        <v>kip</v>
      </c>
      <c r="M48" t="str">
        <f>G43</f>
        <v>C</v>
      </c>
    </row>
    <row r="49" spans="2:14" ht="18" x14ac:dyDescent="0.35">
      <c r="B49" s="33" t="s">
        <v>558</v>
      </c>
      <c r="D49" s="233" t="s">
        <v>561</v>
      </c>
      <c r="E49" s="38">
        <f>E43*(E15/E13)</f>
        <v>-0.35132307692345843</v>
      </c>
      <c r="F49" s="6" t="str">
        <f>F23</f>
        <v>kip</v>
      </c>
      <c r="G49" t="s">
        <v>67</v>
      </c>
      <c r="J49" s="116" t="s">
        <v>562</v>
      </c>
      <c r="K49" s="58">
        <f>E49</f>
        <v>-0.35132307692345843</v>
      </c>
      <c r="L49" s="6" t="str">
        <f t="shared" ref="L49:L50" si="2">L44</f>
        <v>kip</v>
      </c>
      <c r="M49" t="str">
        <f>G49</f>
        <v>T</v>
      </c>
    </row>
    <row r="50" spans="2:14" ht="18" x14ac:dyDescent="0.35">
      <c r="B50" s="33" t="s">
        <v>541</v>
      </c>
      <c r="D50" s="116" t="s">
        <v>563</v>
      </c>
      <c r="E50" s="154">
        <f>E45</f>
        <v>1.6613999999999578</v>
      </c>
      <c r="F50" s="6" t="str">
        <f>F24</f>
        <v>kip</v>
      </c>
      <c r="G50" t="str">
        <f>G45</f>
        <v>T</v>
      </c>
      <c r="J50" s="116" t="s">
        <v>564</v>
      </c>
      <c r="K50" s="58">
        <f>K45</f>
        <v>-0.14638461538477435</v>
      </c>
      <c r="L50" s="6" t="str">
        <f t="shared" si="2"/>
        <v>kip</v>
      </c>
      <c r="M50" t="str">
        <f>M45</f>
        <v>T</v>
      </c>
    </row>
    <row r="51" spans="2:14" x14ac:dyDescent="0.25">
      <c r="E51" s="38"/>
      <c r="K51" s="38"/>
    </row>
    <row r="52" spans="2:14" x14ac:dyDescent="0.25">
      <c r="B52" s="1"/>
      <c r="E52" s="38"/>
      <c r="K52" s="38"/>
    </row>
    <row r="53" spans="2:14" x14ac:dyDescent="0.25">
      <c r="B53" s="1"/>
      <c r="K53" s="38"/>
    </row>
    <row r="54" spans="2:14" x14ac:dyDescent="0.25">
      <c r="F54" s="231"/>
    </row>
    <row r="55" spans="2:14" ht="15.75" thickBot="1" x14ac:dyDescent="0.3">
      <c r="B55" s="225" t="s">
        <v>500</v>
      </c>
      <c r="C55" s="225"/>
      <c r="D55" s="225"/>
      <c r="E55" s="226"/>
      <c r="F55" s="226"/>
      <c r="G55" s="226"/>
      <c r="H55" s="226"/>
      <c r="I55" s="226"/>
      <c r="J55" s="226"/>
      <c r="K55" s="226"/>
      <c r="L55" s="226"/>
      <c r="M55" s="226"/>
      <c r="N55" s="226"/>
    </row>
    <row r="56" spans="2:14" ht="15.75" thickTop="1" x14ac:dyDescent="0.25">
      <c r="F56" s="231"/>
    </row>
    <row r="57" spans="2:14" ht="30" x14ac:dyDescent="0.25">
      <c r="B57" s="235"/>
      <c r="C57" s="237" t="s">
        <v>93</v>
      </c>
      <c r="D57" s="237" t="s">
        <v>501</v>
      </c>
      <c r="E57" s="237" t="s">
        <v>320</v>
      </c>
      <c r="F57" s="237" t="s">
        <v>502</v>
      </c>
      <c r="G57" s="237" t="s">
        <v>503</v>
      </c>
      <c r="H57" s="237" t="s">
        <v>504</v>
      </c>
      <c r="I57" s="239" t="s">
        <v>505</v>
      </c>
    </row>
    <row r="58" spans="2:14" ht="15.75" thickBot="1" x14ac:dyDescent="0.3">
      <c r="B58" s="240"/>
      <c r="C58" s="241" t="s">
        <v>506</v>
      </c>
      <c r="D58" s="242" t="s">
        <v>507</v>
      </c>
      <c r="E58" s="241" t="s">
        <v>508</v>
      </c>
      <c r="F58" s="241"/>
      <c r="G58" s="241" t="s">
        <v>190</v>
      </c>
      <c r="H58" s="241"/>
      <c r="I58" s="243" t="s">
        <v>329</v>
      </c>
    </row>
    <row r="59" spans="2:14" ht="15.75" thickTop="1" x14ac:dyDescent="0.25">
      <c r="B59" s="244" t="s">
        <v>509</v>
      </c>
      <c r="C59" s="266">
        <v>10</v>
      </c>
      <c r="D59" s="246" t="s">
        <v>565</v>
      </c>
      <c r="E59" s="246" t="s">
        <v>510</v>
      </c>
      <c r="F59" s="246" t="s">
        <v>511</v>
      </c>
      <c r="G59" s="247">
        <f>K43</f>
        <v>15.159600717694968</v>
      </c>
      <c r="H59" s="247" t="str">
        <f>M43</f>
        <v>C</v>
      </c>
      <c r="I59" s="249"/>
    </row>
    <row r="60" spans="2:14" x14ac:dyDescent="0.25">
      <c r="B60" s="244" t="s">
        <v>512</v>
      </c>
      <c r="C60" s="266">
        <v>13</v>
      </c>
      <c r="D60" s="246" t="s">
        <v>565</v>
      </c>
      <c r="E60" s="246" t="s">
        <v>157</v>
      </c>
      <c r="F60" s="246" t="s">
        <v>511</v>
      </c>
      <c r="G60" s="247">
        <f>E49</f>
        <v>-0.35132307692345843</v>
      </c>
      <c r="H60" s="247" t="str">
        <f>G49</f>
        <v>T</v>
      </c>
      <c r="I60" s="249"/>
    </row>
    <row r="61" spans="2:14" x14ac:dyDescent="0.25">
      <c r="B61" s="244" t="s">
        <v>566</v>
      </c>
      <c r="C61" s="266">
        <v>15</v>
      </c>
      <c r="D61" s="246" t="s">
        <v>565</v>
      </c>
      <c r="E61" s="246" t="s">
        <v>157</v>
      </c>
      <c r="F61" s="246" t="s">
        <v>567</v>
      </c>
      <c r="G61" s="247">
        <f>E48</f>
        <v>15.159600717694968</v>
      </c>
      <c r="H61" s="247" t="str">
        <f>G48</f>
        <v>C</v>
      </c>
      <c r="I61" s="249"/>
    </row>
    <row r="62" spans="2:14" x14ac:dyDescent="0.25">
      <c r="B62" s="244" t="s">
        <v>568</v>
      </c>
      <c r="C62" s="266">
        <v>16</v>
      </c>
      <c r="D62" s="246" t="s">
        <v>565</v>
      </c>
      <c r="E62" s="246" t="s">
        <v>157</v>
      </c>
      <c r="F62" s="246" t="s">
        <v>567</v>
      </c>
      <c r="G62" s="247">
        <f>K48</f>
        <v>-0.38060000000041327</v>
      </c>
      <c r="H62" s="247" t="str">
        <f>M48</f>
        <v>C</v>
      </c>
      <c r="I62" s="249"/>
    </row>
    <row r="63" spans="2:14" x14ac:dyDescent="0.25">
      <c r="B63" s="244" t="s">
        <v>569</v>
      </c>
      <c r="C63" s="266">
        <v>17</v>
      </c>
      <c r="D63" s="246" t="s">
        <v>565</v>
      </c>
      <c r="E63" s="246" t="s">
        <v>510</v>
      </c>
      <c r="F63" s="246" t="s">
        <v>567</v>
      </c>
      <c r="G63" s="247">
        <f>E29</f>
        <v>22.319892384361662</v>
      </c>
      <c r="H63" s="247" t="str">
        <f>G29</f>
        <v>T</v>
      </c>
      <c r="I63" s="267"/>
    </row>
    <row r="64" spans="2:14" x14ac:dyDescent="0.25">
      <c r="B64" s="244" t="s">
        <v>570</v>
      </c>
      <c r="C64" s="266">
        <v>18</v>
      </c>
      <c r="D64" s="246" t="s">
        <v>565</v>
      </c>
      <c r="E64" s="246" t="s">
        <v>510</v>
      </c>
      <c r="F64" s="246" t="s">
        <v>567</v>
      </c>
      <c r="G64" s="247">
        <f>K29</f>
        <v>22.319892384361662</v>
      </c>
      <c r="H64" s="247" t="str">
        <f>M29</f>
        <v>C</v>
      </c>
      <c r="I64" s="249"/>
    </row>
    <row r="65" spans="2:10" x14ac:dyDescent="0.25">
      <c r="B65" s="244" t="s">
        <v>513</v>
      </c>
      <c r="C65" s="266">
        <v>3</v>
      </c>
      <c r="D65" s="246" t="s">
        <v>565</v>
      </c>
      <c r="E65" s="246" t="s">
        <v>510</v>
      </c>
      <c r="F65" s="246" t="s">
        <v>514</v>
      </c>
      <c r="G65" s="247">
        <f>E30</f>
        <v>-8.5845739939852557</v>
      </c>
      <c r="H65" s="247" t="str">
        <f>G30</f>
        <v>T</v>
      </c>
      <c r="I65" s="249"/>
    </row>
    <row r="66" spans="2:10" x14ac:dyDescent="0.25">
      <c r="B66" s="244" t="s">
        <v>516</v>
      </c>
      <c r="C66" s="266">
        <v>4</v>
      </c>
      <c r="D66" s="246" t="s">
        <v>565</v>
      </c>
      <c r="E66" s="246" t="s">
        <v>157</v>
      </c>
      <c r="F66" s="246" t="s">
        <v>514</v>
      </c>
      <c r="G66" s="247">
        <f>E45</f>
        <v>1.6613999999999578</v>
      </c>
      <c r="H66" s="247" t="str">
        <f>G45</f>
        <v>T</v>
      </c>
      <c r="I66" s="249"/>
    </row>
    <row r="67" spans="2:10" x14ac:dyDescent="0.25">
      <c r="B67" s="244" t="s">
        <v>515</v>
      </c>
      <c r="C67" s="266">
        <v>5</v>
      </c>
      <c r="D67" s="246" t="s">
        <v>565</v>
      </c>
      <c r="E67" s="246" t="s">
        <v>510</v>
      </c>
      <c r="F67" s="246" t="s">
        <v>514</v>
      </c>
      <c r="G67" s="247">
        <f>K30</f>
        <v>-8.5845739939852557</v>
      </c>
      <c r="H67" s="247" t="str">
        <f>M30</f>
        <v>C</v>
      </c>
      <c r="I67" s="249"/>
    </row>
    <row r="68" spans="2:10" ht="15.75" thickBot="1" x14ac:dyDescent="0.3">
      <c r="B68" s="240" t="s">
        <v>517</v>
      </c>
      <c r="C68" s="268">
        <v>6</v>
      </c>
      <c r="D68" s="251" t="s">
        <v>565</v>
      </c>
      <c r="E68" s="251" t="s">
        <v>157</v>
      </c>
      <c r="F68" s="251" t="s">
        <v>514</v>
      </c>
      <c r="G68" s="252">
        <f>K50</f>
        <v>-0.14638461538477435</v>
      </c>
      <c r="H68" s="252" t="str">
        <f>M50</f>
        <v>T</v>
      </c>
      <c r="I68" s="254"/>
    </row>
    <row r="69" spans="2:10" ht="15.75" thickTop="1" x14ac:dyDescent="0.25">
      <c r="F69" s="231"/>
    </row>
    <row r="70" spans="2:10" x14ac:dyDescent="0.25">
      <c r="J70" s="224"/>
    </row>
    <row r="98" spans="3:6" x14ac:dyDescent="0.25">
      <c r="C98" s="224"/>
      <c r="F98" s="6"/>
    </row>
  </sheetData>
  <autoFilter ref="B58:I68">
    <sortState ref="B59:I68">
      <sortCondition ref="F58:F68"/>
    </sortState>
  </autoFilter>
  <pageMargins left="0.25" right="0.32291666666666669" top="0.75" bottom="0.75" header="0.3" footer="0.3"/>
  <pageSetup paperSize="9" orientation="portrait" r:id="rId1"/>
  <headerFooter>
    <oddHeader>&amp;L&amp;"-,Bold"14.551 Advanced Steel Design
Homework #3&amp;C&amp;"-,Bold"Problem #2
Braced-Frame: &amp;"-,Regular"Seismic&amp;R&amp;"-,Bold"Ana Gouveia
&amp;D</oddHeader>
    <oddFooter>&amp;CSection A-10
&amp;P/&amp;N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6"/>
  <sheetViews>
    <sheetView view="pageLayout" topLeftCell="B94" workbookViewId="0">
      <selection activeCell="I100" sqref="I100"/>
    </sheetView>
  </sheetViews>
  <sheetFormatPr defaultColWidth="8.85546875" defaultRowHeight="15" x14ac:dyDescent="0.25"/>
  <cols>
    <col min="1" max="1" width="1.85546875" customWidth="1"/>
    <col min="2" max="2" width="8.140625" customWidth="1"/>
    <col min="3" max="3" width="7.42578125" customWidth="1"/>
    <col min="4" max="4" width="9.140625" customWidth="1"/>
    <col min="5" max="5" width="6.42578125" customWidth="1"/>
    <col min="6" max="6" width="8.140625" customWidth="1"/>
    <col min="7" max="7" width="8.28515625" customWidth="1"/>
    <col min="8" max="8" width="4" customWidth="1"/>
    <col min="9" max="9" width="8.42578125" customWidth="1"/>
    <col min="10" max="10" width="7.28515625" customWidth="1"/>
    <col min="11" max="11" width="9.7109375" customWidth="1"/>
    <col min="12" max="12" width="9.140625" customWidth="1"/>
    <col min="13" max="13" width="1.42578125" customWidth="1"/>
    <col min="14" max="14" width="7.42578125" customWidth="1"/>
    <col min="15" max="15" width="5" customWidth="1"/>
    <col min="16" max="16" width="8.7109375" customWidth="1"/>
  </cols>
  <sheetData>
    <row r="1" spans="2:14" ht="15.75" thickBot="1" x14ac:dyDescent="0.3">
      <c r="B1" s="207" t="s">
        <v>438</v>
      </c>
      <c r="C1" s="207"/>
      <c r="D1" s="207"/>
      <c r="E1" s="208"/>
      <c r="F1" s="208"/>
      <c r="G1" s="208"/>
      <c r="H1" s="208"/>
      <c r="I1" s="208"/>
      <c r="J1" s="208"/>
      <c r="K1" s="208"/>
      <c r="L1" s="208"/>
      <c r="M1" s="208"/>
      <c r="N1" s="208"/>
    </row>
    <row r="2" spans="2:14" ht="15.75" thickTop="1" x14ac:dyDescent="0.25"/>
    <row r="9" spans="2:14" x14ac:dyDescent="0.25">
      <c r="J9" s="148"/>
    </row>
    <row r="12" spans="2:14" x14ac:dyDescent="0.25">
      <c r="C12" t="s">
        <v>439</v>
      </c>
      <c r="J12" t="s">
        <v>440</v>
      </c>
    </row>
    <row r="13" spans="2:14" x14ac:dyDescent="0.25">
      <c r="D13" s="116" t="s">
        <v>441</v>
      </c>
      <c r="E13" s="48">
        <v>15</v>
      </c>
      <c r="F13" s="6" t="s">
        <v>19</v>
      </c>
    </row>
    <row r="14" spans="2:14" x14ac:dyDescent="0.25">
      <c r="D14" s="116" t="s">
        <v>442</v>
      </c>
      <c r="E14" s="48">
        <v>24</v>
      </c>
      <c r="F14" s="6" t="s">
        <v>19</v>
      </c>
    </row>
    <row r="15" spans="2:14" ht="18" x14ac:dyDescent="0.35">
      <c r="D15" s="116" t="s">
        <v>443</v>
      </c>
      <c r="E15" s="145">
        <f>'[3]Project Loads'!D72</f>
        <v>9.7843199999999992</v>
      </c>
      <c r="F15" s="6" t="s">
        <v>304</v>
      </c>
    </row>
    <row r="16" spans="2:14" ht="18" x14ac:dyDescent="0.35">
      <c r="D16" s="116" t="s">
        <v>444</v>
      </c>
      <c r="E16" s="145">
        <f>'[3]Project Loads'!G72</f>
        <v>19.568639999999998</v>
      </c>
      <c r="F16" s="6" t="s">
        <v>304</v>
      </c>
    </row>
    <row r="17" spans="2:14" x14ac:dyDescent="0.25">
      <c r="E17" s="5"/>
      <c r="F17" s="6"/>
    </row>
    <row r="18" spans="2:14" ht="15.75" thickBot="1" x14ac:dyDescent="0.3">
      <c r="B18" s="225" t="s">
        <v>445</v>
      </c>
      <c r="C18" s="225"/>
      <c r="D18" s="225"/>
      <c r="E18" s="226"/>
      <c r="F18" s="226"/>
      <c r="G18" s="226"/>
      <c r="H18" s="226"/>
      <c r="I18" s="226"/>
      <c r="J18" s="226"/>
      <c r="K18" s="226"/>
      <c r="L18" s="226"/>
      <c r="M18" s="226"/>
      <c r="N18" s="226"/>
    </row>
    <row r="19" spans="2:14" ht="15.75" thickTop="1" x14ac:dyDescent="0.25">
      <c r="B19" s="1"/>
      <c r="C19" s="1"/>
      <c r="D19" s="1"/>
    </row>
    <row r="20" spans="2:14" x14ac:dyDescent="0.25">
      <c r="B20" s="1" t="s">
        <v>446</v>
      </c>
    </row>
    <row r="21" spans="2:14" ht="18" x14ac:dyDescent="0.35">
      <c r="B21" t="s">
        <v>447</v>
      </c>
    </row>
    <row r="22" spans="2:14" ht="18" x14ac:dyDescent="0.35">
      <c r="D22" s="116" t="s">
        <v>443</v>
      </c>
      <c r="E22" s="25">
        <f>E15</f>
        <v>9.7843199999999992</v>
      </c>
      <c r="F22" s="6" t="s">
        <v>448</v>
      </c>
    </row>
    <row r="23" spans="2:14" x14ac:dyDescent="0.25">
      <c r="D23" s="116" t="s">
        <v>449</v>
      </c>
      <c r="E23" s="48">
        <v>2</v>
      </c>
      <c r="F23" s="6"/>
    </row>
    <row r="24" spans="2:14" ht="18" x14ac:dyDescent="0.35">
      <c r="D24" s="116" t="s">
        <v>450</v>
      </c>
      <c r="E24" s="25">
        <f>E22/E23</f>
        <v>4.8921599999999996</v>
      </c>
      <c r="F24" s="6" t="s">
        <v>448</v>
      </c>
    </row>
    <row r="25" spans="2:14" x14ac:dyDescent="0.25">
      <c r="B25" s="116"/>
      <c r="C25" s="227"/>
      <c r="E25" s="5"/>
      <c r="F25" s="6"/>
      <c r="H25" s="223"/>
    </row>
    <row r="26" spans="2:14" x14ac:dyDescent="0.25">
      <c r="B26" s="116"/>
      <c r="F26" s="6"/>
    </row>
    <row r="27" spans="2:14" x14ac:dyDescent="0.25">
      <c r="B27" s="149" t="s">
        <v>451</v>
      </c>
      <c r="F27" s="6"/>
    </row>
    <row r="28" spans="2:14" ht="18" x14ac:dyDescent="0.35">
      <c r="C28" s="116"/>
      <c r="D28" s="116" t="s">
        <v>452</v>
      </c>
      <c r="E28" s="25">
        <f>E24*E13/2</f>
        <v>36.691199999999995</v>
      </c>
      <c r="F28" s="6" t="s">
        <v>453</v>
      </c>
    </row>
    <row r="29" spans="2:14" ht="18" x14ac:dyDescent="0.35">
      <c r="C29" s="116"/>
      <c r="D29" s="116" t="s">
        <v>454</v>
      </c>
      <c r="E29" s="25">
        <f>E28</f>
        <v>36.691199999999995</v>
      </c>
      <c r="F29" s="6" t="s">
        <v>453</v>
      </c>
    </row>
    <row r="30" spans="2:14" x14ac:dyDescent="0.25">
      <c r="E30" s="5"/>
    </row>
    <row r="31" spans="2:14" ht="15.75" thickBot="1" x14ac:dyDescent="0.3">
      <c r="B31" s="54" t="s">
        <v>455</v>
      </c>
      <c r="C31" s="54"/>
      <c r="D31" s="54"/>
      <c r="E31" s="55"/>
      <c r="F31" s="55"/>
      <c r="G31" s="55"/>
      <c r="H31" s="55"/>
      <c r="I31" s="55"/>
      <c r="J31" s="55"/>
      <c r="K31" s="55"/>
      <c r="L31" s="55"/>
    </row>
    <row r="32" spans="2:14" ht="15.75" thickTop="1" x14ac:dyDescent="0.25"/>
    <row r="33" spans="2:20" x14ac:dyDescent="0.25">
      <c r="B33" s="228"/>
    </row>
    <row r="34" spans="2:20" x14ac:dyDescent="0.25">
      <c r="B34" s="116" t="s">
        <v>456</v>
      </c>
      <c r="G34" t="s">
        <v>457</v>
      </c>
      <c r="L34" t="s">
        <v>458</v>
      </c>
    </row>
    <row r="42" spans="2:20" x14ac:dyDescent="0.25">
      <c r="B42" s="1" t="s">
        <v>459</v>
      </c>
      <c r="G42" s="229"/>
      <c r="H42" s="229"/>
      <c r="I42" s="230" t="s">
        <v>460</v>
      </c>
      <c r="J42" s="230"/>
      <c r="T42" s="229"/>
    </row>
    <row r="43" spans="2:20" ht="18" x14ac:dyDescent="0.35">
      <c r="D43" s="116" t="s">
        <v>461</v>
      </c>
      <c r="E43" s="25">
        <f>E28</f>
        <v>36.691199999999995</v>
      </c>
      <c r="F43" s="6" t="s">
        <v>453</v>
      </c>
      <c r="J43" s="116" t="s">
        <v>462</v>
      </c>
      <c r="K43" s="25">
        <f>E43</f>
        <v>36.691199999999995</v>
      </c>
      <c r="L43" s="6" t="s">
        <v>453</v>
      </c>
      <c r="M43" s="229"/>
    </row>
    <row r="44" spans="2:20" ht="18" x14ac:dyDescent="0.35">
      <c r="B44" s="231" t="s">
        <v>463</v>
      </c>
      <c r="D44" s="116" t="s">
        <v>464</v>
      </c>
      <c r="E44" s="25">
        <f>E22-E24</f>
        <v>4.8921599999999996</v>
      </c>
      <c r="F44" s="6" t="s">
        <v>448</v>
      </c>
      <c r="G44" s="232" t="s">
        <v>9</v>
      </c>
      <c r="H44" s="232"/>
      <c r="J44" s="116" t="s">
        <v>464</v>
      </c>
      <c r="K44" s="25">
        <f>E44</f>
        <v>4.8921599999999996</v>
      </c>
      <c r="L44" s="6" t="s">
        <v>448</v>
      </c>
      <c r="M44" s="232" t="s">
        <v>9</v>
      </c>
    </row>
    <row r="45" spans="2:20" ht="18" x14ac:dyDescent="0.35">
      <c r="B45" s="231" t="s">
        <v>465</v>
      </c>
      <c r="D45" s="116" t="s">
        <v>466</v>
      </c>
      <c r="E45" s="25">
        <f>(E43+E28)/E14</f>
        <v>3.0575999999999994</v>
      </c>
      <c r="F45" s="6" t="s">
        <v>448</v>
      </c>
      <c r="J45" s="116" t="s">
        <v>467</v>
      </c>
      <c r="K45" s="25">
        <f>E45</f>
        <v>3.0575999999999994</v>
      </c>
      <c r="L45" s="6" t="s">
        <v>448</v>
      </c>
    </row>
    <row r="46" spans="2:20" ht="18" x14ac:dyDescent="0.35">
      <c r="B46" s="231" t="s">
        <v>468</v>
      </c>
      <c r="D46" s="116" t="s">
        <v>469</v>
      </c>
      <c r="E46" s="25">
        <f>E45</f>
        <v>3.0575999999999994</v>
      </c>
      <c r="F46" s="6" t="s">
        <v>448</v>
      </c>
      <c r="G46" t="s">
        <v>67</v>
      </c>
      <c r="J46" s="116" t="s">
        <v>470</v>
      </c>
      <c r="K46" s="25">
        <f>K45</f>
        <v>3.0575999999999994</v>
      </c>
      <c r="L46" s="6" t="s">
        <v>448</v>
      </c>
      <c r="M46" t="s">
        <v>9</v>
      </c>
    </row>
    <row r="47" spans="2:20" ht="18" x14ac:dyDescent="0.35">
      <c r="J47" s="116" t="s">
        <v>454</v>
      </c>
      <c r="K47" s="25">
        <f>K43</f>
        <v>36.691199999999995</v>
      </c>
      <c r="L47" s="6" t="s">
        <v>448</v>
      </c>
    </row>
    <row r="48" spans="2:20" x14ac:dyDescent="0.25">
      <c r="K48" s="116"/>
      <c r="L48" s="227"/>
    </row>
    <row r="49" spans="2:12" x14ac:dyDescent="0.25">
      <c r="K49" s="116"/>
      <c r="L49" s="227"/>
    </row>
    <row r="50" spans="2:12" x14ac:dyDescent="0.25">
      <c r="K50" s="116"/>
      <c r="L50" s="227"/>
    </row>
    <row r="51" spans="2:12" x14ac:dyDescent="0.25">
      <c r="B51" s="233" t="s">
        <v>471</v>
      </c>
    </row>
    <row r="70" spans="2:14" x14ac:dyDescent="0.25">
      <c r="C70" s="233" t="s">
        <v>472</v>
      </c>
      <c r="G70" s="1" t="s">
        <v>473</v>
      </c>
      <c r="J70" s="224"/>
      <c r="L70" t="s">
        <v>474</v>
      </c>
    </row>
    <row r="73" spans="2:14" x14ac:dyDescent="0.25">
      <c r="C73" s="1"/>
      <c r="D73" s="1"/>
      <c r="E73" s="1"/>
      <c r="F73" s="1"/>
      <c r="H73" s="1"/>
      <c r="I73" s="1"/>
      <c r="J73" s="1"/>
      <c r="K73" s="1"/>
      <c r="L73" s="1"/>
      <c r="N73" s="1"/>
    </row>
    <row r="74" spans="2:14" x14ac:dyDescent="0.25">
      <c r="B74" s="149" t="s">
        <v>475</v>
      </c>
      <c r="I74" s="1" t="s">
        <v>474</v>
      </c>
    </row>
    <row r="75" spans="2:14" ht="18" x14ac:dyDescent="0.35">
      <c r="B75" t="s">
        <v>476</v>
      </c>
      <c r="D75" s="116" t="s">
        <v>477</v>
      </c>
      <c r="E75" s="25">
        <f>('[3]Project Loads'!D72+'[3]Project Loads'!G72)/2</f>
        <v>14.676479999999998</v>
      </c>
      <c r="F75" s="6" t="s">
        <v>448</v>
      </c>
      <c r="I75" t="s">
        <v>476</v>
      </c>
      <c r="J75" s="116" t="s">
        <v>477</v>
      </c>
      <c r="K75" s="25">
        <f>E75</f>
        <v>14.676479999999998</v>
      </c>
      <c r="L75" s="6" t="s">
        <v>448</v>
      </c>
    </row>
    <row r="76" spans="2:14" ht="18" x14ac:dyDescent="0.35">
      <c r="B76" t="s">
        <v>478</v>
      </c>
      <c r="D76" s="116" t="s">
        <v>479</v>
      </c>
      <c r="E76" s="25">
        <f>E46</f>
        <v>3.0575999999999994</v>
      </c>
      <c r="F76" s="6" t="s">
        <v>448</v>
      </c>
      <c r="G76" t="s">
        <v>480</v>
      </c>
      <c r="I76" t="s">
        <v>481</v>
      </c>
      <c r="J76" s="116" t="s">
        <v>482</v>
      </c>
      <c r="K76" s="25">
        <f>K46</f>
        <v>3.0575999999999994</v>
      </c>
      <c r="L76" s="6" t="s">
        <v>448</v>
      </c>
      <c r="M76" t="s">
        <v>480</v>
      </c>
    </row>
    <row r="77" spans="2:14" ht="18" x14ac:dyDescent="0.35">
      <c r="B77" t="s">
        <v>483</v>
      </c>
      <c r="D77" s="116" t="s">
        <v>484</v>
      </c>
      <c r="E77" s="5">
        <f>E75*E13/2</f>
        <v>110.07359999999998</v>
      </c>
      <c r="F77" s="6" t="s">
        <v>453</v>
      </c>
      <c r="I77" t="s">
        <v>483</v>
      </c>
      <c r="J77" s="116" t="s">
        <v>485</v>
      </c>
      <c r="K77" s="38">
        <f>E13*K75/2</f>
        <v>110.07359999999998</v>
      </c>
      <c r="L77" s="6" t="s">
        <v>453</v>
      </c>
    </row>
    <row r="78" spans="2:14" ht="18" x14ac:dyDescent="0.35">
      <c r="B78" t="s">
        <v>486</v>
      </c>
      <c r="D78" s="116" t="s">
        <v>487</v>
      </c>
      <c r="E78" s="25">
        <f>E28</f>
        <v>36.691199999999995</v>
      </c>
      <c r="F78" s="6" t="s">
        <v>453</v>
      </c>
      <c r="I78" t="s">
        <v>488</v>
      </c>
      <c r="J78" s="116" t="s">
        <v>489</v>
      </c>
      <c r="K78" s="25">
        <f>K47</f>
        <v>36.691199999999995</v>
      </c>
      <c r="L78" s="6" t="s">
        <v>453</v>
      </c>
    </row>
    <row r="79" spans="2:14" ht="18" x14ac:dyDescent="0.35">
      <c r="B79" s="229" t="s">
        <v>490</v>
      </c>
      <c r="D79" s="116" t="s">
        <v>479</v>
      </c>
      <c r="E79" s="25">
        <f>E46</f>
        <v>3.0575999999999994</v>
      </c>
      <c r="F79" s="6" t="s">
        <v>448</v>
      </c>
      <c r="I79" s="229" t="s">
        <v>481</v>
      </c>
      <c r="J79" s="116" t="s">
        <v>482</v>
      </c>
      <c r="K79" s="25">
        <f>K46</f>
        <v>3.0575999999999994</v>
      </c>
      <c r="L79" s="6" t="s">
        <v>448</v>
      </c>
    </row>
    <row r="80" spans="2:14" ht="18" x14ac:dyDescent="0.35">
      <c r="B80" s="231" t="s">
        <v>463</v>
      </c>
      <c r="D80" s="116" t="s">
        <v>491</v>
      </c>
      <c r="E80" s="25">
        <f>E16-E75</f>
        <v>4.8921600000000005</v>
      </c>
      <c r="F80" s="6" t="s">
        <v>448</v>
      </c>
      <c r="G80" t="s">
        <v>9</v>
      </c>
      <c r="I80" s="234" t="s">
        <v>492</v>
      </c>
      <c r="J80" s="116" t="s">
        <v>493</v>
      </c>
      <c r="K80" s="25">
        <f>E80</f>
        <v>4.8921600000000005</v>
      </c>
      <c r="L80" s="6" t="s">
        <v>448</v>
      </c>
      <c r="M80" t="s">
        <v>9</v>
      </c>
    </row>
    <row r="81" spans="2:14" ht="18" x14ac:dyDescent="0.35">
      <c r="B81" s="231" t="s">
        <v>494</v>
      </c>
      <c r="D81" s="116" t="s">
        <v>495</v>
      </c>
      <c r="E81" s="25">
        <f>E77+E78</f>
        <v>146.76479999999998</v>
      </c>
      <c r="F81" s="6" t="s">
        <v>453</v>
      </c>
      <c r="I81" s="231" t="s">
        <v>494</v>
      </c>
      <c r="J81" s="116" t="s">
        <v>496</v>
      </c>
      <c r="K81" s="25">
        <f>K77+K78</f>
        <v>146.76479999999998</v>
      </c>
      <c r="L81" s="6" t="s">
        <v>453</v>
      </c>
    </row>
    <row r="82" spans="2:14" ht="18" x14ac:dyDescent="0.35">
      <c r="B82" s="231" t="s">
        <v>465</v>
      </c>
      <c r="D82" s="116" t="s">
        <v>497</v>
      </c>
      <c r="E82" s="5">
        <f>(E81+E78+E77)/E14</f>
        <v>12.230399999999998</v>
      </c>
      <c r="F82" s="6" t="s">
        <v>448</v>
      </c>
      <c r="I82" s="231" t="s">
        <v>465</v>
      </c>
      <c r="J82" s="116" t="s">
        <v>497</v>
      </c>
      <c r="K82" s="25">
        <f>(K81+K78+K77)/E14</f>
        <v>12.230399999999998</v>
      </c>
      <c r="L82" s="6" t="s">
        <v>448</v>
      </c>
    </row>
    <row r="83" spans="2:14" ht="18" x14ac:dyDescent="0.35">
      <c r="B83" s="231" t="s">
        <v>468</v>
      </c>
      <c r="D83" s="116" t="s">
        <v>498</v>
      </c>
      <c r="E83" s="25">
        <f>E82+E76</f>
        <v>15.287999999999997</v>
      </c>
      <c r="F83" s="6" t="s">
        <v>448</v>
      </c>
      <c r="I83" s="231" t="s">
        <v>468</v>
      </c>
      <c r="J83" s="116" t="s">
        <v>499</v>
      </c>
      <c r="K83" s="25">
        <f>K82+K76</f>
        <v>15.287999999999997</v>
      </c>
      <c r="L83" s="6" t="s">
        <v>448</v>
      </c>
    </row>
    <row r="84" spans="2:14" x14ac:dyDescent="0.25">
      <c r="B84" s="231"/>
      <c r="D84" s="116"/>
      <c r="E84" s="227"/>
      <c r="I84" s="231"/>
      <c r="K84" s="116"/>
      <c r="L84" s="227"/>
    </row>
    <row r="85" spans="2:14" x14ac:dyDescent="0.25">
      <c r="B85" s="231"/>
      <c r="D85" s="116"/>
      <c r="E85" s="227"/>
      <c r="I85" s="231"/>
      <c r="K85" s="116"/>
      <c r="L85" s="227"/>
    </row>
    <row r="86" spans="2:14" x14ac:dyDescent="0.25">
      <c r="B86" s="231"/>
      <c r="D86" s="116"/>
      <c r="E86" s="227"/>
      <c r="I86" s="231"/>
      <c r="K86" s="116"/>
      <c r="L86" s="227"/>
    </row>
    <row r="87" spans="2:14" x14ac:dyDescent="0.25">
      <c r="B87" s="231"/>
      <c r="D87" s="116"/>
      <c r="E87" s="227"/>
      <c r="I87" s="231"/>
      <c r="K87" s="116"/>
      <c r="L87" s="227"/>
    </row>
    <row r="88" spans="2:14" x14ac:dyDescent="0.25">
      <c r="B88" s="231"/>
      <c r="D88" s="116"/>
      <c r="E88" s="227"/>
      <c r="I88" s="231"/>
      <c r="K88" s="116"/>
      <c r="L88" s="227"/>
    </row>
    <row r="89" spans="2:14" x14ac:dyDescent="0.25">
      <c r="B89" s="231"/>
      <c r="D89" s="116"/>
      <c r="E89" s="227"/>
      <c r="I89" s="231"/>
      <c r="K89" s="116"/>
      <c r="L89" s="227"/>
    </row>
    <row r="90" spans="2:14" x14ac:dyDescent="0.25">
      <c r="B90" s="231"/>
      <c r="D90" s="116"/>
      <c r="E90" s="227"/>
      <c r="I90" s="231"/>
      <c r="K90" s="116"/>
      <c r="L90" s="227"/>
    </row>
    <row r="91" spans="2:14" x14ac:dyDescent="0.25">
      <c r="B91" s="231"/>
      <c r="D91" s="116"/>
      <c r="E91" s="227"/>
      <c r="I91" s="231"/>
      <c r="K91" s="116"/>
      <c r="L91" s="227"/>
    </row>
    <row r="92" spans="2:14" x14ac:dyDescent="0.25">
      <c r="B92" s="231"/>
      <c r="D92" s="116"/>
      <c r="E92" s="227"/>
      <c r="I92" s="231"/>
      <c r="K92" s="116"/>
      <c r="L92" s="227"/>
    </row>
    <row r="93" spans="2:14" x14ac:dyDescent="0.25">
      <c r="B93" s="231"/>
      <c r="D93" s="116"/>
      <c r="E93" s="227"/>
      <c r="I93" s="231"/>
      <c r="K93" s="116"/>
      <c r="L93" s="227"/>
    </row>
    <row r="94" spans="2:14" x14ac:dyDescent="0.25">
      <c r="B94" s="231"/>
      <c r="D94" s="116"/>
      <c r="E94" s="227"/>
      <c r="I94" s="231"/>
      <c r="K94" s="116"/>
      <c r="L94" s="227"/>
    </row>
    <row r="95" spans="2:14" x14ac:dyDescent="0.25">
      <c r="F95" s="231"/>
    </row>
    <row r="96" spans="2:14" ht="15.75" thickBot="1" x14ac:dyDescent="0.3">
      <c r="B96" s="225" t="s">
        <v>500</v>
      </c>
      <c r="C96" s="225"/>
      <c r="D96" s="225"/>
      <c r="E96" s="226"/>
      <c r="F96" s="226"/>
      <c r="G96" s="226"/>
      <c r="H96" s="226"/>
      <c r="I96" s="226"/>
      <c r="J96" s="226"/>
      <c r="K96" s="226"/>
      <c r="L96" s="226"/>
      <c r="M96" s="226"/>
      <c r="N96" s="226"/>
    </row>
    <row r="97" spans="2:9" ht="15.75" thickTop="1" x14ac:dyDescent="0.25">
      <c r="F97" s="231"/>
    </row>
    <row r="98" spans="2:9" ht="30" x14ac:dyDescent="0.25">
      <c r="B98" s="235"/>
      <c r="C98" s="236" t="s">
        <v>93</v>
      </c>
      <c r="D98" s="237" t="s">
        <v>501</v>
      </c>
      <c r="E98" s="237" t="s">
        <v>320</v>
      </c>
      <c r="F98" s="238" t="s">
        <v>502</v>
      </c>
      <c r="G98" s="237" t="s">
        <v>503</v>
      </c>
      <c r="H98" s="237" t="s">
        <v>504</v>
      </c>
      <c r="I98" s="239" t="s">
        <v>505</v>
      </c>
    </row>
    <row r="99" spans="2:9" ht="15.75" thickBot="1" x14ac:dyDescent="0.3">
      <c r="B99" s="240"/>
      <c r="C99" s="241" t="s">
        <v>506</v>
      </c>
      <c r="D99" s="242" t="s">
        <v>507</v>
      </c>
      <c r="E99" s="241" t="s">
        <v>508</v>
      </c>
      <c r="F99" s="241"/>
      <c r="G99" s="241" t="s">
        <v>190</v>
      </c>
      <c r="H99" s="241"/>
      <c r="I99" s="243" t="s">
        <v>329</v>
      </c>
    </row>
    <row r="100" spans="2:9" ht="15.75" thickTop="1" x14ac:dyDescent="0.25">
      <c r="B100" s="244" t="s">
        <v>509</v>
      </c>
      <c r="C100" s="245">
        <v>29</v>
      </c>
      <c r="D100" s="246" t="s">
        <v>505</v>
      </c>
      <c r="E100" s="246" t="s">
        <v>510</v>
      </c>
      <c r="F100" s="246" t="s">
        <v>511</v>
      </c>
      <c r="G100" s="247">
        <f>E80</f>
        <v>4.8921600000000005</v>
      </c>
      <c r="H100" s="248" t="s">
        <v>9</v>
      </c>
      <c r="I100" s="249">
        <f>E81</f>
        <v>146.76479999999998</v>
      </c>
    </row>
    <row r="101" spans="2:9" x14ac:dyDescent="0.25">
      <c r="B101" s="244" t="s">
        <v>512</v>
      </c>
      <c r="C101" s="245">
        <v>26</v>
      </c>
      <c r="D101" s="246" t="s">
        <v>505</v>
      </c>
      <c r="E101" s="246" t="s">
        <v>157</v>
      </c>
      <c r="F101" s="246" t="s">
        <v>511</v>
      </c>
      <c r="G101" s="247">
        <f>E44</f>
        <v>4.8921599999999996</v>
      </c>
      <c r="H101" s="248" t="s">
        <v>9</v>
      </c>
      <c r="I101" s="249">
        <f>E43</f>
        <v>36.691199999999995</v>
      </c>
    </row>
    <row r="102" spans="2:9" x14ac:dyDescent="0.25">
      <c r="B102" s="244" t="s">
        <v>513</v>
      </c>
      <c r="C102" s="245">
        <v>21</v>
      </c>
      <c r="D102" s="246" t="s">
        <v>505</v>
      </c>
      <c r="E102" s="246" t="s">
        <v>510</v>
      </c>
      <c r="F102" s="246" t="s">
        <v>514</v>
      </c>
      <c r="G102" s="247">
        <f>E83</f>
        <v>15.287999999999997</v>
      </c>
      <c r="H102" s="248" t="s">
        <v>67</v>
      </c>
      <c r="I102" s="249">
        <f>E77</f>
        <v>110.07359999999998</v>
      </c>
    </row>
    <row r="103" spans="2:9" x14ac:dyDescent="0.25">
      <c r="B103" s="244" t="s">
        <v>515</v>
      </c>
      <c r="C103" s="245">
        <v>23</v>
      </c>
      <c r="D103" s="246" t="s">
        <v>505</v>
      </c>
      <c r="E103" s="246" t="s">
        <v>510</v>
      </c>
      <c r="F103" s="246" t="s">
        <v>514</v>
      </c>
      <c r="G103" s="247">
        <f>G102</f>
        <v>15.287999999999997</v>
      </c>
      <c r="H103" s="248" t="s">
        <v>9</v>
      </c>
      <c r="I103" s="249">
        <f>K77</f>
        <v>110.07359999999998</v>
      </c>
    </row>
    <row r="104" spans="2:9" x14ac:dyDescent="0.25">
      <c r="B104" s="244" t="s">
        <v>516</v>
      </c>
      <c r="C104" s="245">
        <v>22</v>
      </c>
      <c r="D104" s="246" t="s">
        <v>505</v>
      </c>
      <c r="E104" s="246" t="s">
        <v>157</v>
      </c>
      <c r="F104" s="246" t="s">
        <v>514</v>
      </c>
      <c r="G104" s="247">
        <f>E80</f>
        <v>4.8921600000000005</v>
      </c>
      <c r="H104" s="248" t="s">
        <v>67</v>
      </c>
      <c r="I104" s="249">
        <f>E78</f>
        <v>36.691199999999995</v>
      </c>
    </row>
    <row r="105" spans="2:9" ht="15.75" thickBot="1" x14ac:dyDescent="0.3">
      <c r="B105" s="240" t="s">
        <v>517</v>
      </c>
      <c r="C105" s="250">
        <v>24</v>
      </c>
      <c r="D105" s="251" t="s">
        <v>505</v>
      </c>
      <c r="E105" s="251" t="s">
        <v>157</v>
      </c>
      <c r="F105" s="251" t="s">
        <v>514</v>
      </c>
      <c r="G105" s="252">
        <f>G104</f>
        <v>4.8921600000000005</v>
      </c>
      <c r="H105" s="253" t="s">
        <v>9</v>
      </c>
      <c r="I105" s="254">
        <f>K78</f>
        <v>36.691199999999995</v>
      </c>
    </row>
    <row r="106" spans="2:9" ht="15.75" thickTop="1" x14ac:dyDescent="0.25">
      <c r="F106" s="231"/>
    </row>
  </sheetData>
  <autoFilter ref="B99:I105">
    <sortState ref="B100:I105">
      <sortCondition ref="F99:F105"/>
    </sortState>
  </autoFilter>
  <pageMargins left="0.25" right="0.32291666666666669" top="0.75" bottom="0.75" header="0.3" footer="0.3"/>
  <pageSetup paperSize="9" orientation="portrait" r:id="rId1"/>
  <headerFooter>
    <oddHeader>&amp;L&amp;"-,Bold"14.551 Advanced Steel Design
Homework #3&amp;C&amp;"-,Bold"Problem #3
Moment-Frame: &amp;"-,Regular"Wind&amp;R&amp;"-,Bold"Ana Gouveia
&amp;D</oddHeader>
    <oddFooter>&amp;C&amp;"-,Bold"Section A-7&amp;"-,Regular"
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Project Information</vt:lpstr>
      <vt:lpstr>Project Loads</vt:lpstr>
      <vt:lpstr>Load Analysis</vt:lpstr>
      <vt:lpstr>Wind Analysis - M&amp;B</vt:lpstr>
      <vt:lpstr>Seismic Analysis - Braced</vt:lpstr>
      <vt:lpstr>Seismic Analysis - Moment</vt:lpstr>
      <vt:lpstr>Braced-Frame (W)</vt:lpstr>
      <vt:lpstr>Braced-Frame (E)</vt:lpstr>
      <vt:lpstr>Moment-Frame (W)</vt:lpstr>
      <vt:lpstr>Moment-Frame (E)</vt:lpstr>
      <vt:lpstr>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Gouveia</dc:creator>
  <cp:lastModifiedBy>Ana Gouveia</cp:lastModifiedBy>
  <cp:lastPrinted>2014-12-06T22:22:16Z</cp:lastPrinted>
  <dcterms:created xsi:type="dcterms:W3CDTF">2014-11-19T15:48:23Z</dcterms:created>
  <dcterms:modified xsi:type="dcterms:W3CDTF">2014-12-19T16:16:15Z</dcterms:modified>
</cp:coreProperties>
</file>