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Gouveia\SkyDrive\Documents\1. Education\14.551 Adv Steel\Assignments\"/>
    </mc:Choice>
  </mc:AlternateContent>
  <bookViews>
    <workbookView xWindow="0" yWindow="0" windowWidth="28800" windowHeight="11835" activeTab="1"/>
  </bookViews>
  <sheets>
    <sheet name="Info &amp; Loads" sheetId="1" r:id="rId1"/>
    <sheet name="Member (23)" sheetId="7" r:id="rId2"/>
    <sheet name="Member (1)" sheetId="2" r:id="rId3"/>
    <sheet name="Member (3)" sheetId="5" r:id="rId4"/>
    <sheet name="Member (9)" sheetId="6" r:id="rId5"/>
    <sheet name="Member (7)" sheetId="9" r:id="rId6"/>
    <sheet name="Member (8)" sheetId="10" r:id="rId7"/>
    <sheet name="Member (24)" sheetId="8" r:id="rId8"/>
    <sheet name="Member (26)" sheetId="13" r:id="rId9"/>
    <sheet name="Member (27)" sheetId="14" r:id="rId10"/>
    <sheet name="Member (29)" sheetId="11" r:id="rId11"/>
    <sheet name="Member (30)" sheetId="12" r:id="rId12"/>
    <sheet name="Con - BPL (1)" sheetId="4" r:id="rId13"/>
    <sheet name="Sheet1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C_NAME">[1]C!$C$3:$C$34</definedName>
    <definedName name="C_PROP">[1]C!$C$3:$CS$34</definedName>
    <definedName name="HP_NAME" localSheetId="12">#REF!</definedName>
    <definedName name="HP_NAME" localSheetId="0">#REF!</definedName>
    <definedName name="HP_NAME" localSheetId="2">#REF!</definedName>
    <definedName name="HP_NAME" localSheetId="1">#REF!</definedName>
    <definedName name="HP_NAME" localSheetId="7">#REF!</definedName>
    <definedName name="HP_NAME" localSheetId="8">#REF!</definedName>
    <definedName name="HP_NAME" localSheetId="9">#REF!</definedName>
    <definedName name="HP_NAME" localSheetId="10">#REF!</definedName>
    <definedName name="HP_NAME" localSheetId="3">#REF!</definedName>
    <definedName name="HP_NAME" localSheetId="11">#REF!</definedName>
    <definedName name="HP_NAME" localSheetId="5">#REF!</definedName>
    <definedName name="HP_NAME" localSheetId="6">#REF!</definedName>
    <definedName name="HP_NAME" localSheetId="4">#REF!</definedName>
    <definedName name="HP_NAME">#REF!</definedName>
    <definedName name="HP_PROP" localSheetId="12">#REF!</definedName>
    <definedName name="HP_PROP" localSheetId="0">#REF!</definedName>
    <definedName name="HP_PROP" localSheetId="2">#REF!</definedName>
    <definedName name="HP_PROP" localSheetId="1">#REF!</definedName>
    <definedName name="HP_PROP" localSheetId="7">#REF!</definedName>
    <definedName name="HP_PROP" localSheetId="8">#REF!</definedName>
    <definedName name="HP_PROP" localSheetId="9">#REF!</definedName>
    <definedName name="HP_PROP" localSheetId="10">#REF!</definedName>
    <definedName name="HP_PROP" localSheetId="3">#REF!</definedName>
    <definedName name="HP_PROP" localSheetId="11">#REF!</definedName>
    <definedName name="HP_PROP" localSheetId="5">#REF!</definedName>
    <definedName name="HP_PROP" localSheetId="6">#REF!</definedName>
    <definedName name="HP_PROP" localSheetId="4">#REF!</definedName>
    <definedName name="HP_PROP">#REF!</definedName>
    <definedName name="HSS_NAME" localSheetId="12">#REF!</definedName>
    <definedName name="HSS_NAME" localSheetId="0">#REF!</definedName>
    <definedName name="HSS_NAME" localSheetId="2">#REF!</definedName>
    <definedName name="HSS_NAME" localSheetId="1">#REF!</definedName>
    <definedName name="HSS_NAME" localSheetId="7">#REF!</definedName>
    <definedName name="HSS_NAME" localSheetId="8">#REF!</definedName>
    <definedName name="HSS_NAME" localSheetId="9">#REF!</definedName>
    <definedName name="HSS_NAME" localSheetId="10">#REF!</definedName>
    <definedName name="HSS_NAME" localSheetId="3">#REF!</definedName>
    <definedName name="HSS_NAME" localSheetId="11">#REF!</definedName>
    <definedName name="HSS_NAME" localSheetId="5">#REF!</definedName>
    <definedName name="HSS_NAME" localSheetId="6">#REF!</definedName>
    <definedName name="HSS_NAME" localSheetId="4">#REF!</definedName>
    <definedName name="HSS_NAME">#REF!</definedName>
    <definedName name="HSS_PROP" localSheetId="12">#REF!</definedName>
    <definedName name="HSS_PROP" localSheetId="0">#REF!</definedName>
    <definedName name="HSS_PROP" localSheetId="2">#REF!</definedName>
    <definedName name="HSS_PROP" localSheetId="1">#REF!</definedName>
    <definedName name="HSS_PROP" localSheetId="7">#REF!</definedName>
    <definedName name="HSS_PROP" localSheetId="8">#REF!</definedName>
    <definedName name="HSS_PROP" localSheetId="9">#REF!</definedName>
    <definedName name="HSS_PROP" localSheetId="10">#REF!</definedName>
    <definedName name="HSS_PROP" localSheetId="3">#REF!</definedName>
    <definedName name="HSS_PROP" localSheetId="11">#REF!</definedName>
    <definedName name="HSS_PROP" localSheetId="5">#REF!</definedName>
    <definedName name="HSS_PROP" localSheetId="6">#REF!</definedName>
    <definedName name="HSS_PROP" localSheetId="4">#REF!</definedName>
    <definedName name="HSS_PROP">#REF!</definedName>
    <definedName name="L_NAME" localSheetId="12">#REF!</definedName>
    <definedName name="L_NAME" localSheetId="0">#REF!</definedName>
    <definedName name="L_NAME" localSheetId="2">#REF!</definedName>
    <definedName name="L_NAME" localSheetId="1">#REF!</definedName>
    <definedName name="L_NAME" localSheetId="7">#REF!</definedName>
    <definedName name="L_NAME" localSheetId="8">#REF!</definedName>
    <definedName name="L_NAME" localSheetId="9">#REF!</definedName>
    <definedName name="L_NAME" localSheetId="10">#REF!</definedName>
    <definedName name="L_NAME" localSheetId="3">#REF!</definedName>
    <definedName name="L_NAME" localSheetId="11">#REF!</definedName>
    <definedName name="L_NAME" localSheetId="5">#REF!</definedName>
    <definedName name="L_NAME" localSheetId="6">#REF!</definedName>
    <definedName name="L_NAME" localSheetId="4">#REF!</definedName>
    <definedName name="L_NAME">#REF!</definedName>
    <definedName name="L_PROP" localSheetId="12">#REF!</definedName>
    <definedName name="L_PROP" localSheetId="0">#REF!</definedName>
    <definedName name="L_PROP" localSheetId="2">#REF!</definedName>
    <definedName name="L_PROP" localSheetId="1">#REF!</definedName>
    <definedName name="L_PROP" localSheetId="7">#REF!</definedName>
    <definedName name="L_PROP" localSheetId="8">#REF!</definedName>
    <definedName name="L_PROP" localSheetId="9">#REF!</definedName>
    <definedName name="L_PROP" localSheetId="10">#REF!</definedName>
    <definedName name="L_PROP" localSheetId="3">#REF!</definedName>
    <definedName name="L_PROP" localSheetId="11">#REF!</definedName>
    <definedName name="L_PROP" localSheetId="5">#REF!</definedName>
    <definedName name="L_PROP" localSheetId="6">#REF!</definedName>
    <definedName name="L_PROP" localSheetId="4">#REF!</definedName>
    <definedName name="L_PROP">#REF!</definedName>
    <definedName name="L2_NAME" localSheetId="12">#REF!</definedName>
    <definedName name="L2_NAME" localSheetId="0">#REF!</definedName>
    <definedName name="L2_NAME" localSheetId="2">#REF!</definedName>
    <definedName name="L2_NAME" localSheetId="1">#REF!</definedName>
    <definedName name="L2_NAME" localSheetId="7">#REF!</definedName>
    <definedName name="L2_NAME" localSheetId="8">#REF!</definedName>
    <definedName name="L2_NAME" localSheetId="9">#REF!</definedName>
    <definedName name="L2_NAME" localSheetId="10">#REF!</definedName>
    <definedName name="L2_NAME" localSheetId="3">#REF!</definedName>
    <definedName name="L2_NAME" localSheetId="11">#REF!</definedName>
    <definedName name="L2_NAME" localSheetId="5">#REF!</definedName>
    <definedName name="L2_NAME" localSheetId="6">#REF!</definedName>
    <definedName name="L2_NAME" localSheetId="4">#REF!</definedName>
    <definedName name="L2_NAME">#REF!</definedName>
    <definedName name="L2_PROP" localSheetId="12">#REF!</definedName>
    <definedName name="L2_PROP" localSheetId="0">#REF!</definedName>
    <definedName name="L2_PROP" localSheetId="2">#REF!</definedName>
    <definedName name="L2_PROP" localSheetId="1">#REF!</definedName>
    <definedName name="L2_PROP" localSheetId="7">#REF!</definedName>
    <definedName name="L2_PROP" localSheetId="8">#REF!</definedName>
    <definedName name="L2_PROP" localSheetId="9">#REF!</definedName>
    <definedName name="L2_PROP" localSheetId="10">#REF!</definedName>
    <definedName name="L2_PROP" localSheetId="3">#REF!</definedName>
    <definedName name="L2_PROP" localSheetId="11">#REF!</definedName>
    <definedName name="L2_PROP" localSheetId="5">#REF!</definedName>
    <definedName name="L2_PROP" localSheetId="6">#REF!</definedName>
    <definedName name="L2_PROP" localSheetId="4">#REF!</definedName>
    <definedName name="L2_PROP">#REF!</definedName>
    <definedName name="M_NAME" localSheetId="12">#REF!</definedName>
    <definedName name="M_NAME" localSheetId="0">#REF!</definedName>
    <definedName name="M_NAME" localSheetId="2">#REF!</definedName>
    <definedName name="M_NAME" localSheetId="1">#REF!</definedName>
    <definedName name="M_NAME" localSheetId="7">#REF!</definedName>
    <definedName name="M_NAME" localSheetId="8">#REF!</definedName>
    <definedName name="M_NAME" localSheetId="9">#REF!</definedName>
    <definedName name="M_NAME" localSheetId="10">#REF!</definedName>
    <definedName name="M_NAME" localSheetId="3">#REF!</definedName>
    <definedName name="M_NAME" localSheetId="11">#REF!</definedName>
    <definedName name="M_NAME" localSheetId="5">#REF!</definedName>
    <definedName name="M_NAME" localSheetId="6">#REF!</definedName>
    <definedName name="M_NAME" localSheetId="4">#REF!</definedName>
    <definedName name="M_NAME">#REF!</definedName>
    <definedName name="M_PROP" localSheetId="12">#REF!</definedName>
    <definedName name="M_PROP" localSheetId="0">#REF!</definedName>
    <definedName name="M_PROP" localSheetId="2">#REF!</definedName>
    <definedName name="M_PROP" localSheetId="1">#REF!</definedName>
    <definedName name="M_PROP" localSheetId="7">#REF!</definedName>
    <definedName name="M_PROP" localSheetId="8">#REF!</definedName>
    <definedName name="M_PROP" localSheetId="9">#REF!</definedName>
    <definedName name="M_PROP" localSheetId="10">#REF!</definedName>
    <definedName name="M_PROP" localSheetId="3">#REF!</definedName>
    <definedName name="M_PROP" localSheetId="11">#REF!</definedName>
    <definedName name="M_PROP" localSheetId="5">#REF!</definedName>
    <definedName name="M_PROP" localSheetId="6">#REF!</definedName>
    <definedName name="M_PROP" localSheetId="4">#REF!</definedName>
    <definedName name="M_PROP">#REF!</definedName>
    <definedName name="MC_NAME" localSheetId="12">#REF!</definedName>
    <definedName name="MC_NAME" localSheetId="0">#REF!</definedName>
    <definedName name="MC_NAME" localSheetId="2">#REF!</definedName>
    <definedName name="MC_NAME" localSheetId="1">#REF!</definedName>
    <definedName name="MC_NAME" localSheetId="7">#REF!</definedName>
    <definedName name="MC_NAME" localSheetId="8">#REF!</definedName>
    <definedName name="MC_NAME" localSheetId="9">#REF!</definedName>
    <definedName name="MC_NAME" localSheetId="10">#REF!</definedName>
    <definedName name="MC_NAME" localSheetId="3">#REF!</definedName>
    <definedName name="MC_NAME" localSheetId="11">#REF!</definedName>
    <definedName name="MC_NAME" localSheetId="5">#REF!</definedName>
    <definedName name="MC_NAME" localSheetId="6">#REF!</definedName>
    <definedName name="MC_NAME" localSheetId="4">#REF!</definedName>
    <definedName name="MC_NAME">#REF!</definedName>
    <definedName name="MC_PROP" localSheetId="12">#REF!</definedName>
    <definedName name="MC_PROP" localSheetId="0">#REF!</definedName>
    <definedName name="MC_PROP" localSheetId="2">#REF!</definedName>
    <definedName name="MC_PROP" localSheetId="1">#REF!</definedName>
    <definedName name="MC_PROP" localSheetId="7">#REF!</definedName>
    <definedName name="MC_PROP" localSheetId="8">#REF!</definedName>
    <definedName name="MC_PROP" localSheetId="9">#REF!</definedName>
    <definedName name="MC_PROP" localSheetId="10">#REF!</definedName>
    <definedName name="MC_PROP" localSheetId="3">#REF!</definedName>
    <definedName name="MC_PROP" localSheetId="11">#REF!</definedName>
    <definedName name="MC_PROP" localSheetId="5">#REF!</definedName>
    <definedName name="MC_PROP" localSheetId="6">#REF!</definedName>
    <definedName name="MC_PROP" localSheetId="4">#REF!</definedName>
    <definedName name="MC_PROP">#REF!</definedName>
    <definedName name="MT_NAME" localSheetId="12">#REF!</definedName>
    <definedName name="MT_NAME" localSheetId="0">#REF!</definedName>
    <definedName name="MT_NAME" localSheetId="2">#REF!</definedName>
    <definedName name="MT_NAME" localSheetId="1">#REF!</definedName>
    <definedName name="MT_NAME" localSheetId="7">#REF!</definedName>
    <definedName name="MT_NAME" localSheetId="8">#REF!</definedName>
    <definedName name="MT_NAME" localSheetId="9">#REF!</definedName>
    <definedName name="MT_NAME" localSheetId="10">#REF!</definedName>
    <definedName name="MT_NAME" localSheetId="3">#REF!</definedName>
    <definedName name="MT_NAME" localSheetId="11">#REF!</definedName>
    <definedName name="MT_NAME" localSheetId="5">#REF!</definedName>
    <definedName name="MT_NAME" localSheetId="6">#REF!</definedName>
    <definedName name="MT_NAME" localSheetId="4">#REF!</definedName>
    <definedName name="MT_NAME">#REF!</definedName>
    <definedName name="MT_PROP" localSheetId="12">#REF!</definedName>
    <definedName name="MT_PROP" localSheetId="0">#REF!</definedName>
    <definedName name="MT_PROP" localSheetId="2">#REF!</definedName>
    <definedName name="MT_PROP" localSheetId="1">#REF!</definedName>
    <definedName name="MT_PROP" localSheetId="7">#REF!</definedName>
    <definedName name="MT_PROP" localSheetId="8">#REF!</definedName>
    <definedName name="MT_PROP" localSheetId="9">#REF!</definedName>
    <definedName name="MT_PROP" localSheetId="10">#REF!</definedName>
    <definedName name="MT_PROP" localSheetId="3">#REF!</definedName>
    <definedName name="MT_PROP" localSheetId="11">#REF!</definedName>
    <definedName name="MT_PROP" localSheetId="5">#REF!</definedName>
    <definedName name="MT_PROP" localSheetId="6">#REF!</definedName>
    <definedName name="MT_PROP" localSheetId="4">#REF!</definedName>
    <definedName name="MT_PROP">#REF!</definedName>
    <definedName name="PIPE_NAME" localSheetId="12">#REF!</definedName>
    <definedName name="PIPE_NAME" localSheetId="0">#REF!</definedName>
    <definedName name="PIPE_NAME" localSheetId="2">#REF!</definedName>
    <definedName name="PIPE_NAME" localSheetId="1">#REF!</definedName>
    <definedName name="PIPE_NAME" localSheetId="7">#REF!</definedName>
    <definedName name="PIPE_NAME" localSheetId="8">#REF!</definedName>
    <definedName name="PIPE_NAME" localSheetId="9">#REF!</definedName>
    <definedName name="PIPE_NAME" localSheetId="10">#REF!</definedName>
    <definedName name="PIPE_NAME" localSheetId="3">#REF!</definedName>
    <definedName name="PIPE_NAME" localSheetId="11">#REF!</definedName>
    <definedName name="PIPE_NAME" localSheetId="5">#REF!</definedName>
    <definedName name="PIPE_NAME" localSheetId="6">#REF!</definedName>
    <definedName name="PIPE_NAME" localSheetId="4">#REF!</definedName>
    <definedName name="PIPE_NAME">#REF!</definedName>
    <definedName name="PIPE_PROP" localSheetId="12">#REF!</definedName>
    <definedName name="PIPE_PROP" localSheetId="0">#REF!</definedName>
    <definedName name="PIPE_PROP" localSheetId="2">#REF!</definedName>
    <definedName name="PIPE_PROP" localSheetId="1">#REF!</definedName>
    <definedName name="PIPE_PROP" localSheetId="7">#REF!</definedName>
    <definedName name="PIPE_PROP" localSheetId="8">#REF!</definedName>
    <definedName name="PIPE_PROP" localSheetId="9">#REF!</definedName>
    <definedName name="PIPE_PROP" localSheetId="10">#REF!</definedName>
    <definedName name="PIPE_PROP" localSheetId="3">#REF!</definedName>
    <definedName name="PIPE_PROP" localSheetId="11">#REF!</definedName>
    <definedName name="PIPE_PROP" localSheetId="5">#REF!</definedName>
    <definedName name="PIPE_PROP" localSheetId="6">#REF!</definedName>
    <definedName name="PIPE_PROP" localSheetId="4">#REF!</definedName>
    <definedName name="PIPE_PROP">#REF!</definedName>
    <definedName name="ST_NAME" localSheetId="12">#REF!</definedName>
    <definedName name="ST_NAME" localSheetId="0">#REF!</definedName>
    <definedName name="ST_NAME" localSheetId="2">#REF!</definedName>
    <definedName name="ST_NAME" localSheetId="1">#REF!</definedName>
    <definedName name="ST_NAME" localSheetId="7">#REF!</definedName>
    <definedName name="ST_NAME" localSheetId="8">#REF!</definedName>
    <definedName name="ST_NAME" localSheetId="9">#REF!</definedName>
    <definedName name="ST_NAME" localSheetId="10">#REF!</definedName>
    <definedName name="ST_NAME" localSheetId="3">#REF!</definedName>
    <definedName name="ST_NAME" localSheetId="11">#REF!</definedName>
    <definedName name="ST_NAME" localSheetId="5">#REF!</definedName>
    <definedName name="ST_NAME" localSheetId="6">#REF!</definedName>
    <definedName name="ST_NAME" localSheetId="4">#REF!</definedName>
    <definedName name="ST_NAME">#REF!</definedName>
    <definedName name="ST_PROP" localSheetId="12">#REF!</definedName>
    <definedName name="ST_PROP" localSheetId="0">#REF!</definedName>
    <definedName name="ST_PROP" localSheetId="2">#REF!</definedName>
    <definedName name="ST_PROP" localSheetId="1">#REF!</definedName>
    <definedName name="ST_PROP" localSheetId="7">#REF!</definedName>
    <definedName name="ST_PROP" localSheetId="8">#REF!</definedName>
    <definedName name="ST_PROP" localSheetId="9">#REF!</definedName>
    <definedName name="ST_PROP" localSheetId="10">#REF!</definedName>
    <definedName name="ST_PROP" localSheetId="3">#REF!</definedName>
    <definedName name="ST_PROP" localSheetId="11">#REF!</definedName>
    <definedName name="ST_PROP" localSheetId="5">#REF!</definedName>
    <definedName name="ST_PROP" localSheetId="6">#REF!</definedName>
    <definedName name="ST_PROP" localSheetId="4">#REF!</definedName>
    <definedName name="ST_PROP">#REF!</definedName>
    <definedName name="W_NAME">[2]W!$C$3:$C$277</definedName>
    <definedName name="W_PROP">[2]W!$C$3:$CS$277</definedName>
    <definedName name="W141_NAME">[3]W!$A$3:$A$277</definedName>
    <definedName name="WT_NAME">[1]WT!$C$3:$C$277</definedName>
    <definedName name="WT_PROP">[1]WT!$C$3:$CS$277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1" l="1"/>
  <c r="N14" i="1"/>
  <c r="I14" i="1"/>
  <c r="J14" i="1"/>
  <c r="K14" i="1"/>
  <c r="L14" i="1"/>
  <c r="M14" i="1"/>
  <c r="H14" i="1"/>
  <c r="E181" i="2"/>
  <c r="E205" i="14"/>
  <c r="E195" i="14"/>
  <c r="E181" i="14"/>
  <c r="E166" i="14"/>
  <c r="E165" i="14"/>
  <c r="E164" i="14"/>
  <c r="E163" i="14"/>
  <c r="E162" i="14"/>
  <c r="E148" i="14" s="1"/>
  <c r="E161" i="14"/>
  <c r="F155" i="14"/>
  <c r="E191" i="14" s="1"/>
  <c r="D148" i="14"/>
  <c r="E132" i="14"/>
  <c r="E70" i="14"/>
  <c r="E81" i="14" s="1"/>
  <c r="E205" i="13"/>
  <c r="E195" i="13"/>
  <c r="E191" i="13"/>
  <c r="E181" i="13"/>
  <c r="E166" i="13"/>
  <c r="E165" i="13"/>
  <c r="E164" i="13"/>
  <c r="E163" i="13"/>
  <c r="E162" i="13"/>
  <c r="E148" i="13" s="1"/>
  <c r="E161" i="13"/>
  <c r="F155" i="13"/>
  <c r="D148" i="13"/>
  <c r="E132" i="13"/>
  <c r="E81" i="13"/>
  <c r="E70" i="13"/>
  <c r="D81" i="13" s="1"/>
  <c r="E205" i="12"/>
  <c r="E195" i="12"/>
  <c r="E191" i="12"/>
  <c r="E181" i="12"/>
  <c r="E166" i="12"/>
  <c r="E165" i="12"/>
  <c r="E164" i="12"/>
  <c r="E163" i="12"/>
  <c r="E162" i="12"/>
  <c r="E161" i="12"/>
  <c r="F155" i="12"/>
  <c r="E148" i="12"/>
  <c r="D148" i="12"/>
  <c r="E132" i="12"/>
  <c r="E81" i="12"/>
  <c r="E70" i="12"/>
  <c r="D81" i="12" s="1"/>
  <c r="E205" i="11"/>
  <c r="E195" i="11"/>
  <c r="E191" i="11"/>
  <c r="E181" i="11"/>
  <c r="E166" i="11"/>
  <c r="E165" i="11"/>
  <c r="E164" i="11"/>
  <c r="E163" i="11"/>
  <c r="E162" i="11"/>
  <c r="E148" i="11" s="1"/>
  <c r="E161" i="11"/>
  <c r="F155" i="11"/>
  <c r="D148" i="11"/>
  <c r="E132" i="11"/>
  <c r="E81" i="11"/>
  <c r="E70" i="11"/>
  <c r="D81" i="11" s="1"/>
  <c r="E205" i="10"/>
  <c r="E195" i="10"/>
  <c r="E181" i="10"/>
  <c r="E166" i="10"/>
  <c r="E165" i="10"/>
  <c r="E164" i="10"/>
  <c r="E163" i="10"/>
  <c r="E162" i="10"/>
  <c r="E148" i="10" s="1"/>
  <c r="E161" i="10"/>
  <c r="F155" i="10"/>
  <c r="E191" i="10" s="1"/>
  <c r="D148" i="10"/>
  <c r="E132" i="10"/>
  <c r="E70" i="10"/>
  <c r="E81" i="10" s="1"/>
  <c r="E18" i="10"/>
  <c r="E116" i="10" s="1"/>
  <c r="E205" i="9"/>
  <c r="E195" i="9"/>
  <c r="E181" i="9"/>
  <c r="E166" i="9"/>
  <c r="E165" i="9"/>
  <c r="E164" i="9"/>
  <c r="E163" i="9"/>
  <c r="E162" i="9"/>
  <c r="E148" i="9" s="1"/>
  <c r="E161" i="9"/>
  <c r="F155" i="9"/>
  <c r="E191" i="9" s="1"/>
  <c r="D148" i="9"/>
  <c r="E132" i="9"/>
  <c r="E70" i="9"/>
  <c r="E81" i="9" s="1"/>
  <c r="E18" i="9"/>
  <c r="E116" i="9" s="1"/>
  <c r="E205" i="8"/>
  <c r="E195" i="8"/>
  <c r="E191" i="8"/>
  <c r="E181" i="8"/>
  <c r="E166" i="8"/>
  <c r="E165" i="8"/>
  <c r="E164" i="8"/>
  <c r="E163" i="8"/>
  <c r="E162" i="8"/>
  <c r="E161" i="8"/>
  <c r="F155" i="8"/>
  <c r="D148" i="8"/>
  <c r="E132" i="8"/>
  <c r="E70" i="8"/>
  <c r="E205" i="7"/>
  <c r="E195" i="7"/>
  <c r="E181" i="7"/>
  <c r="E166" i="7"/>
  <c r="E165" i="7"/>
  <c r="E164" i="7"/>
  <c r="E163" i="7"/>
  <c r="E162" i="7"/>
  <c r="E148" i="7" s="1"/>
  <c r="E161" i="7"/>
  <c r="F155" i="7"/>
  <c r="E191" i="7" s="1"/>
  <c r="D148" i="7"/>
  <c r="E132" i="7"/>
  <c r="E70" i="7"/>
  <c r="E81" i="7" s="1"/>
  <c r="E205" i="6"/>
  <c r="E195" i="6"/>
  <c r="E181" i="6"/>
  <c r="E166" i="6"/>
  <c r="E165" i="6"/>
  <c r="E164" i="6"/>
  <c r="E163" i="6"/>
  <c r="E162" i="6"/>
  <c r="E148" i="6" s="1"/>
  <c r="E161" i="6"/>
  <c r="F155" i="6"/>
  <c r="E191" i="6" s="1"/>
  <c r="D148" i="6"/>
  <c r="E132" i="6"/>
  <c r="D81" i="6"/>
  <c r="E70" i="6"/>
  <c r="E81" i="6" s="1"/>
  <c r="M99" i="1"/>
  <c r="M101" i="1"/>
  <c r="M105" i="1"/>
  <c r="M106" i="1"/>
  <c r="M109" i="1"/>
  <c r="M110" i="1"/>
  <c r="M112" i="1"/>
  <c r="M113" i="1"/>
  <c r="M115" i="1"/>
  <c r="M116" i="1"/>
  <c r="M97" i="1"/>
  <c r="D139" i="1"/>
  <c r="D127" i="1"/>
  <c r="D128" i="1"/>
  <c r="D129" i="1"/>
  <c r="K129" i="1" s="1"/>
  <c r="D130" i="1"/>
  <c r="D131" i="1"/>
  <c r="D132" i="1"/>
  <c r="D133" i="1"/>
  <c r="K133" i="1" s="1"/>
  <c r="D134" i="1"/>
  <c r="D135" i="1"/>
  <c r="D136" i="1"/>
  <c r="D137" i="1"/>
  <c r="D138" i="1"/>
  <c r="D140" i="1"/>
  <c r="D141" i="1"/>
  <c r="D142" i="1"/>
  <c r="D143" i="1"/>
  <c r="D144" i="1"/>
  <c r="D126" i="1"/>
  <c r="D125" i="1"/>
  <c r="K125" i="1" s="1"/>
  <c r="D124" i="1"/>
  <c r="D123" i="1"/>
  <c r="K123" i="1" s="1"/>
  <c r="B164" i="1"/>
  <c r="B165" i="1"/>
  <c r="B166" i="1"/>
  <c r="B167" i="1"/>
  <c r="B168" i="1"/>
  <c r="B169" i="1"/>
  <c r="B170" i="1"/>
  <c r="B171" i="1"/>
  <c r="B172" i="1"/>
  <c r="B173" i="1"/>
  <c r="B174" i="1"/>
  <c r="C174" i="1"/>
  <c r="B175" i="1"/>
  <c r="C175" i="1"/>
  <c r="B176" i="1"/>
  <c r="C176" i="1"/>
  <c r="B177" i="1"/>
  <c r="C177" i="1"/>
  <c r="B178" i="1"/>
  <c r="B179" i="1"/>
  <c r="B180" i="1"/>
  <c r="B181" i="1"/>
  <c r="B182" i="1"/>
  <c r="B183" i="1"/>
  <c r="B184" i="1"/>
  <c r="B185" i="1"/>
  <c r="B186" i="1"/>
  <c r="B187" i="1"/>
  <c r="C105" i="1"/>
  <c r="B112" i="1"/>
  <c r="B113" i="1"/>
  <c r="B115" i="1"/>
  <c r="B116" i="1"/>
  <c r="B99" i="1"/>
  <c r="B101" i="1"/>
  <c r="B105" i="1"/>
  <c r="B106" i="1"/>
  <c r="C106" i="1" s="1"/>
  <c r="B109" i="1"/>
  <c r="B110" i="1"/>
  <c r="B97" i="1"/>
  <c r="L89" i="1"/>
  <c r="L86" i="1"/>
  <c r="L85" i="1"/>
  <c r="L80" i="1"/>
  <c r="F28" i="1"/>
  <c r="F174" i="1" s="1"/>
  <c r="D81" i="10" l="1"/>
  <c r="D81" i="14"/>
  <c r="E148" i="8"/>
  <c r="E81" i="8"/>
  <c r="D81" i="8"/>
  <c r="D81" i="7"/>
  <c r="D81" i="9"/>
  <c r="F12" i="1"/>
  <c r="F80" i="1" s="1"/>
  <c r="F14" i="1" l="1"/>
  <c r="F20" i="1"/>
  <c r="F166" i="1" s="1"/>
  <c r="F24" i="1"/>
  <c r="F170" i="1" s="1"/>
  <c r="F32" i="1"/>
  <c r="F36" i="1"/>
  <c r="F40" i="1"/>
  <c r="F13" i="1"/>
  <c r="F98" i="1" s="1"/>
  <c r="H98" i="1" s="1"/>
  <c r="F15" i="1"/>
  <c r="F100" i="1" s="1"/>
  <c r="H100" i="1" s="1"/>
  <c r="F21" i="1"/>
  <c r="F25" i="1"/>
  <c r="F171" i="1" s="1"/>
  <c r="F29" i="1"/>
  <c r="F175" i="1" s="1"/>
  <c r="F33" i="1"/>
  <c r="F37" i="1"/>
  <c r="F41" i="1"/>
  <c r="F17" i="1"/>
  <c r="F23" i="1"/>
  <c r="F169" i="1" s="1"/>
  <c r="F31" i="1"/>
  <c r="F39" i="1"/>
  <c r="F16" i="1"/>
  <c r="F18" i="1"/>
  <c r="F22" i="1"/>
  <c r="F26" i="1"/>
  <c r="F172" i="1" s="1"/>
  <c r="F30" i="1"/>
  <c r="F34" i="1"/>
  <c r="F38" i="1"/>
  <c r="F19" i="1"/>
  <c r="F27" i="1"/>
  <c r="F173" i="1" s="1"/>
  <c r="F35" i="1"/>
  <c r="F185" i="1" l="1"/>
  <c r="F114" i="1"/>
  <c r="H114" i="1" s="1"/>
  <c r="F187" i="1"/>
  <c r="E52" i="12"/>
  <c r="E131" i="12"/>
  <c r="E52" i="11"/>
  <c r="E131" i="11"/>
  <c r="E131" i="13"/>
  <c r="E52" i="13"/>
  <c r="F182" i="1"/>
  <c r="F111" i="1"/>
  <c r="H111" i="1" s="1"/>
  <c r="E131" i="8"/>
  <c r="E52" i="8"/>
  <c r="E52" i="7"/>
  <c r="E131" i="7"/>
  <c r="F164" i="1"/>
  <c r="E131" i="6"/>
  <c r="E52" i="6"/>
  <c r="F178" i="1"/>
  <c r="F107" i="1"/>
  <c r="H107" i="1" s="1"/>
  <c r="E131" i="14"/>
  <c r="E52" i="14"/>
  <c r="E52" i="10"/>
  <c r="E131" i="10"/>
  <c r="E131" i="9"/>
  <c r="E52" i="9"/>
  <c r="F179" i="1"/>
  <c r="F108" i="1"/>
  <c r="H108" i="1" s="1"/>
  <c r="F168" i="1"/>
  <c r="F104" i="1"/>
  <c r="H104" i="1" s="1"/>
  <c r="F167" i="1"/>
  <c r="F103" i="1"/>
  <c r="H103" i="1" s="1"/>
  <c r="F165" i="1"/>
  <c r="F102" i="1"/>
  <c r="H102" i="1" s="1"/>
  <c r="F86" i="1"/>
  <c r="F181" i="1"/>
  <c r="F110" i="1"/>
  <c r="H110" i="1" s="1"/>
  <c r="F105" i="1"/>
  <c r="H105" i="1" s="1"/>
  <c r="F176" i="1"/>
  <c r="F85" i="1"/>
  <c r="F180" i="1"/>
  <c r="F109" i="1"/>
  <c r="H109" i="1" s="1"/>
  <c r="F89" i="1"/>
  <c r="F186" i="1"/>
  <c r="F88" i="1"/>
  <c r="F184" i="1"/>
  <c r="F113" i="1"/>
  <c r="H113" i="1" s="1"/>
  <c r="F177" i="1"/>
  <c r="F106" i="1"/>
  <c r="H106" i="1" s="1"/>
  <c r="F183" i="1"/>
  <c r="F112" i="1"/>
  <c r="H112" i="1" s="1"/>
  <c r="E139" i="8" l="1"/>
  <c r="E142" i="8"/>
  <c r="E134" i="8"/>
  <c r="J135" i="8"/>
  <c r="J134" i="8"/>
  <c r="E135" i="8"/>
  <c r="E141" i="8"/>
  <c r="J142" i="8"/>
  <c r="J136" i="8"/>
  <c r="J138" i="8"/>
  <c r="E137" i="8"/>
  <c r="E138" i="8"/>
  <c r="E140" i="8"/>
  <c r="J141" i="8"/>
  <c r="E136" i="8"/>
  <c r="J137" i="8"/>
  <c r="E123" i="12"/>
  <c r="J55" i="12"/>
  <c r="E124" i="12"/>
  <c r="E58" i="12"/>
  <c r="J56" i="12"/>
  <c r="E55" i="12"/>
  <c r="D78" i="12"/>
  <c r="D82" i="12" s="1"/>
  <c r="J57" i="12"/>
  <c r="E60" i="12"/>
  <c r="J58" i="12"/>
  <c r="E57" i="12"/>
  <c r="E78" i="12"/>
  <c r="E82" i="12" s="1"/>
  <c r="J59" i="12"/>
  <c r="E125" i="12"/>
  <c r="E182" i="12" s="1"/>
  <c r="E61" i="12"/>
  <c r="E59" i="12"/>
  <c r="E56" i="12"/>
  <c r="J62" i="12"/>
  <c r="E122" i="12"/>
  <c r="E62" i="12"/>
  <c r="E139" i="11"/>
  <c r="E134" i="11"/>
  <c r="E138" i="11"/>
  <c r="J141" i="11"/>
  <c r="J142" i="11"/>
  <c r="E136" i="11"/>
  <c r="E142" i="11"/>
  <c r="J138" i="11"/>
  <c r="E140" i="11"/>
  <c r="E141" i="11"/>
  <c r="E135" i="11"/>
  <c r="J136" i="11"/>
  <c r="J137" i="11"/>
  <c r="J135" i="11"/>
  <c r="E137" i="11"/>
  <c r="J134" i="11"/>
  <c r="E124" i="9"/>
  <c r="E55" i="9"/>
  <c r="E78" i="9"/>
  <c r="E82" i="9" s="1"/>
  <c r="J57" i="9"/>
  <c r="J55" i="9"/>
  <c r="E56" i="9"/>
  <c r="E125" i="9"/>
  <c r="E182" i="9" s="1"/>
  <c r="J58" i="9"/>
  <c r="E123" i="9"/>
  <c r="E59" i="9"/>
  <c r="E58" i="9"/>
  <c r="E61" i="9"/>
  <c r="E57" i="9"/>
  <c r="E122" i="9"/>
  <c r="E60" i="9"/>
  <c r="D78" i="9"/>
  <c r="D82" i="9" s="1"/>
  <c r="J62" i="9"/>
  <c r="J59" i="9"/>
  <c r="J56" i="9"/>
  <c r="E62" i="9"/>
  <c r="E123" i="14"/>
  <c r="J59" i="14"/>
  <c r="J57" i="14"/>
  <c r="J55" i="14"/>
  <c r="E78" i="14"/>
  <c r="E82" i="14" s="1"/>
  <c r="J62" i="14"/>
  <c r="E58" i="14"/>
  <c r="J56" i="14"/>
  <c r="E55" i="14"/>
  <c r="D78" i="14"/>
  <c r="D82" i="14" s="1"/>
  <c r="E124" i="14"/>
  <c r="E60" i="14"/>
  <c r="J58" i="14"/>
  <c r="E57" i="14"/>
  <c r="E61" i="14"/>
  <c r="E59" i="14"/>
  <c r="E125" i="14"/>
  <c r="E182" i="14" s="1"/>
  <c r="E122" i="14"/>
  <c r="E62" i="14"/>
  <c r="E56" i="14"/>
  <c r="E125" i="6"/>
  <c r="E182" i="6" s="1"/>
  <c r="E56" i="6"/>
  <c r="E124" i="6"/>
  <c r="E58" i="6"/>
  <c r="E60" i="6"/>
  <c r="J58" i="6"/>
  <c r="J56" i="6"/>
  <c r="E57" i="6"/>
  <c r="E123" i="6"/>
  <c r="J62" i="6"/>
  <c r="E61" i="6"/>
  <c r="E122" i="6"/>
  <c r="E59" i="6"/>
  <c r="J55" i="6"/>
  <c r="E78" i="6"/>
  <c r="E82" i="6" s="1"/>
  <c r="E62" i="6"/>
  <c r="J57" i="6"/>
  <c r="D78" i="6"/>
  <c r="D82" i="6" s="1"/>
  <c r="J59" i="6"/>
  <c r="E55" i="6"/>
  <c r="E78" i="7"/>
  <c r="E82" i="7" s="1"/>
  <c r="D78" i="7"/>
  <c r="D82" i="7" s="1"/>
  <c r="J55" i="7"/>
  <c r="E58" i="7"/>
  <c r="E57" i="7"/>
  <c r="E122" i="7"/>
  <c r="E59" i="7"/>
  <c r="E60" i="7"/>
  <c r="J56" i="7"/>
  <c r="E55" i="7"/>
  <c r="J62" i="7"/>
  <c r="E124" i="7"/>
  <c r="J57" i="7"/>
  <c r="J58" i="7"/>
  <c r="E125" i="7"/>
  <c r="E182" i="7" s="1"/>
  <c r="E61" i="7"/>
  <c r="J59" i="7"/>
  <c r="E56" i="7"/>
  <c r="E62" i="7"/>
  <c r="E123" i="7"/>
  <c r="E62" i="11"/>
  <c r="E55" i="11"/>
  <c r="E59" i="11"/>
  <c r="E61" i="11"/>
  <c r="E123" i="11"/>
  <c r="E124" i="11"/>
  <c r="J57" i="11"/>
  <c r="E60" i="11"/>
  <c r="E78" i="11"/>
  <c r="E82" i="11" s="1"/>
  <c r="J55" i="11"/>
  <c r="E122" i="11"/>
  <c r="E58" i="11"/>
  <c r="J62" i="11"/>
  <c r="J58" i="11"/>
  <c r="E57" i="11"/>
  <c r="D78" i="11"/>
  <c r="D82" i="11" s="1"/>
  <c r="J56" i="11"/>
  <c r="E125" i="11"/>
  <c r="E182" i="11" s="1"/>
  <c r="E56" i="11"/>
  <c r="J59" i="11"/>
  <c r="E142" i="10"/>
  <c r="E141" i="10"/>
  <c r="J134" i="10"/>
  <c r="E136" i="10"/>
  <c r="J138" i="10"/>
  <c r="J137" i="10"/>
  <c r="J142" i="10"/>
  <c r="E138" i="10"/>
  <c r="E137" i="10"/>
  <c r="J141" i="10"/>
  <c r="E134" i="10"/>
  <c r="E139" i="10"/>
  <c r="J136" i="10"/>
  <c r="J135" i="10"/>
  <c r="E140" i="10"/>
  <c r="E135" i="10"/>
  <c r="J138" i="13"/>
  <c r="E138" i="13"/>
  <c r="E140" i="13"/>
  <c r="E135" i="13"/>
  <c r="E139" i="13"/>
  <c r="J136" i="13"/>
  <c r="E136" i="13"/>
  <c r="J137" i="13"/>
  <c r="E142" i="13"/>
  <c r="J134" i="13"/>
  <c r="E134" i="13"/>
  <c r="J135" i="13"/>
  <c r="E141" i="13"/>
  <c r="J142" i="13"/>
  <c r="E137" i="13"/>
  <c r="J141" i="13"/>
  <c r="E122" i="10"/>
  <c r="E60" i="10"/>
  <c r="E58" i="10"/>
  <c r="E124" i="10"/>
  <c r="J56" i="10"/>
  <c r="D78" i="10"/>
  <c r="D82" i="10" s="1"/>
  <c r="E62" i="10"/>
  <c r="E125" i="10"/>
  <c r="E182" i="10" s="1"/>
  <c r="E56" i="10"/>
  <c r="J58" i="10"/>
  <c r="J57" i="10"/>
  <c r="E55" i="10"/>
  <c r="E78" i="10"/>
  <c r="E82" i="10" s="1"/>
  <c r="E57" i="10"/>
  <c r="E59" i="10"/>
  <c r="E61" i="10"/>
  <c r="J59" i="10"/>
  <c r="J55" i="10"/>
  <c r="E123" i="10"/>
  <c r="J62" i="10"/>
  <c r="E141" i="7"/>
  <c r="J135" i="7"/>
  <c r="E136" i="7"/>
  <c r="J134" i="7"/>
  <c r="E135" i="7"/>
  <c r="E138" i="7"/>
  <c r="J137" i="7"/>
  <c r="J142" i="7"/>
  <c r="J136" i="7"/>
  <c r="E137" i="7"/>
  <c r="E142" i="7"/>
  <c r="J138" i="7"/>
  <c r="E139" i="7"/>
  <c r="J141" i="7"/>
  <c r="E134" i="7"/>
  <c r="E140" i="7"/>
  <c r="J142" i="9"/>
  <c r="E141" i="9"/>
  <c r="J135" i="9"/>
  <c r="E138" i="9"/>
  <c r="E134" i="9"/>
  <c r="J141" i="9"/>
  <c r="E139" i="9"/>
  <c r="J134" i="9"/>
  <c r="E142" i="9"/>
  <c r="J136" i="9"/>
  <c r="E135" i="9"/>
  <c r="J137" i="9"/>
  <c r="E137" i="9"/>
  <c r="E136" i="9"/>
  <c r="J138" i="9"/>
  <c r="E140" i="9"/>
  <c r="J142" i="14"/>
  <c r="E134" i="14"/>
  <c r="J134" i="14"/>
  <c r="E135" i="14"/>
  <c r="E138" i="14"/>
  <c r="E141" i="14"/>
  <c r="J136" i="14"/>
  <c r="E137" i="14"/>
  <c r="J135" i="14"/>
  <c r="E136" i="14"/>
  <c r="J138" i="14"/>
  <c r="E139" i="14"/>
  <c r="J137" i="14"/>
  <c r="J141" i="14"/>
  <c r="E142" i="14"/>
  <c r="E140" i="14"/>
  <c r="E141" i="6"/>
  <c r="J136" i="6"/>
  <c r="E142" i="6"/>
  <c r="J142" i="6"/>
  <c r="E138" i="6"/>
  <c r="J135" i="6"/>
  <c r="J138" i="6"/>
  <c r="J134" i="6"/>
  <c r="E135" i="6"/>
  <c r="E137" i="6"/>
  <c r="J137" i="6"/>
  <c r="E134" i="6"/>
  <c r="J141" i="6"/>
  <c r="E140" i="6"/>
  <c r="E139" i="6"/>
  <c r="E136" i="6"/>
  <c r="E60" i="8"/>
  <c r="E58" i="8"/>
  <c r="E56" i="8"/>
  <c r="J56" i="8"/>
  <c r="J62" i="8"/>
  <c r="E123" i="8"/>
  <c r="E57" i="8"/>
  <c r="E61" i="8"/>
  <c r="E125" i="8"/>
  <c r="E182" i="8" s="1"/>
  <c r="J59" i="8"/>
  <c r="D78" i="8"/>
  <c r="D82" i="8" s="1"/>
  <c r="E55" i="8"/>
  <c r="E124" i="8"/>
  <c r="J57" i="8"/>
  <c r="E62" i="8"/>
  <c r="J58" i="8"/>
  <c r="E122" i="8"/>
  <c r="E78" i="8"/>
  <c r="E82" i="8" s="1"/>
  <c r="J55" i="8"/>
  <c r="E59" i="8"/>
  <c r="J56" i="13"/>
  <c r="E56" i="13"/>
  <c r="J59" i="13"/>
  <c r="D78" i="13"/>
  <c r="D82" i="13" s="1"/>
  <c r="E55" i="13"/>
  <c r="E125" i="13"/>
  <c r="E182" i="13" s="1"/>
  <c r="E124" i="13"/>
  <c r="J57" i="13"/>
  <c r="E62" i="13"/>
  <c r="E122" i="13"/>
  <c r="E60" i="13"/>
  <c r="E78" i="13"/>
  <c r="E82" i="13" s="1"/>
  <c r="J55" i="13"/>
  <c r="E59" i="13"/>
  <c r="E61" i="13"/>
  <c r="E123" i="13"/>
  <c r="E57" i="13"/>
  <c r="E58" i="13"/>
  <c r="J58" i="13"/>
  <c r="J62" i="13"/>
  <c r="J142" i="12"/>
  <c r="E136" i="12"/>
  <c r="E141" i="12"/>
  <c r="J136" i="12"/>
  <c r="E135" i="12"/>
  <c r="J138" i="12"/>
  <c r="E137" i="12"/>
  <c r="J135" i="12"/>
  <c r="E138" i="12"/>
  <c r="J141" i="12"/>
  <c r="E139" i="12"/>
  <c r="J137" i="12"/>
  <c r="E142" i="12"/>
  <c r="E140" i="12"/>
  <c r="E134" i="12"/>
  <c r="J134" i="12"/>
  <c r="E205" i="5"/>
  <c r="E195" i="5"/>
  <c r="E166" i="5"/>
  <c r="E165" i="5"/>
  <c r="E164" i="5"/>
  <c r="E163" i="5"/>
  <c r="E162" i="5"/>
  <c r="E148" i="5" s="1"/>
  <c r="E161" i="5"/>
  <c r="F155" i="5"/>
  <c r="E191" i="5" s="1"/>
  <c r="D148" i="5"/>
  <c r="E132" i="5"/>
  <c r="E70" i="5"/>
  <c r="E81" i="5" s="1"/>
  <c r="F92" i="4"/>
  <c r="I197" i="1"/>
  <c r="G197" i="1"/>
  <c r="F197" i="1"/>
  <c r="E197" i="1"/>
  <c r="D197" i="1"/>
  <c r="C197" i="1"/>
  <c r="B197" i="1"/>
  <c r="K197" i="1" s="1"/>
  <c r="G196" i="1"/>
  <c r="F196" i="1"/>
  <c r="E196" i="1"/>
  <c r="D196" i="1"/>
  <c r="C196" i="1"/>
  <c r="B196" i="1"/>
  <c r="J196" i="1" s="1"/>
  <c r="G195" i="1"/>
  <c r="F195" i="1"/>
  <c r="E195" i="1"/>
  <c r="D195" i="1"/>
  <c r="C195" i="1"/>
  <c r="B195" i="1"/>
  <c r="J195" i="1" s="1"/>
  <c r="E92" i="4"/>
  <c r="J92" i="4"/>
  <c r="I92" i="4"/>
  <c r="F64" i="4"/>
  <c r="F76" i="4"/>
  <c r="F75" i="4"/>
  <c r="E66" i="4"/>
  <c r="E63" i="4"/>
  <c r="E89" i="4" s="1"/>
  <c r="E27" i="4"/>
  <c r="E70" i="4" s="1"/>
  <c r="F40" i="4"/>
  <c r="F48" i="4"/>
  <c r="H196" i="1" l="1"/>
  <c r="I196" i="1" s="1"/>
  <c r="K195" i="1"/>
  <c r="K196" i="1"/>
  <c r="L197" i="1"/>
  <c r="L195" i="1"/>
  <c r="L196" i="1"/>
  <c r="H195" i="1"/>
  <c r="I195" i="1" s="1"/>
  <c r="D81" i="5"/>
  <c r="M197" i="1"/>
  <c r="M195" i="1"/>
  <c r="M196" i="1"/>
  <c r="J197" i="1"/>
  <c r="K169" i="1" l="1"/>
  <c r="K177" i="1"/>
  <c r="G41" i="1"/>
  <c r="G40" i="1"/>
  <c r="G39" i="1"/>
  <c r="G38" i="1"/>
  <c r="G37" i="1"/>
  <c r="G36" i="1"/>
  <c r="G35" i="1"/>
  <c r="G34" i="1"/>
  <c r="G17" i="1"/>
  <c r="G18" i="1"/>
  <c r="G19" i="1"/>
  <c r="G20" i="1"/>
  <c r="G166" i="1" s="1"/>
  <c r="G21" i="1"/>
  <c r="G22" i="1"/>
  <c r="G23" i="1"/>
  <c r="G169" i="1" s="1"/>
  <c r="G24" i="1"/>
  <c r="G170" i="1" s="1"/>
  <c r="G25" i="1"/>
  <c r="G171" i="1" s="1"/>
  <c r="G26" i="1"/>
  <c r="G172" i="1" s="1"/>
  <c r="G27" i="1"/>
  <c r="G173" i="1" s="1"/>
  <c r="G28" i="1"/>
  <c r="G174" i="1" s="1"/>
  <c r="G29" i="1"/>
  <c r="G175" i="1" s="1"/>
  <c r="G30" i="1"/>
  <c r="G31" i="1"/>
  <c r="G32" i="1"/>
  <c r="G33" i="1"/>
  <c r="G16" i="1"/>
  <c r="G15" i="1"/>
  <c r="G100" i="1" s="1"/>
  <c r="L100" i="1" s="1"/>
  <c r="G14" i="1"/>
  <c r="G13" i="1"/>
  <c r="G98" i="1" s="1"/>
  <c r="L98" i="1" s="1"/>
  <c r="G12" i="1"/>
  <c r="G80" i="1" s="1"/>
  <c r="I172" i="1"/>
  <c r="I160" i="1"/>
  <c r="I161" i="1"/>
  <c r="I164" i="1"/>
  <c r="I182" i="1"/>
  <c r="I185" i="1"/>
  <c r="J181" i="1"/>
  <c r="J182" i="1"/>
  <c r="J183" i="1"/>
  <c r="J184" i="1"/>
  <c r="J185" i="1"/>
  <c r="J186" i="1"/>
  <c r="J187" i="1"/>
  <c r="B159" i="1"/>
  <c r="J159" i="1" s="1"/>
  <c r="B160" i="1"/>
  <c r="J160" i="1" s="1"/>
  <c r="B161" i="1"/>
  <c r="M161" i="1" s="1"/>
  <c r="B162" i="1"/>
  <c r="J162" i="1" s="1"/>
  <c r="B163" i="1"/>
  <c r="J163" i="1" s="1"/>
  <c r="J164" i="1"/>
  <c r="J165" i="1"/>
  <c r="J166" i="1"/>
  <c r="J167" i="1"/>
  <c r="J168" i="1"/>
  <c r="J169" i="1"/>
  <c r="J170" i="1"/>
  <c r="J171" i="1"/>
  <c r="J172" i="1"/>
  <c r="M173" i="1"/>
  <c r="J174" i="1"/>
  <c r="J175" i="1"/>
  <c r="J176" i="1"/>
  <c r="J177" i="1"/>
  <c r="J178" i="1"/>
  <c r="J179" i="1"/>
  <c r="J180" i="1"/>
  <c r="B158" i="1"/>
  <c r="K158" i="1" s="1"/>
  <c r="B125" i="1"/>
  <c r="B127" i="1"/>
  <c r="B123" i="1"/>
  <c r="C83" i="1"/>
  <c r="C12" i="1"/>
  <c r="C80" i="1" s="1"/>
  <c r="C33" i="1"/>
  <c r="D33" i="1"/>
  <c r="E33" i="1"/>
  <c r="C34" i="1"/>
  <c r="E18" i="7" s="1"/>
  <c r="E116" i="7" s="1"/>
  <c r="D34" i="1"/>
  <c r="E19" i="7" s="1"/>
  <c r="E34" i="1"/>
  <c r="E20" i="7" s="1"/>
  <c r="C35" i="1"/>
  <c r="E18" i="8" s="1"/>
  <c r="E116" i="8" s="1"/>
  <c r="D35" i="1"/>
  <c r="E19" i="8" s="1"/>
  <c r="E35" i="1"/>
  <c r="E20" i="8" s="1"/>
  <c r="C36" i="1"/>
  <c r="D36" i="1"/>
  <c r="E36" i="1"/>
  <c r="C37" i="1"/>
  <c r="E18" i="13" s="1"/>
  <c r="E116" i="13" s="1"/>
  <c r="D37" i="1"/>
  <c r="E19" i="13" s="1"/>
  <c r="E37" i="1"/>
  <c r="E20" i="13" s="1"/>
  <c r="C38" i="1"/>
  <c r="E18" i="14" s="1"/>
  <c r="E116" i="14" s="1"/>
  <c r="D38" i="1"/>
  <c r="E19" i="14" s="1"/>
  <c r="E38" i="1"/>
  <c r="E20" i="14" s="1"/>
  <c r="C39" i="1"/>
  <c r="D39" i="1"/>
  <c r="E39" i="1"/>
  <c r="C40" i="1"/>
  <c r="D40" i="1"/>
  <c r="E40" i="1"/>
  <c r="C41" i="1"/>
  <c r="D41" i="1"/>
  <c r="E41" i="1"/>
  <c r="D28" i="1"/>
  <c r="D174" i="1" s="1"/>
  <c r="E28" i="1"/>
  <c r="E174" i="1" s="1"/>
  <c r="D29" i="1"/>
  <c r="D175" i="1" s="1"/>
  <c r="E29" i="1"/>
  <c r="E175" i="1" s="1"/>
  <c r="D30" i="1"/>
  <c r="E19" i="9" s="1"/>
  <c r="E21" i="9" s="1"/>
  <c r="E30" i="1"/>
  <c r="D31" i="1"/>
  <c r="E19" i="10" s="1"/>
  <c r="E21" i="10" s="1"/>
  <c r="E31" i="1"/>
  <c r="E20" i="10" s="1"/>
  <c r="D32" i="1"/>
  <c r="E32" i="1"/>
  <c r="C32" i="1"/>
  <c r="C27" i="1"/>
  <c r="C173" i="1" s="1"/>
  <c r="C13" i="1"/>
  <c r="C98" i="1" s="1"/>
  <c r="D13" i="1"/>
  <c r="D98" i="1" s="1"/>
  <c r="E13" i="1"/>
  <c r="E98" i="1" s="1"/>
  <c r="C14" i="1"/>
  <c r="E18" i="5" s="1"/>
  <c r="E116" i="5" s="1"/>
  <c r="D14" i="1"/>
  <c r="E19" i="5" s="1"/>
  <c r="E14" i="1"/>
  <c r="E20" i="5" s="1"/>
  <c r="C15" i="1"/>
  <c r="C100" i="1" s="1"/>
  <c r="D15" i="1"/>
  <c r="D100" i="1" s="1"/>
  <c r="E15" i="1"/>
  <c r="E100" i="1" s="1"/>
  <c r="C16" i="1"/>
  <c r="D16" i="1"/>
  <c r="E16" i="1"/>
  <c r="C17" i="1"/>
  <c r="D17" i="1"/>
  <c r="E17" i="1"/>
  <c r="C18" i="1"/>
  <c r="E18" i="6" s="1"/>
  <c r="E116" i="6" s="1"/>
  <c r="D18" i="1"/>
  <c r="E18" i="1"/>
  <c r="C19" i="1"/>
  <c r="D19" i="1"/>
  <c r="E19" i="1"/>
  <c r="C20" i="1"/>
  <c r="C166" i="1" s="1"/>
  <c r="D20" i="1"/>
  <c r="D166" i="1" s="1"/>
  <c r="E20" i="1"/>
  <c r="E166" i="1" s="1"/>
  <c r="C21" i="1"/>
  <c r="D21" i="1"/>
  <c r="E21" i="1"/>
  <c r="C22" i="1"/>
  <c r="D22" i="1"/>
  <c r="E22" i="1"/>
  <c r="C23" i="1"/>
  <c r="C169" i="1" s="1"/>
  <c r="D23" i="1"/>
  <c r="D169" i="1" s="1"/>
  <c r="E23" i="1"/>
  <c r="E169" i="1" s="1"/>
  <c r="C24" i="1"/>
  <c r="C170" i="1" s="1"/>
  <c r="D24" i="1"/>
  <c r="D170" i="1" s="1"/>
  <c r="E24" i="1"/>
  <c r="E170" i="1" s="1"/>
  <c r="C25" i="1"/>
  <c r="C171" i="1" s="1"/>
  <c r="D25" i="1"/>
  <c r="D171" i="1" s="1"/>
  <c r="E25" i="1"/>
  <c r="E171" i="1" s="1"/>
  <c r="C26" i="1"/>
  <c r="C172" i="1" s="1"/>
  <c r="D26" i="1"/>
  <c r="D172" i="1" s="1"/>
  <c r="E26" i="1"/>
  <c r="E172" i="1" s="1"/>
  <c r="D27" i="1"/>
  <c r="D173" i="1" s="1"/>
  <c r="E27" i="1"/>
  <c r="E173" i="1" s="1"/>
  <c r="E12" i="1"/>
  <c r="E80" i="1" s="1"/>
  <c r="D12" i="1"/>
  <c r="D80" i="1" s="1"/>
  <c r="F84" i="1"/>
  <c r="L173" i="1"/>
  <c r="E21" i="13" l="1"/>
  <c r="D186" i="1"/>
  <c r="E19" i="11"/>
  <c r="C185" i="1"/>
  <c r="C114" i="1"/>
  <c r="E38" i="9"/>
  <c r="E110" i="9"/>
  <c r="G38" i="9"/>
  <c r="G164" i="1"/>
  <c r="E38" i="6"/>
  <c r="G38" i="6"/>
  <c r="E110" i="6"/>
  <c r="E38" i="11"/>
  <c r="E110" i="11"/>
  <c r="G38" i="11"/>
  <c r="E152" i="10"/>
  <c r="E168" i="10"/>
  <c r="E171" i="10"/>
  <c r="E170" i="10"/>
  <c r="E169" i="10"/>
  <c r="D187" i="1"/>
  <c r="E19" i="12"/>
  <c r="G38" i="13"/>
  <c r="E110" i="13"/>
  <c r="E38" i="13"/>
  <c r="G187" i="1"/>
  <c r="E110" i="12"/>
  <c r="G38" i="12"/>
  <c r="E38" i="12"/>
  <c r="E164" i="1"/>
  <c r="E20" i="6"/>
  <c r="E178" i="1"/>
  <c r="E107" i="1"/>
  <c r="E83" i="1"/>
  <c r="E20" i="9"/>
  <c r="C187" i="1"/>
  <c r="E18" i="12"/>
  <c r="E116" i="12" s="1"/>
  <c r="E185" i="1"/>
  <c r="E114" i="1"/>
  <c r="E21" i="14"/>
  <c r="E21" i="7"/>
  <c r="E38" i="5"/>
  <c r="E110" i="2"/>
  <c r="E110" i="5"/>
  <c r="E38" i="2"/>
  <c r="G178" i="1"/>
  <c r="G107" i="1"/>
  <c r="L107" i="1" s="1"/>
  <c r="G38" i="7"/>
  <c r="E110" i="7"/>
  <c r="E38" i="7"/>
  <c r="E110" i="14"/>
  <c r="E38" i="14"/>
  <c r="G38" i="14"/>
  <c r="E187" i="1"/>
  <c r="E20" i="12"/>
  <c r="D182" i="1"/>
  <c r="D111" i="1"/>
  <c r="G182" i="1"/>
  <c r="G111" i="1"/>
  <c r="L111" i="1" s="1"/>
  <c r="C178" i="1"/>
  <c r="C107" i="1"/>
  <c r="C186" i="1"/>
  <c r="E18" i="11"/>
  <c r="E116" i="11" s="1"/>
  <c r="E169" i="13"/>
  <c r="E168" i="13"/>
  <c r="E170" i="13"/>
  <c r="E171" i="13"/>
  <c r="E152" i="13"/>
  <c r="C182" i="1"/>
  <c r="C111" i="1"/>
  <c r="D164" i="1"/>
  <c r="E19" i="6"/>
  <c r="E21" i="6" s="1"/>
  <c r="D178" i="1"/>
  <c r="D107" i="1"/>
  <c r="E170" i="9"/>
  <c r="E152" i="9"/>
  <c r="E171" i="9"/>
  <c r="E169" i="9"/>
  <c r="E168" i="9"/>
  <c r="E186" i="1"/>
  <c r="E20" i="11"/>
  <c r="D185" i="1"/>
  <c r="D114" i="1"/>
  <c r="E182" i="1"/>
  <c r="E111" i="1"/>
  <c r="E21" i="8"/>
  <c r="E110" i="10"/>
  <c r="E38" i="10"/>
  <c r="G38" i="10"/>
  <c r="E110" i="8"/>
  <c r="E38" i="8"/>
  <c r="G38" i="8"/>
  <c r="G185" i="1"/>
  <c r="G114" i="1"/>
  <c r="L114" i="1" s="1"/>
  <c r="E179" i="1"/>
  <c r="E108" i="1"/>
  <c r="C179" i="1"/>
  <c r="C108" i="1"/>
  <c r="D179" i="1"/>
  <c r="D108" i="1"/>
  <c r="G179" i="1"/>
  <c r="G108" i="1"/>
  <c r="L108" i="1" s="1"/>
  <c r="E168" i="1"/>
  <c r="E104" i="1"/>
  <c r="D167" i="1"/>
  <c r="D103" i="1"/>
  <c r="D168" i="1"/>
  <c r="D104" i="1"/>
  <c r="C167" i="1"/>
  <c r="C103" i="1"/>
  <c r="C168" i="1"/>
  <c r="C104" i="1"/>
  <c r="G168" i="1"/>
  <c r="G104" i="1"/>
  <c r="L104" i="1" s="1"/>
  <c r="E167" i="1"/>
  <c r="E103" i="1"/>
  <c r="G167" i="1"/>
  <c r="G103" i="1"/>
  <c r="L103" i="1" s="1"/>
  <c r="G165" i="1"/>
  <c r="G102" i="1"/>
  <c r="L102" i="1" s="1"/>
  <c r="E165" i="1"/>
  <c r="E102" i="1"/>
  <c r="D165" i="1"/>
  <c r="D102" i="1"/>
  <c r="C165" i="1"/>
  <c r="C102" i="1"/>
  <c r="D176" i="1"/>
  <c r="D105" i="1"/>
  <c r="C184" i="1"/>
  <c r="C113" i="1"/>
  <c r="D181" i="1"/>
  <c r="D110" i="1"/>
  <c r="C180" i="1"/>
  <c r="C109" i="1"/>
  <c r="G89" i="1"/>
  <c r="G186" i="1"/>
  <c r="E87" i="1"/>
  <c r="E183" i="1"/>
  <c r="E112" i="1"/>
  <c r="C181" i="1"/>
  <c r="C110" i="1"/>
  <c r="G183" i="1"/>
  <c r="G112" i="1"/>
  <c r="L112" i="1" s="1"/>
  <c r="G105" i="1"/>
  <c r="L105" i="1" s="1"/>
  <c r="G176" i="1"/>
  <c r="E177" i="1"/>
  <c r="E106" i="1"/>
  <c r="D177" i="1"/>
  <c r="D106" i="1"/>
  <c r="E184" i="1"/>
  <c r="E113" i="1"/>
  <c r="D87" i="1"/>
  <c r="D183" i="1"/>
  <c r="D112" i="1"/>
  <c r="E85" i="1"/>
  <c r="E180" i="1"/>
  <c r="E109" i="1"/>
  <c r="G85" i="1"/>
  <c r="G180" i="1"/>
  <c r="G109" i="1"/>
  <c r="L109" i="1" s="1"/>
  <c r="G88" i="1"/>
  <c r="G184" i="1"/>
  <c r="G113" i="1"/>
  <c r="L113" i="1" s="1"/>
  <c r="J158" i="1"/>
  <c r="C164" i="1"/>
  <c r="C101" i="1"/>
  <c r="E176" i="1"/>
  <c r="E105" i="1"/>
  <c r="D184" i="1"/>
  <c r="D113" i="1"/>
  <c r="C87" i="1"/>
  <c r="C183" i="1"/>
  <c r="C112" i="1"/>
  <c r="E181" i="1"/>
  <c r="E110" i="1"/>
  <c r="D180" i="1"/>
  <c r="D109" i="1"/>
  <c r="G106" i="1"/>
  <c r="L106" i="1" s="1"/>
  <c r="G177" i="1"/>
  <c r="G86" i="1"/>
  <c r="G181" i="1"/>
  <c r="G110" i="1"/>
  <c r="L110" i="1" s="1"/>
  <c r="K159" i="1"/>
  <c r="E82" i="1"/>
  <c r="K165" i="1"/>
  <c r="K181" i="1"/>
  <c r="K175" i="1"/>
  <c r="K167" i="1"/>
  <c r="K183" i="1"/>
  <c r="K163" i="1"/>
  <c r="K173" i="1"/>
  <c r="K161" i="1"/>
  <c r="K187" i="1"/>
  <c r="K179" i="1"/>
  <c r="K171" i="1"/>
  <c r="C84" i="1"/>
  <c r="C85" i="1"/>
  <c r="D82" i="1"/>
  <c r="D90" i="1"/>
  <c r="D89" i="1"/>
  <c r="C86" i="1"/>
  <c r="D88" i="1"/>
  <c r="E86" i="1"/>
  <c r="D84" i="1"/>
  <c r="D85" i="1"/>
  <c r="E90" i="1"/>
  <c r="E89" i="1"/>
  <c r="C88" i="1"/>
  <c r="D86" i="1"/>
  <c r="C89" i="1"/>
  <c r="E88" i="1"/>
  <c r="K185" i="1"/>
  <c r="M175" i="1"/>
  <c r="J161" i="1"/>
  <c r="J173" i="1"/>
  <c r="M174" i="1"/>
  <c r="K166" i="1"/>
  <c r="K164" i="1"/>
  <c r="K162" i="1"/>
  <c r="K160" i="1"/>
  <c r="K186" i="1"/>
  <c r="K184" i="1"/>
  <c r="K182" i="1"/>
  <c r="K180" i="1"/>
  <c r="K178" i="1"/>
  <c r="K176" i="1"/>
  <c r="K174" i="1"/>
  <c r="K172" i="1"/>
  <c r="K170" i="1"/>
  <c r="K168" i="1"/>
  <c r="M172" i="1"/>
  <c r="E21" i="5"/>
  <c r="E169" i="5" s="1"/>
  <c r="E53" i="4"/>
  <c r="G61" i="4"/>
  <c r="G38" i="5"/>
  <c r="E81" i="1"/>
  <c r="E20" i="4"/>
  <c r="M160" i="1"/>
  <c r="D97" i="1"/>
  <c r="E19" i="4"/>
  <c r="C97" i="1"/>
  <c r="E18" i="4"/>
  <c r="G115" i="1"/>
  <c r="G84" i="1"/>
  <c r="I173" i="1"/>
  <c r="M169" i="1"/>
  <c r="I174" i="1"/>
  <c r="I175" i="1"/>
  <c r="H180" i="1"/>
  <c r="I180" i="1" s="1"/>
  <c r="G81" i="1"/>
  <c r="L175" i="1"/>
  <c r="L172" i="1"/>
  <c r="L174" i="1"/>
  <c r="G99" i="1"/>
  <c r="C99" i="1"/>
  <c r="D115" i="1"/>
  <c r="F101" i="1"/>
  <c r="H101" i="1" s="1"/>
  <c r="G116" i="1"/>
  <c r="C116" i="1"/>
  <c r="E101" i="1"/>
  <c r="E97" i="1"/>
  <c r="D83" i="1"/>
  <c r="C81" i="1"/>
  <c r="G87" i="1"/>
  <c r="E116" i="1"/>
  <c r="D101" i="1"/>
  <c r="E99" i="1"/>
  <c r="D81" i="1"/>
  <c r="C82" i="1"/>
  <c r="G82" i="1"/>
  <c r="F83" i="1"/>
  <c r="E84" i="1"/>
  <c r="C90" i="1"/>
  <c r="G90" i="1"/>
  <c r="C115" i="1"/>
  <c r="D116" i="1"/>
  <c r="E115" i="1"/>
  <c r="D99" i="1"/>
  <c r="E220" i="10" l="1"/>
  <c r="E43" i="12"/>
  <c r="E68" i="12" s="1"/>
  <c r="E89" i="12" s="1"/>
  <c r="E41" i="12"/>
  <c r="E66" i="12" s="1"/>
  <c r="E42" i="12"/>
  <c r="E67" i="12" s="1"/>
  <c r="E41" i="11"/>
  <c r="E66" i="11" s="1"/>
  <c r="E42" i="11"/>
  <c r="E67" i="11" s="1"/>
  <c r="E43" i="11"/>
  <c r="E68" i="11" s="1"/>
  <c r="E89" i="11" s="1"/>
  <c r="E43" i="14"/>
  <c r="E68" i="14" s="1"/>
  <c r="E89" i="14" s="1"/>
  <c r="E42" i="14"/>
  <c r="E67" i="14" s="1"/>
  <c r="E41" i="14"/>
  <c r="E66" i="14" s="1"/>
  <c r="E69" i="14" s="1"/>
  <c r="E170" i="14"/>
  <c r="E169" i="14"/>
  <c r="E168" i="14"/>
  <c r="E152" i="14"/>
  <c r="E171" i="14"/>
  <c r="E115" i="13"/>
  <c r="E114" i="13"/>
  <c r="E113" i="13"/>
  <c r="E213" i="10"/>
  <c r="E115" i="6"/>
  <c r="E114" i="6"/>
  <c r="E113" i="6"/>
  <c r="E114" i="7"/>
  <c r="E113" i="7"/>
  <c r="E115" i="7"/>
  <c r="E170" i="7"/>
  <c r="E171" i="7"/>
  <c r="E169" i="7"/>
  <c r="E168" i="7"/>
  <c r="E152" i="7"/>
  <c r="E43" i="13"/>
  <c r="E68" i="13" s="1"/>
  <c r="E89" i="13" s="1"/>
  <c r="E41" i="13"/>
  <c r="E66" i="13" s="1"/>
  <c r="E42" i="13"/>
  <c r="E67" i="13" s="1"/>
  <c r="E42" i="8"/>
  <c r="E67" i="8" s="1"/>
  <c r="E41" i="8"/>
  <c r="E66" i="8" s="1"/>
  <c r="E43" i="8"/>
  <c r="E68" i="8" s="1"/>
  <c r="E89" i="8" s="1"/>
  <c r="E113" i="10"/>
  <c r="E114" i="10"/>
  <c r="E115" i="10"/>
  <c r="E114" i="14"/>
  <c r="E115" i="14"/>
  <c r="E113" i="14"/>
  <c r="E115" i="12"/>
  <c r="E113" i="12"/>
  <c r="E114" i="12"/>
  <c r="E113" i="9"/>
  <c r="E114" i="9"/>
  <c r="E115" i="9"/>
  <c r="E21" i="11"/>
  <c r="E41" i="10"/>
  <c r="E66" i="10" s="1"/>
  <c r="E42" i="10"/>
  <c r="E67" i="10" s="1"/>
  <c r="E43" i="10"/>
  <c r="E68" i="10" s="1"/>
  <c r="E89" i="10" s="1"/>
  <c r="E170" i="6"/>
  <c r="E152" i="6"/>
  <c r="E169" i="6"/>
  <c r="E171" i="6"/>
  <c r="E168" i="6"/>
  <c r="E213" i="13"/>
  <c r="E220" i="13"/>
  <c r="E113" i="5"/>
  <c r="E173" i="5" s="1"/>
  <c r="E114" i="5"/>
  <c r="E115" i="5"/>
  <c r="E113" i="8"/>
  <c r="E114" i="8"/>
  <c r="E115" i="8"/>
  <c r="E168" i="8"/>
  <c r="E170" i="8"/>
  <c r="E152" i="8"/>
  <c r="E171" i="8"/>
  <c r="E169" i="8"/>
  <c r="E213" i="9"/>
  <c r="E220" i="9"/>
  <c r="E41" i="7"/>
  <c r="E66" i="7" s="1"/>
  <c r="E69" i="7" s="1"/>
  <c r="E42" i="7"/>
  <c r="E67" i="7" s="1"/>
  <c r="E43" i="7"/>
  <c r="E68" i="7" s="1"/>
  <c r="E89" i="7" s="1"/>
  <c r="E42" i="5"/>
  <c r="E43" i="5"/>
  <c r="E68" i="5" s="1"/>
  <c r="E41" i="5"/>
  <c r="E21" i="12"/>
  <c r="E114" i="11"/>
  <c r="E115" i="11"/>
  <c r="E113" i="11"/>
  <c r="E41" i="6"/>
  <c r="E66" i="6" s="1"/>
  <c r="E42" i="6"/>
  <c r="E67" i="6" s="1"/>
  <c r="E43" i="6"/>
  <c r="E68" i="6" s="1"/>
  <c r="E89" i="6" s="1"/>
  <c r="E42" i="9"/>
  <c r="E67" i="9" s="1"/>
  <c r="E43" i="9"/>
  <c r="E68" i="9" s="1"/>
  <c r="E89" i="9" s="1"/>
  <c r="E41" i="9"/>
  <c r="E66" i="9" s="1"/>
  <c r="E69" i="9" s="1"/>
  <c r="K138" i="1"/>
  <c r="K136" i="1"/>
  <c r="K139" i="1"/>
  <c r="K132" i="1"/>
  <c r="K140" i="1"/>
  <c r="E171" i="5"/>
  <c r="E168" i="5"/>
  <c r="E220" i="5" s="1"/>
  <c r="E170" i="5"/>
  <c r="E131" i="5"/>
  <c r="E52" i="5"/>
  <c r="E54" i="4"/>
  <c r="E55" i="4"/>
  <c r="E21" i="4"/>
  <c r="E56" i="4"/>
  <c r="F81" i="1"/>
  <c r="E52" i="2"/>
  <c r="L176" i="1"/>
  <c r="L158" i="1"/>
  <c r="H166" i="1"/>
  <c r="I166" i="1" s="1"/>
  <c r="M165" i="1"/>
  <c r="M179" i="1"/>
  <c r="H176" i="1"/>
  <c r="I176" i="1" s="1"/>
  <c r="H163" i="1"/>
  <c r="I163" i="1" s="1"/>
  <c r="M163" i="1"/>
  <c r="H162" i="1"/>
  <c r="I162" i="1" s="1"/>
  <c r="M162" i="1"/>
  <c r="H158" i="1"/>
  <c r="I158" i="1" s="1"/>
  <c r="G97" i="1"/>
  <c r="H169" i="1"/>
  <c r="I169" i="1" s="1"/>
  <c r="H168" i="1"/>
  <c r="I168" i="1" s="1"/>
  <c r="H171" i="1"/>
  <c r="I171" i="1" s="1"/>
  <c r="H165" i="1"/>
  <c r="I165" i="1" s="1"/>
  <c r="H179" i="1"/>
  <c r="I179" i="1" s="1"/>
  <c r="H178" i="1"/>
  <c r="I178" i="1" s="1"/>
  <c r="H177" i="1"/>
  <c r="I177" i="1" s="1"/>
  <c r="H159" i="1"/>
  <c r="I159" i="1" s="1"/>
  <c r="H181" i="1"/>
  <c r="I181" i="1" s="1"/>
  <c r="F97" i="1"/>
  <c r="H97" i="1" s="1"/>
  <c r="H183" i="1"/>
  <c r="I183" i="1" s="1"/>
  <c r="E69" i="12" l="1"/>
  <c r="E69" i="13"/>
  <c r="E213" i="5"/>
  <c r="E169" i="12"/>
  <c r="E170" i="12"/>
  <c r="E168" i="12"/>
  <c r="E152" i="12"/>
  <c r="E171" i="12"/>
  <c r="E173" i="8"/>
  <c r="E180" i="8"/>
  <c r="E220" i="14"/>
  <c r="E213" i="14"/>
  <c r="E173" i="11"/>
  <c r="E180" i="11"/>
  <c r="E220" i="8"/>
  <c r="E221" i="8" s="1"/>
  <c r="E222" i="8" s="1"/>
  <c r="E213" i="8"/>
  <c r="E214" i="8" s="1"/>
  <c r="E215" i="8" s="1"/>
  <c r="E216" i="8" s="1"/>
  <c r="E69" i="10"/>
  <c r="E173" i="9"/>
  <c r="E214" i="9" s="1"/>
  <c r="E215" i="9" s="1"/>
  <c r="E216" i="9" s="1"/>
  <c r="E180" i="9"/>
  <c r="E173" i="14"/>
  <c r="E180" i="14"/>
  <c r="E69" i="8"/>
  <c r="E213" i="6"/>
  <c r="E220" i="6"/>
  <c r="E88" i="7"/>
  <c r="E71" i="7"/>
  <c r="E171" i="11"/>
  <c r="E170" i="11"/>
  <c r="E169" i="11"/>
  <c r="E152" i="11"/>
  <c r="E168" i="11"/>
  <c r="E173" i="10"/>
  <c r="E221" i="10" s="1"/>
  <c r="E222" i="10" s="1"/>
  <c r="E180" i="10"/>
  <c r="E71" i="13"/>
  <c r="E88" i="13"/>
  <c r="E173" i="6"/>
  <c r="E180" i="6"/>
  <c r="E173" i="13"/>
  <c r="E221" i="13" s="1"/>
  <c r="E222" i="13" s="1"/>
  <c r="E180" i="13"/>
  <c r="E88" i="14"/>
  <c r="E71" i="14"/>
  <c r="E88" i="12"/>
  <c r="E71" i="12"/>
  <c r="E71" i="9"/>
  <c r="E88" i="9"/>
  <c r="E69" i="6"/>
  <c r="E221" i="9"/>
  <c r="E222" i="9" s="1"/>
  <c r="E173" i="12"/>
  <c r="E180" i="12"/>
  <c r="E213" i="7"/>
  <c r="E220" i="7"/>
  <c r="E173" i="7"/>
  <c r="E180" i="7"/>
  <c r="E69" i="11"/>
  <c r="L97" i="1"/>
  <c r="E214" i="5"/>
  <c r="E215" i="5" s="1"/>
  <c r="E216" i="5" s="1"/>
  <c r="E221" i="5"/>
  <c r="E222" i="5" s="1"/>
  <c r="E224" i="5" s="1"/>
  <c r="E123" i="5"/>
  <c r="D78" i="5"/>
  <c r="D82" i="5" s="1"/>
  <c r="E62" i="5"/>
  <c r="E59" i="5"/>
  <c r="E67" i="5" s="1"/>
  <c r="E57" i="5"/>
  <c r="E55" i="5"/>
  <c r="E78" i="5"/>
  <c r="E82" i="5" s="1"/>
  <c r="J62" i="5"/>
  <c r="J57" i="5"/>
  <c r="E122" i="5"/>
  <c r="E61" i="5"/>
  <c r="J58" i="5"/>
  <c r="J56" i="5"/>
  <c r="E125" i="5"/>
  <c r="E182" i="5" s="1"/>
  <c r="E60" i="5"/>
  <c r="E58" i="5"/>
  <c r="E66" i="5" s="1"/>
  <c r="E69" i="5" s="1"/>
  <c r="E56" i="5"/>
  <c r="E124" i="5"/>
  <c r="J59" i="5"/>
  <c r="J55" i="5"/>
  <c r="J142" i="5"/>
  <c r="E140" i="5"/>
  <c r="J137" i="5"/>
  <c r="J135" i="5"/>
  <c r="E142" i="5"/>
  <c r="E139" i="5"/>
  <c r="E137" i="5"/>
  <c r="E135" i="5"/>
  <c r="J141" i="5"/>
  <c r="J138" i="5"/>
  <c r="J136" i="5"/>
  <c r="J134" i="5"/>
  <c r="E141" i="5"/>
  <c r="E138" i="5"/>
  <c r="E136" i="5"/>
  <c r="E134" i="5"/>
  <c r="E73" i="4"/>
  <c r="E80" i="4"/>
  <c r="E81" i="4" s="1"/>
  <c r="E82" i="4" s="1"/>
  <c r="E83" i="4" s="1"/>
  <c r="E74" i="4"/>
  <c r="E84" i="4"/>
  <c r="E75" i="4" s="1"/>
  <c r="M166" i="1"/>
  <c r="L179" i="1"/>
  <c r="L165" i="1"/>
  <c r="M159" i="1"/>
  <c r="M177" i="1"/>
  <c r="M176" i="1"/>
  <c r="M158" i="1"/>
  <c r="H167" i="1"/>
  <c r="I167" i="1" s="1"/>
  <c r="H170" i="1"/>
  <c r="I170" i="1" s="1"/>
  <c r="G83" i="1"/>
  <c r="G101" i="1"/>
  <c r="L101" i="1" s="1"/>
  <c r="F99" i="1"/>
  <c r="H99" i="1" s="1"/>
  <c r="L99" i="1" s="1"/>
  <c r="F82" i="1"/>
  <c r="E221" i="7" l="1"/>
  <c r="E222" i="7" s="1"/>
  <c r="E214" i="7"/>
  <c r="E215" i="7" s="1"/>
  <c r="E216" i="7" s="1"/>
  <c r="E223" i="13"/>
  <c r="E224" i="13"/>
  <c r="E88" i="11"/>
  <c r="E71" i="11"/>
  <c r="E88" i="6"/>
  <c r="E71" i="6"/>
  <c r="D90" i="12"/>
  <c r="E90" i="12"/>
  <c r="E92" i="12" s="1"/>
  <c r="E96" i="12" s="1"/>
  <c r="E98" i="12" s="1"/>
  <c r="E177" i="12" s="1"/>
  <c r="E214" i="13"/>
  <c r="E215" i="13" s="1"/>
  <c r="E216" i="13" s="1"/>
  <c r="E90" i="9"/>
  <c r="E92" i="9" s="1"/>
  <c r="E96" i="9" s="1"/>
  <c r="E98" i="9" s="1"/>
  <c r="E177" i="9" s="1"/>
  <c r="E228" i="9" s="1"/>
  <c r="D90" i="9"/>
  <c r="E213" i="11"/>
  <c r="E214" i="11" s="1"/>
  <c r="E215" i="11" s="1"/>
  <c r="E216" i="11" s="1"/>
  <c r="E220" i="11"/>
  <c r="E221" i="11" s="1"/>
  <c r="E222" i="11" s="1"/>
  <c r="E90" i="7"/>
  <c r="E92" i="7" s="1"/>
  <c r="E96" i="7" s="1"/>
  <c r="E98" i="7" s="1"/>
  <c r="E177" i="7" s="1"/>
  <c r="E228" i="7" s="1"/>
  <c r="D90" i="7"/>
  <c r="E214" i="10"/>
  <c r="E215" i="10" s="1"/>
  <c r="E216" i="10" s="1"/>
  <c r="E214" i="14"/>
  <c r="E215" i="14" s="1"/>
  <c r="E216" i="14" s="1"/>
  <c r="E213" i="12"/>
  <c r="E214" i="12" s="1"/>
  <c r="E215" i="12" s="1"/>
  <c r="E216" i="12" s="1"/>
  <c r="E220" i="12"/>
  <c r="E221" i="12" s="1"/>
  <c r="E222" i="12" s="1"/>
  <c r="E90" i="14"/>
  <c r="E92" i="14" s="1"/>
  <c r="E96" i="14" s="1"/>
  <c r="E98" i="14" s="1"/>
  <c r="E177" i="14" s="1"/>
  <c r="D90" i="14"/>
  <c r="E223" i="10"/>
  <c r="E224" i="10"/>
  <c r="E221" i="6"/>
  <c r="E222" i="6" s="1"/>
  <c r="E88" i="8"/>
  <c r="E71" i="8"/>
  <c r="E223" i="8"/>
  <c r="E224" i="8"/>
  <c r="E221" i="14"/>
  <c r="E222" i="14" s="1"/>
  <c r="E224" i="7"/>
  <c r="E223" i="7"/>
  <c r="E224" i="9"/>
  <c r="E223" i="9"/>
  <c r="E90" i="13"/>
  <c r="E92" i="13" s="1"/>
  <c r="E96" i="13" s="1"/>
  <c r="E98" i="13" s="1"/>
  <c r="E177" i="13" s="1"/>
  <c r="D90" i="13"/>
  <c r="E214" i="6"/>
  <c r="E215" i="6" s="1"/>
  <c r="E216" i="6" s="1"/>
  <c r="E71" i="10"/>
  <c r="E88" i="10"/>
  <c r="K126" i="1"/>
  <c r="K128" i="1"/>
  <c r="K127" i="1"/>
  <c r="K124" i="1"/>
  <c r="E223" i="5"/>
  <c r="E180" i="5"/>
  <c r="E89" i="5"/>
  <c r="E71" i="5"/>
  <c r="E88" i="5"/>
  <c r="E76" i="4"/>
  <c r="E228" i="14" l="1"/>
  <c r="E228" i="12"/>
  <c r="E223" i="6"/>
  <c r="E224" i="6"/>
  <c r="E224" i="12"/>
  <c r="E223" i="12"/>
  <c r="D90" i="11"/>
  <c r="E90" i="11"/>
  <c r="E92" i="11" s="1"/>
  <c r="E96" i="11" s="1"/>
  <c r="E98" i="11" s="1"/>
  <c r="E177" i="11" s="1"/>
  <c r="E228" i="11" s="1"/>
  <c r="D90" i="10"/>
  <c r="E90" i="10"/>
  <c r="E92" i="10" s="1"/>
  <c r="E96" i="10" s="1"/>
  <c r="E98" i="10" s="1"/>
  <c r="E177" i="10" s="1"/>
  <c r="E228" i="10" s="1"/>
  <c r="E223" i="14"/>
  <c r="E224" i="14"/>
  <c r="E90" i="8"/>
  <c r="E92" i="8" s="1"/>
  <c r="E96" i="8" s="1"/>
  <c r="E98" i="8" s="1"/>
  <c r="E177" i="8" s="1"/>
  <c r="E228" i="8" s="1"/>
  <c r="D90" i="8"/>
  <c r="E224" i="11"/>
  <c r="E223" i="11"/>
  <c r="E228" i="13"/>
  <c r="E90" i="6"/>
  <c r="E92" i="6" s="1"/>
  <c r="E96" i="6" s="1"/>
  <c r="E98" i="6" s="1"/>
  <c r="E177" i="6" s="1"/>
  <c r="E228" i="6" s="1"/>
  <c r="D90" i="6"/>
  <c r="D90" i="5"/>
  <c r="E90" i="5"/>
  <c r="E92" i="5" s="1"/>
  <c r="E96" i="5" s="1"/>
  <c r="E98" i="5" s="1"/>
  <c r="E177" i="5" s="1"/>
  <c r="E228" i="5" s="1"/>
  <c r="E64" i="4"/>
  <c r="D92" i="4" s="1"/>
  <c r="L167" i="1" l="1"/>
  <c r="L168" i="1"/>
  <c r="L169" i="1"/>
  <c r="L170" i="1"/>
  <c r="L171" i="1"/>
  <c r="M181" i="1"/>
  <c r="L166" i="1" l="1"/>
  <c r="L164" i="1"/>
  <c r="L178" i="1"/>
  <c r="M170" i="1"/>
  <c r="M180" i="1"/>
  <c r="M185" i="1"/>
  <c r="M168" i="1"/>
  <c r="M183" i="1"/>
  <c r="M171" i="1"/>
  <c r="M167" i="1"/>
  <c r="M182" i="1"/>
  <c r="L163" i="1"/>
  <c r="M164" i="1" l="1"/>
  <c r="M178" i="1"/>
  <c r="E113" i="2" l="1"/>
  <c r="E114" i="2"/>
  <c r="E115" i="2"/>
  <c r="E205" i="2" l="1"/>
  <c r="E195" i="2"/>
  <c r="E191" i="2"/>
  <c r="F155" i="2"/>
  <c r="D148" i="2"/>
  <c r="E132" i="2"/>
  <c r="E81" i="2"/>
  <c r="D81" i="2"/>
  <c r="E70" i="2"/>
  <c r="L90" i="1"/>
  <c r="L87" i="1"/>
  <c r="L84" i="1"/>
  <c r="L83" i="1"/>
  <c r="L82" i="1"/>
  <c r="L81" i="1"/>
  <c r="E181" i="5" s="1"/>
  <c r="I73" i="1"/>
  <c r="J73" i="1" s="1"/>
  <c r="I72" i="1"/>
  <c r="J72" i="1" s="1"/>
  <c r="I71" i="1"/>
  <c r="J71" i="1" s="1"/>
  <c r="D71" i="1"/>
  <c r="I70" i="1"/>
  <c r="J70" i="1" s="1"/>
  <c r="E152" i="5" s="1"/>
  <c r="D70" i="1"/>
  <c r="E42" i="2" l="1"/>
  <c r="E41" i="2"/>
  <c r="E43" i="2"/>
  <c r="E68" i="2" s="1"/>
  <c r="E173" i="2"/>
  <c r="H187" i="1" l="1"/>
  <c r="I187" i="1" s="1"/>
  <c r="M187" i="1"/>
  <c r="E165" i="2"/>
  <c r="E161" i="2"/>
  <c r="E162" i="2"/>
  <c r="E148" i="2" s="1"/>
  <c r="E164" i="2"/>
  <c r="E163" i="2"/>
  <c r="E166" i="2"/>
  <c r="H184" i="1" l="1"/>
  <c r="I184" i="1" s="1"/>
  <c r="F90" i="1"/>
  <c r="F116" i="1"/>
  <c r="H116" i="1" s="1"/>
  <c r="L116" i="1" s="1"/>
  <c r="F87" i="1"/>
  <c r="F115" i="1"/>
  <c r="H115" i="1" s="1"/>
  <c r="L115" i="1" s="1"/>
  <c r="L180" i="1"/>
  <c r="L181" i="1"/>
  <c r="G160" i="1"/>
  <c r="D161" i="1"/>
  <c r="E159" i="1"/>
  <c r="G163" i="1"/>
  <c r="C160" i="1"/>
  <c r="E160" i="1"/>
  <c r="F158" i="1"/>
  <c r="E131" i="2"/>
  <c r="D158" i="1"/>
  <c r="E19" i="2"/>
  <c r="E163" i="1"/>
  <c r="E162" i="1"/>
  <c r="D159" i="1"/>
  <c r="F162" i="1"/>
  <c r="D162" i="1"/>
  <c r="C159" i="1"/>
  <c r="C162" i="1"/>
  <c r="D160" i="1"/>
  <c r="F160" i="1"/>
  <c r="F159" i="1"/>
  <c r="E158" i="1"/>
  <c r="E20" i="2"/>
  <c r="D163" i="1"/>
  <c r="C163" i="1"/>
  <c r="G159" i="1"/>
  <c r="F163" i="1"/>
  <c r="G161" i="1"/>
  <c r="F161" i="1"/>
  <c r="C158" i="1"/>
  <c r="E18" i="2"/>
  <c r="E116" i="2" s="1"/>
  <c r="G162" i="1"/>
  <c r="C161" i="1"/>
  <c r="E161" i="1"/>
  <c r="L182" i="1"/>
  <c r="L162" i="1"/>
  <c r="L161" i="1"/>
  <c r="L160" i="1"/>
  <c r="G158" i="1"/>
  <c r="K131" i="1" l="1"/>
  <c r="K144" i="1"/>
  <c r="K134" i="1"/>
  <c r="K130" i="1"/>
  <c r="K143" i="1"/>
  <c r="K141" i="1"/>
  <c r="K142" i="1"/>
  <c r="K137" i="1"/>
  <c r="K135" i="1"/>
  <c r="L177" i="1"/>
  <c r="L159" i="1"/>
  <c r="M184" i="1"/>
  <c r="H186" i="1"/>
  <c r="I186" i="1" s="1"/>
  <c r="M186" i="1"/>
  <c r="E21" i="2"/>
  <c r="E169" i="2" s="1"/>
  <c r="E125" i="2"/>
  <c r="E182" i="2" s="1"/>
  <c r="E122" i="2"/>
  <c r="J57" i="2"/>
  <c r="E59" i="2"/>
  <c r="E67" i="2" s="1"/>
  <c r="J56" i="2"/>
  <c r="D78" i="2"/>
  <c r="D82" i="2" s="1"/>
  <c r="E58" i="2"/>
  <c r="E66" i="2" s="1"/>
  <c r="J58" i="2"/>
  <c r="E55" i="2"/>
  <c r="E78" i="2"/>
  <c r="E82" i="2" s="1"/>
  <c r="J55" i="2"/>
  <c r="E57" i="2"/>
  <c r="E60" i="2"/>
  <c r="E124" i="2"/>
  <c r="J62" i="2"/>
  <c r="E61" i="2"/>
  <c r="E123" i="2"/>
  <c r="J59" i="2"/>
  <c r="E62" i="2"/>
  <c r="E56" i="2"/>
  <c r="J137" i="2"/>
  <c r="E137" i="2"/>
  <c r="J136" i="2"/>
  <c r="E136" i="2"/>
  <c r="J135" i="2"/>
  <c r="E135" i="2"/>
  <c r="J134" i="2"/>
  <c r="E134" i="2"/>
  <c r="J142" i="2"/>
  <c r="E142" i="2"/>
  <c r="J141" i="2"/>
  <c r="E141" i="2"/>
  <c r="E140" i="2"/>
  <c r="E139" i="2"/>
  <c r="J138" i="2"/>
  <c r="E138" i="2"/>
  <c r="L183" i="1"/>
  <c r="L185" i="1"/>
  <c r="G38" i="2"/>
  <c r="L184" i="1"/>
  <c r="E171" i="2" l="1"/>
  <c r="E152" i="2"/>
  <c r="E69" i="2"/>
  <c r="E88" i="2" s="1"/>
  <c r="E170" i="2"/>
  <c r="E168" i="2"/>
  <c r="E213" i="2" s="1"/>
  <c r="E180" i="2"/>
  <c r="E89" i="2"/>
  <c r="L187" i="1"/>
  <c r="E71" i="2" l="1"/>
  <c r="E214" i="2"/>
  <c r="E215" i="2" s="1"/>
  <c r="E216" i="2" s="1"/>
  <c r="E220" i="2"/>
  <c r="E221" i="2" s="1"/>
  <c r="E222" i="2" s="1"/>
  <c r="E223" i="2" s="1"/>
  <c r="E90" i="2"/>
  <c r="E92" i="2" s="1"/>
  <c r="E96" i="2" s="1"/>
  <c r="E98" i="2" s="1"/>
  <c r="E177" i="2" s="1"/>
  <c r="D90" i="2"/>
  <c r="L186" i="1" l="1"/>
  <c r="E228" i="2"/>
  <c r="E224" i="2"/>
  <c r="F231" i="14" l="1"/>
  <c r="F229" i="14"/>
  <c r="K231" i="14"/>
  <c r="F229" i="12"/>
  <c r="F231" i="12"/>
  <c r="K231" i="12"/>
  <c r="F229" i="10"/>
  <c r="K231" i="10"/>
  <c r="F231" i="10"/>
  <c r="K231" i="8"/>
  <c r="F229" i="8"/>
  <c r="F231" i="8"/>
  <c r="E185" i="2"/>
  <c r="F231" i="7"/>
  <c r="K231" i="7"/>
  <c r="F229" i="7"/>
  <c r="E184" i="7"/>
  <c r="E198" i="10"/>
  <c r="K231" i="9"/>
  <c r="F229" i="9"/>
  <c r="F231" i="9"/>
  <c r="E119" i="11"/>
  <c r="E198" i="11"/>
  <c r="E117" i="8"/>
  <c r="E208" i="11"/>
  <c r="E184" i="10"/>
  <c r="E185" i="13"/>
  <c r="F231" i="13"/>
  <c r="F229" i="13"/>
  <c r="K231" i="13"/>
  <c r="F229" i="2"/>
  <c r="F231" i="2"/>
  <c r="K231" i="2"/>
  <c r="K231" i="6"/>
  <c r="F231" i="6"/>
  <c r="F229" i="6"/>
  <c r="E119" i="14"/>
  <c r="E229" i="2"/>
  <c r="E184" i="5"/>
  <c r="E119" i="7"/>
  <c r="E184" i="14"/>
  <c r="E198" i="9"/>
  <c r="E118" i="10"/>
  <c r="E198" i="12"/>
  <c r="E184" i="11"/>
  <c r="E198" i="7"/>
  <c r="E198" i="13"/>
  <c r="E198" i="2"/>
  <c r="E184" i="8"/>
  <c r="E117" i="2"/>
  <c r="E184" i="12"/>
  <c r="F229" i="11"/>
  <c r="F231" i="11"/>
  <c r="K231" i="11"/>
  <c r="E118" i="5"/>
  <c r="E183" i="2"/>
  <c r="E106" i="2"/>
  <c r="E184" i="2"/>
  <c r="E184" i="9"/>
  <c r="E207" i="10"/>
  <c r="E208" i="10"/>
  <c r="F231" i="5"/>
  <c r="F229" i="5"/>
  <c r="E229" i="5"/>
  <c r="K231" i="5"/>
  <c r="E229" i="12"/>
  <c r="E208" i="5"/>
  <c r="E106" i="5"/>
  <c r="E183" i="5"/>
  <c r="E185" i="5"/>
  <c r="E198" i="14"/>
  <c r="E119" i="12"/>
  <c r="E106" i="7"/>
  <c r="E183" i="7"/>
  <c r="E185" i="7"/>
  <c r="E229" i="13"/>
  <c r="E119" i="13"/>
  <c r="E105" i="10"/>
  <c r="E229" i="8"/>
  <c r="E118" i="6"/>
  <c r="E229" i="10"/>
  <c r="E198" i="5"/>
  <c r="E106" i="11"/>
  <c r="E183" i="11"/>
  <c r="E185" i="11"/>
  <c r="E119" i="8"/>
  <c r="E198" i="8"/>
  <c r="E105" i="5"/>
  <c r="E106" i="8"/>
  <c r="E183" i="8"/>
  <c r="E185" i="8"/>
  <c r="E117" i="13"/>
  <c r="E184" i="13"/>
  <c r="E106" i="13"/>
  <c r="E183" i="13"/>
  <c r="E106" i="12"/>
  <c r="E183" i="12"/>
  <c r="E185" i="12"/>
  <c r="E217" i="5"/>
  <c r="E230" i="5"/>
  <c r="F230" i="5"/>
  <c r="E207" i="8"/>
  <c r="E208" i="8"/>
  <c r="E229" i="11"/>
  <c r="E217" i="12"/>
  <c r="E230" i="12"/>
  <c r="F230" i="12"/>
  <c r="E119" i="9"/>
  <c r="E119" i="6"/>
  <c r="E229" i="9"/>
  <c r="E229" i="6"/>
  <c r="E118" i="14"/>
  <c r="E196" i="2"/>
  <c r="E197" i="2"/>
  <c r="E217" i="2"/>
  <c r="E230" i="2"/>
  <c r="F230" i="2"/>
  <c r="E229" i="7"/>
  <c r="E217" i="8"/>
  <c r="E230" i="8"/>
  <c r="F230" i="8"/>
  <c r="E198" i="6"/>
  <c r="E117" i="7"/>
  <c r="E197" i="10"/>
  <c r="E217" i="10"/>
  <c r="E230" i="10"/>
  <c r="F230" i="10"/>
  <c r="E196" i="12"/>
  <c r="E197" i="12"/>
  <c r="E117" i="6"/>
  <c r="E119" i="5"/>
  <c r="E119" i="10"/>
  <c r="E118" i="9"/>
  <c r="E217" i="13"/>
  <c r="E230" i="13"/>
  <c r="F230" i="13"/>
  <c r="E117" i="11"/>
  <c r="E105" i="2"/>
  <c r="E105" i="12"/>
  <c r="E196" i="10"/>
  <c r="E104" i="10"/>
  <c r="E206" i="10"/>
  <c r="E118" i="7"/>
  <c r="E117" i="9"/>
  <c r="E196" i="11"/>
  <c r="E197" i="11"/>
  <c r="E217" i="11"/>
  <c r="E230" i="11"/>
  <c r="F230" i="11"/>
  <c r="E206" i="13"/>
  <c r="E207" i="13"/>
  <c r="E208" i="13"/>
  <c r="E105" i="13"/>
  <c r="E105" i="8"/>
  <c r="E196" i="6"/>
  <c r="E197" i="6"/>
  <c r="E217" i="6"/>
  <c r="E230" i="6"/>
  <c r="F230" i="6"/>
  <c r="E106" i="14"/>
  <c r="E183" i="14"/>
  <c r="E185" i="14"/>
  <c r="E105" i="6"/>
  <c r="E184" i="6"/>
  <c r="E106" i="10"/>
  <c r="E183" i="10"/>
  <c r="E185" i="10"/>
  <c r="E119" i="2"/>
  <c r="E118" i="11"/>
  <c r="E118" i="8"/>
  <c r="E105" i="11"/>
  <c r="E117" i="10"/>
  <c r="E106" i="9"/>
  <c r="E183" i="9"/>
  <c r="E185" i="9"/>
  <c r="E229" i="14"/>
  <c r="E117" i="5"/>
  <c r="E104" i="13"/>
  <c r="E196" i="13"/>
  <c r="E197" i="13"/>
  <c r="E206" i="5"/>
  <c r="E207" i="5"/>
  <c r="E206" i="8"/>
  <c r="E208" i="14"/>
  <c r="E118" i="2"/>
  <c r="E208" i="6"/>
  <c r="E117" i="12"/>
  <c r="E208" i="12"/>
  <c r="E106" i="6"/>
  <c r="E183" i="6"/>
  <c r="E185" i="6"/>
  <c r="E104" i="8"/>
  <c r="E196" i="8"/>
  <c r="E197" i="8"/>
  <c r="E104" i="2"/>
  <c r="E206" i="2"/>
  <c r="E207" i="2"/>
  <c r="E208" i="2"/>
  <c r="E118" i="13"/>
  <c r="E206" i="7"/>
  <c r="E207" i="7"/>
  <c r="E208" i="7"/>
  <c r="E217" i="14"/>
  <c r="E230" i="14"/>
  <c r="F230" i="14"/>
  <c r="E104" i="11"/>
  <c r="E206" i="11"/>
  <c r="E207" i="11"/>
  <c r="E118" i="12"/>
  <c r="E217" i="7"/>
  <c r="E230" i="7"/>
  <c r="F230" i="7"/>
  <c r="E206" i="9"/>
  <c r="E207" i="9"/>
  <c r="E208" i="9"/>
  <c r="E104" i="9"/>
  <c r="E196" i="9"/>
  <c r="E197" i="9"/>
  <c r="E217" i="9"/>
  <c r="E230" i="9"/>
  <c r="F230" i="9"/>
  <c r="E206" i="14"/>
  <c r="E207" i="14"/>
  <c r="E104" i="7"/>
  <c r="E196" i="7"/>
  <c r="E197" i="7"/>
  <c r="E105" i="9"/>
  <c r="E117" i="14"/>
  <c r="E104" i="6"/>
  <c r="E206" i="6"/>
  <c r="E207" i="6"/>
  <c r="E104" i="5"/>
  <c r="E196" i="5"/>
  <c r="E197" i="5"/>
  <c r="E105" i="14"/>
  <c r="E105" i="7"/>
  <c r="E104" i="12"/>
  <c r="E206" i="12"/>
  <c r="E207" i="12"/>
  <c r="E104" i="14"/>
  <c r="E196" i="14"/>
  <c r="E197" i="14"/>
</calcChain>
</file>

<file path=xl/comments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0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4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5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6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7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8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9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sharedStrings.xml><?xml version="1.0" encoding="utf-8"?>
<sst xmlns="http://schemas.openxmlformats.org/spreadsheetml/2006/main" count="5381" uniqueCount="431">
  <si>
    <t>GIVEN:</t>
  </si>
  <si>
    <t>Number of Floors:</t>
  </si>
  <si>
    <t>ASSUMPTIONS:</t>
  </si>
  <si>
    <t>Reference:</t>
  </si>
  <si>
    <t>Excel</t>
  </si>
  <si>
    <t>Section</t>
  </si>
  <si>
    <t>Eq/Fig/Table/Notes</t>
  </si>
  <si>
    <t>Information</t>
  </si>
  <si>
    <t>Beam Length</t>
  </si>
  <si>
    <t>L =</t>
  </si>
  <si>
    <t>ft</t>
  </si>
  <si>
    <t>Project Information</t>
  </si>
  <si>
    <t>kip.ft</t>
  </si>
  <si>
    <t>kip</t>
  </si>
  <si>
    <t>AISC</t>
  </si>
  <si>
    <t>Table</t>
  </si>
  <si>
    <t>3-2</t>
  </si>
  <si>
    <t>Section:</t>
  </si>
  <si>
    <t>1. MATERIAL PROPERTIES:</t>
  </si>
  <si>
    <t>Member is in:</t>
  </si>
  <si>
    <t>Compression</t>
  </si>
  <si>
    <t>E</t>
  </si>
  <si>
    <t>ksi</t>
  </si>
  <si>
    <t>Yield Strength:</t>
  </si>
  <si>
    <t>3. SECTION PROPERTIES</t>
  </si>
  <si>
    <t>2. MEMBER GEOMETRIC INFORMATION:</t>
  </si>
  <si>
    <t>Column Slenderness Parameters:</t>
  </si>
  <si>
    <t>Unbraced Length, x:</t>
  </si>
  <si>
    <t>Unbraced Length, y:</t>
  </si>
  <si>
    <t>Unbraced Length, z:</t>
  </si>
  <si>
    <t>Eff. Length Factor, x:</t>
  </si>
  <si>
    <t>Eff. Length Factor, y:</t>
  </si>
  <si>
    <t>Eff. Length Factor, z:</t>
  </si>
  <si>
    <t>3. PRELIMINARY ANALYSIS</t>
  </si>
  <si>
    <t>4. LOCAL SLENDERNESS CHECK:</t>
  </si>
  <si>
    <t>Eq. E 6-2a/b</t>
  </si>
  <si>
    <t>Table B4.1a</t>
  </si>
  <si>
    <t>5. BUCKLING ANALYSIS:</t>
  </si>
  <si>
    <t>6. COLUMN CAPACITY:</t>
  </si>
  <si>
    <t>Eq. E3-1</t>
  </si>
  <si>
    <t>AISC 14th</t>
  </si>
  <si>
    <t>Moment of Inertia, x:</t>
  </si>
  <si>
    <t>Moment of Inertia, y</t>
  </si>
  <si>
    <t>Depth:</t>
  </si>
  <si>
    <t>in</t>
  </si>
  <si>
    <t>Width:</t>
  </si>
  <si>
    <t>Polar Moment of Inertia:</t>
  </si>
  <si>
    <t>Flange Thickness:</t>
  </si>
  <si>
    <t>Radius of Gyration, x:</t>
  </si>
  <si>
    <t>Web Thickness:</t>
  </si>
  <si>
    <t>Radius of Gyration, y</t>
  </si>
  <si>
    <t>Area:</t>
  </si>
  <si>
    <t>Section Modulus:</t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</si>
  <si>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</si>
  <si>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</si>
  <si>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</si>
  <si>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Distance flange/centroid:</t>
  </si>
  <si>
    <t>T</t>
  </si>
  <si>
    <t>Warping Constant</t>
  </si>
  <si>
    <t>Largest Possible Ratio:</t>
  </si>
  <si>
    <t>Compressive Control:</t>
  </si>
  <si>
    <t>Critical Stress, Fcr equation:</t>
  </si>
  <si>
    <t>Slenderness Ratios:</t>
  </si>
  <si>
    <t>Global or Local System?</t>
  </si>
  <si>
    <t>Member</t>
  </si>
  <si>
    <t>Web</t>
  </si>
  <si>
    <t>h/tw</t>
  </si>
  <si>
    <t>Flange</t>
  </si>
  <si>
    <t>bf/2t</t>
  </si>
  <si>
    <t>Critical</t>
  </si>
  <si>
    <t>[case 5]</t>
  </si>
  <si>
    <t>[case 1]</t>
  </si>
  <si>
    <t>Case</t>
  </si>
  <si>
    <t>Check</t>
  </si>
  <si>
    <t>Eq. E3-4</t>
  </si>
  <si>
    <t>Eq. E4-4</t>
  </si>
  <si>
    <t>Controling Euler Stress:</t>
  </si>
  <si>
    <t>Eq. E3-2</t>
  </si>
  <si>
    <t>Euler Buckling Stress:</t>
  </si>
  <si>
    <t>Torsional Buckling Stress:</t>
  </si>
  <si>
    <t>Critical Buckling Stress:</t>
  </si>
  <si>
    <t>Column Capacity:</t>
  </si>
  <si>
    <t>Compressive Strength:</t>
  </si>
  <si>
    <t>Factor:</t>
  </si>
  <si>
    <r>
      <t>l</t>
    </r>
    <r>
      <rPr>
        <b/>
        <vertAlign val="subscript"/>
        <sz val="10"/>
        <rFont val="Arial"/>
        <family val="2"/>
      </rPr>
      <t>r</t>
    </r>
  </si>
  <si>
    <r>
      <t>in</t>
    </r>
    <r>
      <rPr>
        <vertAlign val="superscript"/>
        <sz val="10"/>
        <rFont val="Calibri"/>
        <family val="2"/>
        <scheme val="minor"/>
      </rPr>
      <t>4</t>
    </r>
  </si>
  <si>
    <r>
      <t>in</t>
    </r>
    <r>
      <rPr>
        <vertAlign val="superscript"/>
        <sz val="10"/>
        <rFont val="Calibri"/>
        <family val="2"/>
        <scheme val="minor"/>
      </rPr>
      <t>3</t>
    </r>
  </si>
  <si>
    <r>
      <t>in</t>
    </r>
    <r>
      <rPr>
        <vertAlign val="superscript"/>
        <sz val="10"/>
        <rFont val="Calibri"/>
        <family val="2"/>
        <scheme val="minor"/>
      </rPr>
      <t>2</t>
    </r>
  </si>
  <si>
    <r>
      <t xml:space="preserve">F </t>
    </r>
    <r>
      <rPr>
        <vertAlign val="subscript"/>
        <sz val="11"/>
        <rFont val="Calibri"/>
        <family val="2"/>
        <scheme val="minor"/>
      </rPr>
      <t>=</t>
    </r>
  </si>
  <si>
    <t xml:space="preserve">W  </t>
  </si>
  <si>
    <r>
      <t>F</t>
    </r>
    <r>
      <rPr>
        <vertAlign val="subscript"/>
        <sz val="11"/>
        <rFont val="Calibri"/>
        <family val="2"/>
        <scheme val="minor"/>
      </rPr>
      <t>e3 =</t>
    </r>
  </si>
  <si>
    <r>
      <t>F</t>
    </r>
    <r>
      <rPr>
        <vertAlign val="subscript"/>
        <sz val="11"/>
        <rFont val="Calibri"/>
        <family val="2"/>
        <scheme val="minor"/>
      </rPr>
      <t>e4 =</t>
    </r>
  </si>
  <si>
    <r>
      <t>F</t>
    </r>
    <r>
      <rPr>
        <vertAlign val="subscript"/>
        <sz val="11"/>
        <rFont val="Calibri"/>
        <family val="2"/>
        <scheme val="minor"/>
      </rPr>
      <t>cr =</t>
    </r>
  </si>
  <si>
    <r>
      <t>P</t>
    </r>
    <r>
      <rPr>
        <vertAlign val="subscript"/>
        <sz val="11"/>
        <rFont val="Calibri"/>
        <family val="2"/>
        <scheme val="minor"/>
      </rPr>
      <t>n =</t>
    </r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</si>
  <si>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</si>
  <si>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x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</si>
  <si>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y =</t>
    </r>
  </si>
  <si>
    <r>
      <t>(KL)</t>
    </r>
    <r>
      <rPr>
        <vertAlign val="subscript"/>
        <sz val="11"/>
        <color theme="1"/>
        <rFont val="Calibri"/>
        <family val="2"/>
        <scheme val="minor"/>
      </rPr>
      <t>z =</t>
    </r>
  </si>
  <si>
    <t>d =</t>
  </si>
  <si>
    <r>
      <t>b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</si>
  <si>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</si>
  <si>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w =</t>
    </r>
  </si>
  <si>
    <t>A =</t>
  </si>
  <si>
    <r>
      <t>r</t>
    </r>
    <r>
      <rPr>
        <vertAlign val="subscript"/>
        <sz val="11"/>
        <rFont val="Calibri"/>
        <family val="2"/>
        <scheme val="minor"/>
      </rPr>
      <t>ts =</t>
    </r>
  </si>
  <si>
    <r>
      <t>h</t>
    </r>
    <r>
      <rPr>
        <vertAlign val="subscript"/>
        <sz val="11"/>
        <rFont val="Calibri"/>
        <family val="2"/>
        <scheme val="minor"/>
      </rPr>
      <t>0 =</t>
    </r>
  </si>
  <si>
    <r>
      <t>C</t>
    </r>
    <r>
      <rPr>
        <vertAlign val="subscript"/>
        <sz val="11"/>
        <rFont val="Calibri"/>
        <family val="2"/>
        <scheme val="minor"/>
      </rPr>
      <t>w =</t>
    </r>
  </si>
  <si>
    <r>
      <t>I</t>
    </r>
    <r>
      <rPr>
        <vertAlign val="subscript"/>
        <sz val="11"/>
        <rFont val="Calibri"/>
        <family val="2"/>
        <scheme val="minor"/>
      </rPr>
      <t>xw =</t>
    </r>
  </si>
  <si>
    <r>
      <t>I</t>
    </r>
    <r>
      <rPr>
        <vertAlign val="subscript"/>
        <sz val="11"/>
        <rFont val="Calibri"/>
        <family val="2"/>
        <scheme val="minor"/>
      </rPr>
      <t>yw =</t>
    </r>
  </si>
  <si>
    <r>
      <t>J</t>
    </r>
    <r>
      <rPr>
        <vertAlign val="subscript"/>
        <sz val="11"/>
        <rFont val="Calibri"/>
        <family val="2"/>
        <scheme val="minor"/>
      </rPr>
      <t>w =</t>
    </r>
  </si>
  <si>
    <r>
      <t>r</t>
    </r>
    <r>
      <rPr>
        <vertAlign val="subscript"/>
        <sz val="11"/>
        <rFont val="Calibri"/>
        <family val="2"/>
        <scheme val="minor"/>
      </rPr>
      <t>xw =</t>
    </r>
  </si>
  <si>
    <t>ryw =</t>
  </si>
  <si>
    <r>
      <t>S</t>
    </r>
    <r>
      <rPr>
        <vertAlign val="subscript"/>
        <sz val="11"/>
        <rFont val="Calibri"/>
        <family val="2"/>
        <scheme val="minor"/>
      </rPr>
      <t>x =</t>
    </r>
  </si>
  <si>
    <t>Z =</t>
  </si>
  <si>
    <t>T =</t>
  </si>
  <si>
    <t>E =</t>
  </si>
  <si>
    <t>G =</t>
  </si>
  <si>
    <r>
      <t>F</t>
    </r>
    <r>
      <rPr>
        <vertAlign val="subscript"/>
        <sz val="11"/>
        <rFont val="Calibri"/>
        <family val="2"/>
        <scheme val="minor"/>
      </rPr>
      <t>y =</t>
    </r>
  </si>
  <si>
    <r>
      <t>L</t>
    </r>
    <r>
      <rPr>
        <vertAlign val="subscript"/>
        <sz val="11"/>
        <rFont val="Calibri"/>
        <family val="2"/>
        <scheme val="minor"/>
      </rPr>
      <t>bx =</t>
    </r>
  </si>
  <si>
    <r>
      <t>L</t>
    </r>
    <r>
      <rPr>
        <vertAlign val="subscript"/>
        <sz val="11"/>
        <rFont val="Calibri"/>
        <family val="2"/>
        <scheme val="minor"/>
      </rPr>
      <t>by =</t>
    </r>
  </si>
  <si>
    <r>
      <t>L</t>
    </r>
    <r>
      <rPr>
        <vertAlign val="subscript"/>
        <sz val="11"/>
        <rFont val="Calibri"/>
        <family val="2"/>
        <scheme val="minor"/>
      </rPr>
      <t>bz =</t>
    </r>
  </si>
  <si>
    <r>
      <t>K</t>
    </r>
    <r>
      <rPr>
        <vertAlign val="subscript"/>
        <sz val="11"/>
        <rFont val="Calibri"/>
        <family val="2"/>
        <scheme val="minor"/>
      </rPr>
      <t>x =</t>
    </r>
  </si>
  <si>
    <r>
      <t>K</t>
    </r>
    <r>
      <rPr>
        <vertAlign val="subscript"/>
        <sz val="11"/>
        <rFont val="Calibri"/>
        <family val="2"/>
        <scheme val="minor"/>
      </rPr>
      <t>y =</t>
    </r>
  </si>
  <si>
    <r>
      <t>K</t>
    </r>
    <r>
      <rPr>
        <vertAlign val="subscript"/>
        <sz val="11"/>
        <rFont val="Calibri"/>
        <family val="2"/>
        <scheme val="minor"/>
      </rPr>
      <t>z =</t>
    </r>
  </si>
  <si>
    <t>Modulus of Elasticity:</t>
  </si>
  <si>
    <t>Plastic Section Modulus, y:</t>
  </si>
  <si>
    <r>
      <t>Z</t>
    </r>
    <r>
      <rPr>
        <vertAlign val="subscript"/>
        <sz val="11"/>
        <rFont val="Calibri"/>
        <family val="2"/>
        <scheme val="minor"/>
      </rPr>
      <t>y =</t>
    </r>
  </si>
  <si>
    <t>Plastic Zones Lengths and Info:</t>
  </si>
  <si>
    <t>Full plastic yield Length:</t>
  </si>
  <si>
    <t>kips</t>
  </si>
  <si>
    <t>LTB Length:</t>
  </si>
  <si>
    <t>Flexure</t>
  </si>
  <si>
    <t>Compact</t>
  </si>
  <si>
    <t>3. SLENDERNESS CHARACTERISTICS:</t>
  </si>
  <si>
    <t>GTS</t>
  </si>
  <si>
    <t>Ultimate Axial Load, NT</t>
  </si>
  <si>
    <t>Ultimate Axial Load, LT</t>
  </si>
  <si>
    <t>Ultimate Moment, NT, x</t>
  </si>
  <si>
    <t>Ultimate Moment, LT, y</t>
  </si>
  <si>
    <t>Ultimate Moment, NT, y</t>
  </si>
  <si>
    <t>Total V. load in story</t>
  </si>
  <si>
    <t>Story Shear in Direction of t</t>
  </si>
  <si>
    <t>Fact. Story Drift Limit</t>
  </si>
  <si>
    <t>Flexure Capacity</t>
  </si>
  <si>
    <t>Flexure Capacity, x</t>
  </si>
  <si>
    <t>Axial Capacity</t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</si>
  <si>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</si>
  <si>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t>Flexure Capacity, y</t>
  </si>
  <si>
    <t>Along axis x:</t>
  </si>
  <si>
    <t>Along axis y:</t>
  </si>
  <si>
    <t>Modif. Coefficient, x:</t>
  </si>
  <si>
    <t>Elastic Buckling Strength, x:</t>
  </si>
  <si>
    <t>Amplification Factor</t>
  </si>
  <si>
    <r>
      <t>Calculate P-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 Amplification Factor:</t>
    </r>
  </si>
  <si>
    <t>Check Pr/Pc</t>
  </si>
  <si>
    <t>Design Check</t>
  </si>
  <si>
    <t>Pr/Pc &lt; 0,2</t>
  </si>
  <si>
    <t>Pr/Pc ≥ 0,2</t>
  </si>
  <si>
    <r>
      <t>L</t>
    </r>
    <r>
      <rPr>
        <vertAlign val="subscript"/>
        <sz val="11"/>
        <rFont val="Calibri"/>
        <family val="2"/>
        <scheme val="minor"/>
      </rPr>
      <t>p =</t>
    </r>
  </si>
  <si>
    <r>
      <t>L</t>
    </r>
    <r>
      <rPr>
        <vertAlign val="subscript"/>
        <sz val="11"/>
        <rFont val="Calibri"/>
        <family val="2"/>
        <scheme val="minor"/>
      </rPr>
      <t>r =</t>
    </r>
  </si>
  <si>
    <r>
      <t>P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/P</t>
    </r>
    <r>
      <rPr>
        <vertAlign val="subscript"/>
        <sz val="11"/>
        <rFont val="Calibri"/>
        <family val="2"/>
        <scheme val="minor"/>
      </rPr>
      <t>c  =</t>
    </r>
  </si>
  <si>
    <r>
      <t>R</t>
    </r>
    <r>
      <rPr>
        <vertAlign val="subscript"/>
        <sz val="11"/>
        <rFont val="Calibri"/>
        <family val="2"/>
        <scheme val="minor"/>
      </rPr>
      <t>m  =</t>
    </r>
  </si>
  <si>
    <r>
      <t>P</t>
    </r>
    <r>
      <rPr>
        <vertAlign val="subscript"/>
        <sz val="11"/>
        <rFont val="Calibri"/>
        <family val="2"/>
        <scheme val="minor"/>
      </rPr>
      <t>e-story  =</t>
    </r>
  </si>
  <si>
    <r>
      <t>B</t>
    </r>
    <r>
      <rPr>
        <vertAlign val="subscript"/>
        <sz val="11"/>
        <rFont val="Calibri"/>
        <family val="2"/>
        <scheme val="minor"/>
      </rPr>
      <t>2x  =</t>
    </r>
  </si>
  <si>
    <r>
      <t>P</t>
    </r>
    <r>
      <rPr>
        <vertAlign val="subscript"/>
        <sz val="11"/>
        <rFont val="Calibri"/>
        <family val="2"/>
        <scheme val="minor"/>
      </rPr>
      <t>r  =</t>
    </r>
  </si>
  <si>
    <r>
      <t>M</t>
    </r>
    <r>
      <rPr>
        <vertAlign val="subscript"/>
        <sz val="11"/>
        <rFont val="Calibri"/>
        <family val="2"/>
        <scheme val="minor"/>
      </rPr>
      <t>rx  =</t>
    </r>
  </si>
  <si>
    <r>
      <t>R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</si>
  <si>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e-storyY  =</t>
    </r>
  </si>
  <si>
    <r>
      <t>B</t>
    </r>
    <r>
      <rPr>
        <vertAlign val="subscript"/>
        <sz val="11"/>
        <rFont val="Calibri"/>
        <family val="2"/>
        <scheme val="minor"/>
      </rPr>
      <t>2y  =</t>
    </r>
  </si>
  <si>
    <r>
      <t>P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</si>
  <si>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</si>
  <si>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</si>
  <si>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  =</t>
    </r>
  </si>
  <si>
    <r>
      <t>C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</si>
  <si>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ey  =</t>
    </r>
  </si>
  <si>
    <r>
      <t>B</t>
    </r>
    <r>
      <rPr>
        <vertAlign val="subscript"/>
        <sz val="11"/>
        <rFont val="Calibri"/>
        <family val="2"/>
        <scheme val="minor"/>
      </rPr>
      <t>1y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</si>
  <si>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 =</t>
    </r>
  </si>
  <si>
    <r>
      <t>C</t>
    </r>
    <r>
      <rPr>
        <vertAlign val="subscript"/>
        <sz val="11"/>
        <rFont val="Calibri"/>
        <family val="2"/>
        <scheme val="minor"/>
      </rPr>
      <t>mx  =</t>
    </r>
  </si>
  <si>
    <r>
      <t>P</t>
    </r>
    <r>
      <rPr>
        <vertAlign val="subscript"/>
        <sz val="11"/>
        <rFont val="Calibri"/>
        <family val="2"/>
        <scheme val="minor"/>
      </rPr>
      <t>ex  =</t>
    </r>
  </si>
  <si>
    <r>
      <t>B</t>
    </r>
    <r>
      <rPr>
        <vertAlign val="subscript"/>
        <sz val="11"/>
        <rFont val="Calibri"/>
        <family val="2"/>
        <scheme val="minor"/>
      </rPr>
      <t>1x  =</t>
    </r>
  </si>
  <si>
    <t>Zone  =</t>
  </si>
  <si>
    <t>Cb  =</t>
  </si>
  <si>
    <r>
      <t>M</t>
    </r>
    <r>
      <rPr>
        <vertAlign val="subscript"/>
        <sz val="11"/>
        <rFont val="Calibri"/>
        <family val="2"/>
        <scheme val="minor"/>
      </rPr>
      <t>cx  =</t>
    </r>
  </si>
  <si>
    <t>Fy.Zy  =</t>
  </si>
  <si>
    <t>1.6Fy.Sy  =</t>
  </si>
  <si>
    <r>
      <t>M</t>
    </r>
    <r>
      <rPr>
        <vertAlign val="subscript"/>
        <sz val="11"/>
        <rFont val="Calibri"/>
        <family val="2"/>
        <scheme val="minor"/>
      </rPr>
      <t>cy  =</t>
    </r>
  </si>
  <si>
    <r>
      <t>P</t>
    </r>
    <r>
      <rPr>
        <vertAlign val="subscript"/>
        <sz val="11"/>
        <rFont val="Calibri"/>
        <family val="2"/>
        <scheme val="minor"/>
      </rPr>
      <t>nt  =</t>
    </r>
  </si>
  <si>
    <r>
      <t>M</t>
    </r>
    <r>
      <rPr>
        <vertAlign val="subscript"/>
        <sz val="11"/>
        <rFont val="Calibri"/>
        <family val="2"/>
        <scheme val="minor"/>
      </rPr>
      <t>ntx  =</t>
    </r>
  </si>
  <si>
    <r>
      <t>M</t>
    </r>
    <r>
      <rPr>
        <vertAlign val="subscript"/>
        <sz val="11"/>
        <rFont val="Calibri"/>
        <family val="2"/>
        <scheme val="minor"/>
      </rPr>
      <t>nty  =</t>
    </r>
  </si>
  <si>
    <r>
      <t>P</t>
    </r>
    <r>
      <rPr>
        <vertAlign val="subscript"/>
        <sz val="11"/>
        <rFont val="Calibri"/>
        <family val="2"/>
        <scheme val="minor"/>
      </rPr>
      <t>lt  =</t>
    </r>
  </si>
  <si>
    <r>
      <t>Ml</t>
    </r>
    <r>
      <rPr>
        <vertAlign val="subscript"/>
        <sz val="11"/>
        <rFont val="Calibri"/>
        <family val="2"/>
        <scheme val="minor"/>
      </rPr>
      <t>tx  =</t>
    </r>
  </si>
  <si>
    <r>
      <t>P</t>
    </r>
    <r>
      <rPr>
        <vertAlign val="subscript"/>
        <sz val="11"/>
        <rFont val="Calibri"/>
        <family val="2"/>
        <scheme val="minor"/>
      </rPr>
      <t>story  =</t>
    </r>
  </si>
  <si>
    <r>
      <t>P</t>
    </r>
    <r>
      <rPr>
        <vertAlign val="subscript"/>
        <sz val="11"/>
        <rFont val="Calibri"/>
        <family val="2"/>
        <scheme val="minor"/>
      </rPr>
      <t>mf  =</t>
    </r>
  </si>
  <si>
    <t>H  =</t>
  </si>
  <si>
    <r>
      <rPr>
        <sz val="11"/>
        <rFont val="Symbol"/>
        <family val="1"/>
        <charset val="2"/>
      </rPr>
      <t>t</t>
    </r>
    <r>
      <rPr>
        <vertAlign val="subscript"/>
        <sz val="11"/>
        <rFont val="Calibri"/>
        <family val="2"/>
        <scheme val="minor"/>
      </rPr>
      <t>b  =</t>
    </r>
  </si>
  <si>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 xml:space="preserve">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</si>
  <si>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</si>
  <si>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H/L  =</t>
    </r>
  </si>
  <si>
    <r>
      <t>S</t>
    </r>
    <r>
      <rPr>
        <vertAlign val="subscript"/>
        <sz val="10"/>
        <rFont val="Arial"/>
        <family val="2"/>
      </rPr>
      <t>y =</t>
    </r>
  </si>
  <si>
    <t>Eq.</t>
  </si>
  <si>
    <t>H.1-1a</t>
  </si>
  <si>
    <t>H.1-1b</t>
  </si>
  <si>
    <t>A-8-8</t>
  </si>
  <si>
    <t>A-8-7</t>
  </si>
  <si>
    <t>A-8-6</t>
  </si>
  <si>
    <t>A-8-2</t>
  </si>
  <si>
    <t>A-8-1</t>
  </si>
  <si>
    <t>A-8-4</t>
  </si>
  <si>
    <t>F6-1</t>
  </si>
  <si>
    <t>Floor</t>
  </si>
  <si>
    <t>Units</t>
  </si>
  <si>
    <t>Length</t>
  </si>
  <si>
    <t>(ft)</t>
  </si>
  <si>
    <t>BEAM-COLUMN ANALYSIS</t>
  </si>
  <si>
    <t>COLUMN-CAPACITY</t>
  </si>
  <si>
    <t>Member Ref.</t>
  </si>
  <si>
    <t>(#)</t>
  </si>
  <si>
    <t>(Shape)</t>
  </si>
  <si>
    <t>Axial Load</t>
  </si>
  <si>
    <t>No translation</t>
  </si>
  <si>
    <t>Lateral Translation</t>
  </si>
  <si>
    <t>Lateral Deflection</t>
  </si>
  <si>
    <t>Frame:</t>
  </si>
  <si>
    <t>Member:</t>
  </si>
  <si>
    <t>Floor:</t>
  </si>
  <si>
    <t>Frame</t>
  </si>
  <si>
    <t>(type)</t>
  </si>
  <si>
    <t>Braced</t>
  </si>
  <si>
    <t>Roof</t>
  </si>
  <si>
    <t>Member Ref:</t>
  </si>
  <si>
    <t>Moment</t>
  </si>
  <si>
    <r>
      <rPr>
        <i/>
        <sz val="10"/>
        <rFont val="Symbol"/>
        <family val="1"/>
        <charset val="2"/>
      </rPr>
      <t>D</t>
    </r>
    <r>
      <rPr>
        <i/>
        <sz val="10"/>
        <rFont val="Calibri"/>
        <family val="2"/>
        <scheme val="minor"/>
      </rPr>
      <t>H (in)</t>
    </r>
  </si>
  <si>
    <r>
      <t>P</t>
    </r>
    <r>
      <rPr>
        <i/>
        <vertAlign val="subscript"/>
        <sz val="10"/>
        <rFont val="Calibri"/>
        <family val="2"/>
        <scheme val="minor"/>
      </rPr>
      <t>nt  (kip)</t>
    </r>
  </si>
  <si>
    <r>
      <t>M</t>
    </r>
    <r>
      <rPr>
        <i/>
        <vertAlign val="subscript"/>
        <sz val="10"/>
        <rFont val="Calibri"/>
        <family val="2"/>
        <scheme val="minor"/>
      </rPr>
      <t>ntx (kip.ft)</t>
    </r>
  </si>
  <si>
    <r>
      <t>M</t>
    </r>
    <r>
      <rPr>
        <i/>
        <vertAlign val="subscript"/>
        <sz val="10"/>
        <rFont val="Calibri"/>
        <family val="2"/>
        <scheme val="minor"/>
      </rPr>
      <t>nty (kip.ft)</t>
    </r>
  </si>
  <si>
    <r>
      <t>P</t>
    </r>
    <r>
      <rPr>
        <i/>
        <vertAlign val="subscript"/>
        <sz val="10"/>
        <rFont val="Calibri"/>
        <family val="2"/>
        <scheme val="minor"/>
      </rPr>
      <t>lt (kip)</t>
    </r>
  </si>
  <si>
    <r>
      <t>Ml</t>
    </r>
    <r>
      <rPr>
        <i/>
        <vertAlign val="subscript"/>
        <sz val="10"/>
        <rFont val="Calibri"/>
        <family val="2"/>
        <scheme val="minor"/>
      </rPr>
      <t>tx (kip.ft)</t>
    </r>
  </si>
  <si>
    <t>Ref. 2:</t>
  </si>
  <si>
    <t>1-B</t>
  </si>
  <si>
    <t>1-M</t>
  </si>
  <si>
    <t>2-B</t>
  </si>
  <si>
    <t>2-M</t>
  </si>
  <si>
    <t>(kip)</t>
  </si>
  <si>
    <t>2. LOADS</t>
  </si>
  <si>
    <t>(kip.ft)</t>
  </si>
  <si>
    <r>
      <t>3. DETERMINATION OF LATERAL-TORSIONAL BUCKLING FACTOR C</t>
    </r>
    <r>
      <rPr>
        <b/>
        <vertAlign val="subscript"/>
        <sz val="11"/>
        <color theme="1"/>
        <rFont val="Calibri"/>
        <family val="2"/>
        <scheme val="minor"/>
      </rPr>
      <t>b</t>
    </r>
  </si>
  <si>
    <t xml:space="preserve">AISC 14th </t>
  </si>
  <si>
    <t>F</t>
  </si>
  <si>
    <t>F1-1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</si>
  <si>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</si>
  <si>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</si>
  <si>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4. CONSIDERATION OF IMPERFECTIONS - NOTIONAL LOADS:</t>
  </si>
  <si>
    <t>C</t>
  </si>
  <si>
    <t>C2.2(b)</t>
  </si>
  <si>
    <t>C2-1</t>
  </si>
  <si>
    <t>Notional Load</t>
  </si>
  <si>
    <t>(LRFD)</t>
  </si>
  <si>
    <t>Gravity Load</t>
  </si>
  <si>
    <t>Notional Load:</t>
  </si>
  <si>
    <r>
      <t>Z</t>
    </r>
    <r>
      <rPr>
        <vertAlign val="subscript"/>
        <sz val="11"/>
        <rFont val="Calibri"/>
        <family val="2"/>
        <scheme val="minor"/>
      </rPr>
      <t>i =</t>
    </r>
  </si>
  <si>
    <t>2.3(2)</t>
  </si>
  <si>
    <t>Apply to all</t>
  </si>
  <si>
    <t>Use reduced stiffness per C2.3</t>
  </si>
  <si>
    <t>Is it applied at all levels in all combinations?</t>
  </si>
  <si>
    <t>Ref. to C.2.3(3)</t>
  </si>
  <si>
    <t>Second/First order drift ratio:</t>
  </si>
  <si>
    <t>LRFD</t>
  </si>
  <si>
    <t>2nd-Order Mom. Strength</t>
  </si>
  <si>
    <t>2nd-Order Axial Strength</t>
  </si>
  <si>
    <t>Elastic Buckling Strength</t>
  </si>
  <si>
    <t>Modif. Coefficient, y</t>
  </si>
  <si>
    <t>DAM:</t>
  </si>
  <si>
    <t>App. 8</t>
  </si>
  <si>
    <t>A-8-5</t>
  </si>
  <si>
    <t>A-8-3</t>
  </si>
  <si>
    <t>Eff. Length Factor Check:</t>
  </si>
  <si>
    <t>Check for values below</t>
  </si>
  <si>
    <t>Smaller 1st-O End Mom:</t>
  </si>
  <si>
    <t>Larger 1st-O End Mom:</t>
  </si>
  <si>
    <t>Type of Curvature:</t>
  </si>
  <si>
    <t>Single</t>
  </si>
  <si>
    <t>Factor Check:</t>
  </si>
  <si>
    <t>5. FIRST ORDER ANALYSIS FORCES:</t>
  </si>
  <si>
    <t>6. MEMBER CAPACITY:</t>
  </si>
  <si>
    <t>7. APPROXIMATE SECOND ORDER ANALYSIS:</t>
  </si>
  <si>
    <t>8. COMBINED FORCES INTERACTION EQUATION:</t>
  </si>
  <si>
    <t>No transverse loads are applied to the member (Per section 7)</t>
  </si>
  <si>
    <t>Pre-Section</t>
  </si>
  <si>
    <t>New-Section</t>
  </si>
  <si>
    <t>K</t>
  </si>
  <si>
    <t>Appendix 7</t>
  </si>
  <si>
    <t>C-A-7-1</t>
  </si>
  <si>
    <t>C-A-7-2</t>
  </si>
  <si>
    <r>
      <t>(in</t>
    </r>
    <r>
      <rPr>
        <i/>
        <vertAlign val="super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>)</t>
    </r>
  </si>
  <si>
    <t>Modulus of Elasticity</t>
  </si>
  <si>
    <t>Moment of Inertia</t>
  </si>
  <si>
    <t>Stiffness</t>
  </si>
  <si>
    <t>(ksi)</t>
  </si>
  <si>
    <t>End</t>
  </si>
  <si>
    <t>A</t>
  </si>
  <si>
    <t>B</t>
  </si>
  <si>
    <t>Support</t>
  </si>
  <si>
    <t>Support end B</t>
  </si>
  <si>
    <t>Support end A</t>
  </si>
  <si>
    <t>Column 1</t>
  </si>
  <si>
    <t>Column 2</t>
  </si>
  <si>
    <t>Beam 1</t>
  </si>
  <si>
    <t>Beam 2</t>
  </si>
  <si>
    <t>Beam 3</t>
  </si>
  <si>
    <t>Rotational Stiffness (G)</t>
  </si>
  <si>
    <t>Beam 4</t>
  </si>
  <si>
    <t>1. MEMBERS FOR ANALYSIS:</t>
  </si>
  <si>
    <t xml:space="preserve">5. DETERMINATION OF EFFECTIVE LENGTH FACTOR K </t>
  </si>
  <si>
    <t>4. PRE-DETERMINATION OF EFFECTIVE LENGTH FACTOR K</t>
  </si>
  <si>
    <t>6. RESULTS</t>
  </si>
  <si>
    <t>W10X39</t>
  </si>
  <si>
    <t>W10X68</t>
  </si>
  <si>
    <t>W12X40</t>
  </si>
  <si>
    <t>W12X50</t>
  </si>
  <si>
    <t>Spacing or a</t>
  </si>
  <si>
    <t>Beams/Bay</t>
  </si>
  <si>
    <t>Qty of Members</t>
  </si>
  <si>
    <t>(Units)</t>
  </si>
  <si>
    <t>Amount of Steel</t>
  </si>
  <si>
    <t>(kips)</t>
  </si>
  <si>
    <t>Unit Weight</t>
  </si>
  <si>
    <t>(plf)</t>
  </si>
  <si>
    <r>
      <t>M</t>
    </r>
    <r>
      <rPr>
        <b/>
        <vertAlign val="subscript"/>
        <sz val="10"/>
        <rFont val="Arial"/>
        <family val="2"/>
      </rPr>
      <t>max</t>
    </r>
  </si>
  <si>
    <r>
      <t>M</t>
    </r>
    <r>
      <rPr>
        <b/>
        <vertAlign val="subscript"/>
        <sz val="10"/>
        <rFont val="Arial"/>
        <family val="2"/>
      </rPr>
      <t>.25</t>
    </r>
  </si>
  <si>
    <r>
      <t>M</t>
    </r>
    <r>
      <rPr>
        <b/>
        <vertAlign val="subscript"/>
        <sz val="10"/>
        <rFont val="Arial"/>
        <family val="2"/>
      </rPr>
      <t>.5</t>
    </r>
  </si>
  <si>
    <r>
      <t>M</t>
    </r>
    <r>
      <rPr>
        <b/>
        <vertAlign val="subscript"/>
        <sz val="10"/>
        <rFont val="Arial"/>
        <family val="2"/>
      </rPr>
      <t>.75</t>
    </r>
  </si>
  <si>
    <r>
      <t>C</t>
    </r>
    <r>
      <rPr>
        <b/>
        <vertAlign val="subscript"/>
        <sz val="10"/>
        <rFont val="Arial"/>
        <family val="2"/>
      </rPr>
      <t>b</t>
    </r>
  </si>
  <si>
    <r>
      <t>P</t>
    </r>
    <r>
      <rPr>
        <b/>
        <vertAlign val="subscript"/>
        <sz val="11"/>
        <rFont val="Calibri"/>
        <family val="2"/>
        <scheme val="minor"/>
      </rPr>
      <t>story</t>
    </r>
  </si>
  <si>
    <r>
      <t>P</t>
    </r>
    <r>
      <rPr>
        <b/>
        <vertAlign val="subscript"/>
        <sz val="11"/>
        <rFont val="Calibri"/>
        <family val="2"/>
        <scheme val="minor"/>
      </rPr>
      <t>mf</t>
    </r>
  </si>
  <si>
    <r>
      <rPr>
        <b/>
        <sz val="11"/>
        <rFont val="Symbol"/>
        <family val="1"/>
        <charset val="2"/>
      </rPr>
      <t>a</t>
    </r>
    <r>
      <rPr>
        <b/>
        <sz val="11"/>
        <rFont val="Calibri"/>
        <family val="2"/>
        <scheme val="minor"/>
      </rPr>
      <t xml:space="preserve"> </t>
    </r>
  </si>
  <si>
    <t xml:space="preserve"> Lateral Shear</t>
  </si>
  <si>
    <t>Mom.(y)</t>
  </si>
  <si>
    <t>Mom. (x)</t>
  </si>
  <si>
    <t>W10X33</t>
  </si>
  <si>
    <t>CONNECTIONS</t>
  </si>
  <si>
    <t>1)</t>
  </si>
  <si>
    <t>Demand:</t>
  </si>
  <si>
    <t>Previous Selection:</t>
  </si>
  <si>
    <t>Plastic Modulus</t>
  </si>
  <si>
    <t>t =</t>
  </si>
  <si>
    <t>USE</t>
  </si>
  <si>
    <t>ANSWER</t>
  </si>
  <si>
    <t>Dead Load</t>
  </si>
  <si>
    <t>DL=</t>
  </si>
  <si>
    <t>Live Load</t>
  </si>
  <si>
    <t>LL=</t>
  </si>
  <si>
    <t>Factors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</si>
  <si>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</si>
  <si>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</si>
  <si>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Load</t>
  </si>
  <si>
    <t>Pu =</t>
  </si>
  <si>
    <t>Footing dimensions</t>
  </si>
  <si>
    <t>B=</t>
  </si>
  <si>
    <t>L=</t>
  </si>
  <si>
    <t>A=</t>
  </si>
  <si>
    <r>
      <t>ft</t>
    </r>
    <r>
      <rPr>
        <vertAlign val="superscript"/>
        <sz val="10"/>
        <rFont val="Calibri"/>
        <family val="2"/>
        <scheme val="minor"/>
      </rPr>
      <t>2</t>
    </r>
  </si>
  <si>
    <t>Bw =</t>
  </si>
  <si>
    <t>Nl=</t>
  </si>
  <si>
    <t>Given Column Used:</t>
  </si>
  <si>
    <t>m=</t>
  </si>
  <si>
    <t>n=</t>
  </si>
  <si>
    <t>bf =</t>
  </si>
  <si>
    <t>Flange Width</t>
  </si>
  <si>
    <t>2. NEW MEMBER GEOMETRIC INFORMATION:</t>
  </si>
  <si>
    <t>1. PREVIOUS MEMBER GEOMETRIC INFORMATION:</t>
  </si>
  <si>
    <t>Demand</t>
  </si>
  <si>
    <t>2. LOADS:</t>
  </si>
  <si>
    <t>*Loads</t>
  </si>
  <si>
    <t>Area</t>
  </si>
  <si>
    <t>OK</t>
  </si>
  <si>
    <t>V(A2/A1)=</t>
  </si>
  <si>
    <t xml:space="preserve">Concrete Compressive </t>
  </si>
  <si>
    <t>f'c =</t>
  </si>
  <si>
    <t>Minimal Area Check:</t>
  </si>
  <si>
    <t>Amin =</t>
  </si>
  <si>
    <r>
      <t>f</t>
    </r>
    <r>
      <rPr>
        <vertAlign val="subscript"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=</t>
    </r>
  </si>
  <si>
    <t>Ratio Check</t>
  </si>
  <si>
    <t>A&gt;Amin  ?</t>
  </si>
  <si>
    <t>bf.d =</t>
  </si>
  <si>
    <t>Optimization</t>
  </si>
  <si>
    <t>Base Plate:</t>
  </si>
  <si>
    <t>Width</t>
  </si>
  <si>
    <t>Thickness</t>
  </si>
  <si>
    <t>D =</t>
  </si>
  <si>
    <t>N =</t>
  </si>
  <si>
    <t>B =</t>
  </si>
  <si>
    <t>Acheck=</t>
  </si>
  <si>
    <t>Acheck&gt;bf.df ?</t>
  </si>
  <si>
    <t>YES</t>
  </si>
  <si>
    <t>m~n</t>
  </si>
  <si>
    <t>Concrete Bearing Strength Check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</si>
  <si>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P=</t>
    </r>
  </si>
  <si>
    <t>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</si>
  <si>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 &gt; Pu ?</t>
    </r>
  </si>
  <si>
    <t>n'=</t>
  </si>
  <si>
    <t>l =</t>
  </si>
  <si>
    <t>Shear Modulus:</t>
  </si>
  <si>
    <t>7. CONNECTIONS</t>
  </si>
  <si>
    <t>J</t>
  </si>
  <si>
    <t>Least volume</t>
  </si>
  <si>
    <t>Pin</t>
  </si>
  <si>
    <t>2/9</t>
  </si>
  <si>
    <t>4/9-10</t>
  </si>
  <si>
    <t>8/30</t>
  </si>
  <si>
    <t>7/30</t>
  </si>
  <si>
    <t>27</t>
  </si>
  <si>
    <t>23/29-30</t>
  </si>
  <si>
    <t>26-27</t>
  </si>
  <si>
    <t>24/29-30</t>
  </si>
  <si>
    <t>1*9</t>
  </si>
  <si>
    <t>12</t>
  </si>
  <si>
    <t>3/9-10</t>
  </si>
  <si>
    <t>12/13</t>
  </si>
  <si>
    <t>22-21/28-29</t>
  </si>
  <si>
    <t>23/29-31</t>
  </si>
  <si>
    <t>26-28</t>
  </si>
  <si>
    <t>21-22/28-29</t>
  </si>
  <si>
    <t>2*25</t>
  </si>
  <si>
    <t>22/25-26</t>
  </si>
  <si>
    <t>1-2*28</t>
  </si>
  <si>
    <t>24*26-27</t>
  </si>
  <si>
    <t>8*27</t>
  </si>
  <si>
    <t>1*2/9</t>
  </si>
  <si>
    <t>3-4*9-10</t>
  </si>
  <si>
    <t>23-24/29-30</t>
  </si>
  <si>
    <t>7*8/30</t>
  </si>
  <si>
    <t>Factor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</si>
</sst>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Symbol"/>
      <family val="1"/>
      <charset val="2"/>
    </font>
    <font>
      <i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i/>
      <sz val="10"/>
      <name val="Symbol"/>
      <family val="1"/>
      <charset val="2"/>
    </font>
    <font>
      <sz val="10"/>
      <color theme="2" tint="-9.9978637043366805E-2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ont="1" applyBorder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4" fillId="0" borderId="0" xfId="0" applyFont="1"/>
    <xf numFmtId="0" fontId="7" fillId="0" borderId="0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164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0" fontId="11" fillId="0" borderId="0" xfId="0" applyFont="1"/>
    <xf numFmtId="0" fontId="9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1" applyFont="1"/>
    <xf numFmtId="0" fontId="0" fillId="2" borderId="0" xfId="0" applyFill="1" applyAlignment="1">
      <alignment horizontal="center"/>
    </xf>
    <xf numFmtId="0" fontId="9" fillId="0" borderId="0" xfId="1"/>
    <xf numFmtId="0" fontId="9" fillId="0" borderId="0" xfId="1" applyAlignment="1">
      <alignment horizontal="center"/>
    </xf>
    <xf numFmtId="0" fontId="9" fillId="0" borderId="0" xfId="1" applyAlignment="1">
      <alignment horizontal="left"/>
    </xf>
    <xf numFmtId="164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9" fillId="2" borderId="0" xfId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2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3" xfId="0" applyFont="1" applyBorder="1"/>
    <xf numFmtId="0" fontId="0" fillId="6" borderId="3" xfId="0" applyFont="1" applyFill="1" applyBorder="1"/>
    <xf numFmtId="0" fontId="2" fillId="0" borderId="5" xfId="0" applyFont="1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6" borderId="8" xfId="0" applyFont="1" applyFill="1" applyBorder="1"/>
    <xf numFmtId="0" fontId="2" fillId="6" borderId="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6" borderId="13" xfId="0" applyFont="1" applyFill="1" applyBorder="1"/>
    <xf numFmtId="0" fontId="0" fillId="0" borderId="11" xfId="0" applyBorder="1"/>
    <xf numFmtId="164" fontId="6" fillId="2" borderId="12" xfId="0" applyNumberFormat="1" applyFont="1" applyFill="1" applyBorder="1" applyAlignment="1">
      <alignment horizontal="center"/>
    </xf>
    <xf numFmtId="0" fontId="14" fillId="3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7" fillId="6" borderId="9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0" fillId="0" borderId="0" xfId="0" applyFont="1" applyFill="1" applyBorder="1"/>
    <xf numFmtId="0" fontId="0" fillId="6" borderId="1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8" xfId="0" applyBorder="1"/>
    <xf numFmtId="0" fontId="0" fillId="0" borderId="1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9" fillId="0" borderId="0" xfId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ill="1" applyBorder="1"/>
    <xf numFmtId="0" fontId="4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0" fontId="9" fillId="2" borderId="0" xfId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9" fontId="0" fillId="0" borderId="23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1" applyFill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0" fontId="7" fillId="2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/>
    <xf numFmtId="0" fontId="5" fillId="2" borderId="0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29" fillId="0" borderId="0" xfId="0" applyFont="1" applyAlignment="1">
      <alignment horizontal="left"/>
    </xf>
    <xf numFmtId="0" fontId="15" fillId="0" borderId="0" xfId="1" applyFont="1" applyFill="1" applyAlignment="1">
      <alignment horizontal="center"/>
    </xf>
    <xf numFmtId="0" fontId="26" fillId="0" borderId="0" xfId="1" applyFont="1" applyFill="1" applyBorder="1"/>
    <xf numFmtId="0" fontId="2" fillId="0" borderId="5" xfId="0" applyFont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24" xfId="0" applyFill="1" applyBorder="1"/>
    <xf numFmtId="0" fontId="7" fillId="8" borderId="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/>
    </xf>
    <xf numFmtId="0" fontId="26" fillId="2" borderId="29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2" fontId="15" fillId="6" borderId="21" xfId="0" applyNumberFormat="1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9" xfId="0" applyBorder="1"/>
    <xf numFmtId="0" fontId="15" fillId="6" borderId="21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4" fillId="8" borderId="21" xfId="0" applyFont="1" applyFill="1" applyBorder="1" applyAlignment="1">
      <alignment horizontal="center" vertical="center" wrapText="1"/>
    </xf>
    <xf numFmtId="0" fontId="34" fillId="8" borderId="22" xfId="0" applyFont="1" applyFill="1" applyBorder="1" applyAlignment="1">
      <alignment horizontal="center" vertical="center" wrapText="1"/>
    </xf>
    <xf numFmtId="0" fontId="26" fillId="8" borderId="29" xfId="1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4" fillId="0" borderId="0" xfId="0" applyFont="1" applyBorder="1"/>
    <xf numFmtId="0" fontId="2" fillId="0" borderId="0" xfId="0" applyFont="1" applyAlignment="1">
      <alignment horizontal="center" vertical="center"/>
    </xf>
    <xf numFmtId="2" fontId="2" fillId="0" borderId="31" xfId="0" applyNumberFormat="1" applyFont="1" applyBorder="1" applyAlignment="1">
      <alignment horizontal="center"/>
    </xf>
    <xf numFmtId="0" fontId="37" fillId="0" borderId="0" xfId="0" applyFont="1"/>
    <xf numFmtId="0" fontId="39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center"/>
    </xf>
    <xf numFmtId="0" fontId="4" fillId="0" borderId="32" xfId="0" applyFont="1" applyBorder="1"/>
    <xf numFmtId="0" fontId="0" fillId="0" borderId="32" xfId="0" applyFont="1" applyBorder="1" applyAlignment="1">
      <alignment horizontal="left"/>
    </xf>
    <xf numFmtId="0" fontId="32" fillId="9" borderId="0" xfId="0" applyFont="1" applyFill="1" applyBorder="1"/>
    <xf numFmtId="0" fontId="31" fillId="9" borderId="0" xfId="0" applyFont="1" applyFill="1" applyBorder="1" applyAlignment="1">
      <alignment horizontal="center"/>
    </xf>
    <xf numFmtId="12" fontId="31" fillId="9" borderId="0" xfId="0" applyNumberFormat="1" applyFont="1" applyFill="1" applyBorder="1" applyAlignment="1">
      <alignment horizontal="center"/>
    </xf>
    <xf numFmtId="0" fontId="32" fillId="9" borderId="0" xfId="0" applyFont="1" applyFill="1" applyBorder="1" applyAlignment="1">
      <alignment horizontal="left"/>
    </xf>
    <xf numFmtId="0" fontId="42" fillId="0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/>
    </xf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15" fillId="0" borderId="0" xfId="1" applyFont="1"/>
    <xf numFmtId="0" fontId="5" fillId="0" borderId="0" xfId="0" applyFont="1" applyFill="1" applyAlignment="1">
      <alignment horizontal="left" vertical="center"/>
    </xf>
    <xf numFmtId="12" fontId="2" fillId="0" borderId="30" xfId="0" applyNumberFormat="1" applyFont="1" applyBorder="1" applyAlignment="1">
      <alignment horizontal="center"/>
    </xf>
    <xf numFmtId="12" fontId="2" fillId="0" borderId="31" xfId="0" applyNumberFormat="1" applyFont="1" applyBorder="1" applyAlignment="1">
      <alignment horizontal="left"/>
    </xf>
    <xf numFmtId="0" fontId="39" fillId="0" borderId="30" xfId="0" applyFont="1" applyBorder="1" applyAlignment="1">
      <alignment horizontal="right"/>
    </xf>
    <xf numFmtId="2" fontId="0" fillId="0" borderId="31" xfId="0" applyNumberFormat="1" applyBorder="1" applyAlignment="1">
      <alignment horizontal="center"/>
    </xf>
    <xf numFmtId="0" fontId="19" fillId="0" borderId="32" xfId="1" applyFont="1" applyBorder="1" applyAlignment="1">
      <alignment horizontal="left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62736"/>
        <c:axId val="656766656"/>
      </c:scatterChart>
      <c:valAx>
        <c:axId val="656762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6656"/>
        <c:crossesAt val="0"/>
        <c:crossBetween val="midCat"/>
      </c:valAx>
      <c:valAx>
        <c:axId val="656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2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6064"/>
        <c:axId val="656779200"/>
      </c:scatterChart>
      <c:valAx>
        <c:axId val="65677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9200"/>
        <c:crossesAt val="0"/>
        <c:crossBetween val="midCat"/>
      </c:valAx>
      <c:valAx>
        <c:axId val="6567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6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8024"/>
        <c:axId val="656779592"/>
      </c:scatterChart>
      <c:valAx>
        <c:axId val="65677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9592"/>
        <c:crossesAt val="0"/>
        <c:crossBetween val="midCat"/>
      </c:valAx>
      <c:valAx>
        <c:axId val="6567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80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3720"/>
        <c:axId val="656759208"/>
      </c:scatterChart>
      <c:valAx>
        <c:axId val="656753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9208"/>
        <c:crossesAt val="0"/>
        <c:crossBetween val="midCat"/>
      </c:valAx>
      <c:valAx>
        <c:axId val="6567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37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6856"/>
        <c:axId val="656751760"/>
      </c:scatterChart>
      <c:valAx>
        <c:axId val="656756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1760"/>
        <c:crossesAt val="0"/>
        <c:crossBetween val="midCat"/>
      </c:valAx>
      <c:valAx>
        <c:axId val="6567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6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4112"/>
        <c:axId val="656754504"/>
      </c:scatterChart>
      <c:valAx>
        <c:axId val="656754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4504"/>
        <c:crossesAt val="0"/>
        <c:crossBetween val="midCat"/>
      </c:valAx>
      <c:valAx>
        <c:axId val="6567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41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60384"/>
        <c:axId val="656755288"/>
      </c:scatterChart>
      <c:valAx>
        <c:axId val="656760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5288"/>
        <c:crossesAt val="0"/>
        <c:crossBetween val="midCat"/>
      </c:valAx>
      <c:valAx>
        <c:axId val="6567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0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7640"/>
        <c:axId val="656750976"/>
      </c:scatterChart>
      <c:valAx>
        <c:axId val="656757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0976"/>
        <c:crossesAt val="0"/>
        <c:crossBetween val="midCat"/>
      </c:valAx>
      <c:valAx>
        <c:axId val="6567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76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1368"/>
        <c:axId val="656758032"/>
      </c:scatterChart>
      <c:valAx>
        <c:axId val="656751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8032"/>
        <c:crossesAt val="0"/>
        <c:crossBetween val="midCat"/>
      </c:valAx>
      <c:valAx>
        <c:axId val="6567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13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8816"/>
        <c:axId val="656749408"/>
      </c:scatterChart>
      <c:valAx>
        <c:axId val="656758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9408"/>
        <c:crossesAt val="0"/>
        <c:crossBetween val="midCat"/>
      </c:valAx>
      <c:valAx>
        <c:axId val="656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88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9992"/>
        <c:axId val="656749016"/>
      </c:scatterChart>
      <c:valAx>
        <c:axId val="656759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9016"/>
        <c:crossesAt val="0"/>
        <c:crossBetween val="midCat"/>
      </c:valAx>
      <c:valAx>
        <c:axId val="6567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99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63912"/>
        <c:axId val="656764304"/>
      </c:scatterChart>
      <c:valAx>
        <c:axId val="6567639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4304"/>
        <c:crossesAt val="0"/>
        <c:crossBetween val="midCat"/>
      </c:valAx>
      <c:valAx>
        <c:axId val="656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39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0584"/>
        <c:axId val="652613136"/>
      </c:scatterChart>
      <c:valAx>
        <c:axId val="656750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3136"/>
        <c:crossesAt val="0"/>
        <c:crossBetween val="midCat"/>
      </c:valAx>
      <c:valAx>
        <c:axId val="6526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05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9208"/>
        <c:axId val="652625680"/>
      </c:scatterChart>
      <c:valAx>
        <c:axId val="652629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5680"/>
        <c:crossesAt val="0"/>
        <c:crossBetween val="midCat"/>
      </c:valAx>
      <c:valAx>
        <c:axId val="6526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92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6072"/>
        <c:axId val="652627248"/>
      </c:scatterChart>
      <c:valAx>
        <c:axId val="652626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7248"/>
        <c:crossesAt val="0"/>
        <c:crossBetween val="midCat"/>
      </c:valAx>
      <c:valAx>
        <c:axId val="6526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60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3328"/>
        <c:axId val="652602944"/>
      </c:scatterChart>
      <c:valAx>
        <c:axId val="652623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2944"/>
        <c:crossesAt val="0"/>
        <c:crossBetween val="midCat"/>
      </c:valAx>
      <c:valAx>
        <c:axId val="652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3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6080"/>
        <c:axId val="652599808"/>
      </c:scatterChart>
      <c:valAx>
        <c:axId val="652606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9808"/>
        <c:crossesAt val="0"/>
        <c:crossBetween val="midCat"/>
      </c:valAx>
      <c:valAx>
        <c:axId val="652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60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8824"/>
        <c:axId val="652604512"/>
      </c:scatterChart>
      <c:valAx>
        <c:axId val="652608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4512"/>
        <c:crossesAt val="0"/>
        <c:crossBetween val="midCat"/>
      </c:valAx>
      <c:valAx>
        <c:axId val="6526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88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1768"/>
        <c:axId val="652606472"/>
      </c:scatterChart>
      <c:valAx>
        <c:axId val="652601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6472"/>
        <c:crossesAt val="0"/>
        <c:crossBetween val="midCat"/>
      </c:valAx>
      <c:valAx>
        <c:axId val="6526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1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7648"/>
        <c:axId val="652600200"/>
      </c:scatterChart>
      <c:valAx>
        <c:axId val="652607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0200"/>
        <c:crossesAt val="0"/>
        <c:crossBetween val="midCat"/>
      </c:valAx>
      <c:valAx>
        <c:axId val="6526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7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1376"/>
        <c:axId val="652599024"/>
      </c:scatterChart>
      <c:valAx>
        <c:axId val="652601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9024"/>
        <c:crossesAt val="0"/>
        <c:crossBetween val="midCat"/>
      </c:valAx>
      <c:valAx>
        <c:axId val="652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13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99416"/>
        <c:axId val="652603336"/>
      </c:scatterChart>
      <c:valAx>
        <c:axId val="652599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3336"/>
        <c:crossesAt val="0"/>
        <c:crossBetween val="midCat"/>
      </c:valAx>
      <c:valAx>
        <c:axId val="6526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94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1760"/>
        <c:axId val="652617056"/>
      </c:scatterChart>
      <c:valAx>
        <c:axId val="652621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7056"/>
        <c:crossesAt val="0"/>
        <c:crossBetween val="midCat"/>
      </c:valAx>
      <c:valAx>
        <c:axId val="6526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17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9216"/>
        <c:axId val="652609608"/>
      </c:scatterChart>
      <c:valAx>
        <c:axId val="652609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9608"/>
        <c:crossesAt val="0"/>
        <c:crossBetween val="midCat"/>
      </c:valAx>
      <c:valAx>
        <c:axId val="6526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92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98240"/>
        <c:axId val="652600984"/>
      </c:scatterChart>
      <c:valAx>
        <c:axId val="652598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0984"/>
        <c:crossesAt val="0"/>
        <c:crossBetween val="midCat"/>
      </c:valAx>
      <c:valAx>
        <c:axId val="6526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82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2552"/>
        <c:axId val="652598632"/>
      </c:scatterChart>
      <c:valAx>
        <c:axId val="652602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8632"/>
        <c:crossesAt val="0"/>
        <c:crossBetween val="midCat"/>
      </c:valAx>
      <c:valAx>
        <c:axId val="6525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25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76328"/>
        <c:axId val="579984560"/>
      </c:scatterChart>
      <c:valAx>
        <c:axId val="579976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4560"/>
        <c:crossesAt val="0"/>
        <c:crossBetween val="midCat"/>
      </c:valAx>
      <c:valAx>
        <c:axId val="5799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6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84952"/>
        <c:axId val="579975936"/>
      </c:scatterChart>
      <c:valAx>
        <c:axId val="579984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5936"/>
        <c:crossesAt val="0"/>
        <c:crossBetween val="midCat"/>
      </c:valAx>
      <c:valAx>
        <c:axId val="579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4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75152"/>
        <c:axId val="579974760"/>
      </c:scatterChart>
      <c:valAx>
        <c:axId val="57997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4760"/>
        <c:crossesAt val="0"/>
        <c:crossBetween val="midCat"/>
      </c:valAx>
      <c:valAx>
        <c:axId val="5799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51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80640"/>
        <c:axId val="579981032"/>
      </c:scatterChart>
      <c:valAx>
        <c:axId val="579980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1032"/>
        <c:crossesAt val="0"/>
        <c:crossBetween val="midCat"/>
      </c:valAx>
      <c:valAx>
        <c:axId val="5799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06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82208"/>
        <c:axId val="579981424"/>
      </c:scatterChart>
      <c:valAx>
        <c:axId val="579982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1424"/>
        <c:crossesAt val="0"/>
        <c:crossBetween val="midCat"/>
      </c:valAx>
      <c:valAx>
        <c:axId val="5799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22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83384"/>
        <c:axId val="579977112"/>
      </c:scatterChart>
      <c:valAx>
        <c:axId val="579983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7112"/>
        <c:crossesAt val="0"/>
        <c:crossBetween val="midCat"/>
      </c:valAx>
      <c:valAx>
        <c:axId val="5799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3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14312"/>
        <c:axId val="652613528"/>
      </c:scatterChart>
      <c:valAx>
        <c:axId val="652614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3528"/>
        <c:crossesAt val="0"/>
        <c:crossBetween val="midCat"/>
      </c:valAx>
      <c:valAx>
        <c:axId val="6526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43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17448"/>
        <c:axId val="652615096"/>
      </c:scatterChart>
      <c:valAx>
        <c:axId val="652617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5096"/>
        <c:crossesAt val="0"/>
        <c:crossBetween val="midCat"/>
      </c:valAx>
      <c:valAx>
        <c:axId val="6526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74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68616"/>
        <c:axId val="656769008"/>
      </c:scatterChart>
      <c:valAx>
        <c:axId val="656768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9008"/>
        <c:crossesAt val="0"/>
        <c:crossBetween val="midCat"/>
      </c:valAx>
      <c:valAx>
        <c:axId val="6567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86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4104"/>
        <c:axId val="656774888"/>
      </c:scatterChart>
      <c:valAx>
        <c:axId val="656774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4888"/>
        <c:crossesAt val="0"/>
        <c:crossBetween val="midCat"/>
      </c:valAx>
      <c:valAx>
        <c:axId val="6567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41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6848"/>
        <c:axId val="656775280"/>
      </c:scatterChart>
      <c:valAx>
        <c:axId val="656776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5280"/>
        <c:crossesAt val="0"/>
        <c:crossBetween val="midCat"/>
      </c:valAx>
      <c:valAx>
        <c:axId val="6567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68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9984"/>
        <c:axId val="656775672"/>
      </c:scatterChart>
      <c:valAx>
        <c:axId val="6567799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5672"/>
        <c:crossesAt val="0"/>
        <c:crossBetween val="midCat"/>
      </c:valAx>
      <c:valAx>
        <c:axId val="6567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99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19</xdr:row>
      <xdr:rowOff>0</xdr:rowOff>
    </xdr:from>
    <xdr:to>
      <xdr:col>4</xdr:col>
      <xdr:colOff>619126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167</xdr:row>
      <xdr:rowOff>0</xdr:rowOff>
    </xdr:from>
    <xdr:to>
      <xdr:col>4</xdr:col>
      <xdr:colOff>619126</xdr:colOff>
      <xdr:row>167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571500</xdr:colOff>
      <xdr:row>3</xdr:row>
      <xdr:rowOff>22411</xdr:rowOff>
    </xdr:from>
    <xdr:to>
      <xdr:col>4</xdr:col>
      <xdr:colOff>745191</xdr:colOff>
      <xdr:row>13</xdr:row>
      <xdr:rowOff>101973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" y="616323"/>
          <a:ext cx="2157132" cy="198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44823</xdr:colOff>
      <xdr:row>3</xdr:row>
      <xdr:rowOff>67234</xdr:rowOff>
    </xdr:from>
    <xdr:to>
      <xdr:col>10</xdr:col>
      <xdr:colOff>131413</xdr:colOff>
      <xdr:row>12</xdr:row>
      <xdr:rowOff>47972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2970" y="661146"/>
          <a:ext cx="2047619" cy="1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2%20Preliminary%20Sizing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Base%20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Preliminary%20Siz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upport%20Material/AISC%20Shapes%20Database%20v14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teel%20Design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/>
      <sheetData sheetId="1">
        <row r="39">
          <cell r="B39">
            <v>1</v>
          </cell>
          <cell r="C39" t="str">
            <v>Braced</v>
          </cell>
          <cell r="D39" t="str">
            <v>First</v>
          </cell>
          <cell r="E39" t="str">
            <v>Column</v>
          </cell>
          <cell r="F39" t="str">
            <v>W8X40</v>
          </cell>
          <cell r="G39" t="str">
            <v>W12X50</v>
          </cell>
          <cell r="H39">
            <v>15</v>
          </cell>
          <cell r="I39">
            <v>40</v>
          </cell>
          <cell r="J39">
            <v>12</v>
          </cell>
          <cell r="K39"/>
          <cell r="L39">
            <v>2</v>
          </cell>
          <cell r="M39" t="str">
            <v>Simply</v>
          </cell>
          <cell r="N39" t="str">
            <v>Uniform</v>
          </cell>
          <cell r="O39"/>
          <cell r="P39">
            <v>1.2</v>
          </cell>
          <cell r="Q39">
            <v>1.5</v>
          </cell>
          <cell r="R39">
            <v>0.25000000000000006</v>
          </cell>
        </row>
        <row r="40">
          <cell r="B40">
            <v>2</v>
          </cell>
          <cell r="C40" t="str">
            <v>Braced</v>
          </cell>
          <cell r="D40" t="str">
            <v>Roof</v>
          </cell>
          <cell r="E40" t="str">
            <v>Column</v>
          </cell>
          <cell r="F40" t="str">
            <v>W8X40</v>
          </cell>
          <cell r="G40" t="str">
            <v>W12X50</v>
          </cell>
          <cell r="H40">
            <v>15</v>
          </cell>
          <cell r="I40">
            <v>40</v>
          </cell>
          <cell r="J40">
            <v>1.6666666666666667</v>
          </cell>
          <cell r="K40"/>
          <cell r="L40">
            <v>2</v>
          </cell>
          <cell r="M40" t="str">
            <v>Simply</v>
          </cell>
          <cell r="N40">
            <v>8</v>
          </cell>
          <cell r="O40">
            <v>7</v>
          </cell>
          <cell r="P40">
            <v>1.2</v>
          </cell>
          <cell r="Q40">
            <v>1.5</v>
          </cell>
          <cell r="R40">
            <v>0.25000000000000006</v>
          </cell>
        </row>
        <row r="41">
          <cell r="B41">
            <v>3</v>
          </cell>
          <cell r="C41" t="str">
            <v>Braced</v>
          </cell>
          <cell r="D41" t="str">
            <v>First</v>
          </cell>
          <cell r="E41" t="str">
            <v>Column</v>
          </cell>
          <cell r="F41" t="str">
            <v>W12X40</v>
          </cell>
          <cell r="G41" t="str">
            <v>W12X50</v>
          </cell>
          <cell r="H41">
            <v>15</v>
          </cell>
          <cell r="I41">
            <v>40</v>
          </cell>
          <cell r="J41">
            <v>5</v>
          </cell>
          <cell r="K41"/>
          <cell r="L41">
            <v>2</v>
          </cell>
          <cell r="M41" t="str">
            <v>Simply</v>
          </cell>
          <cell r="N41" t="str">
            <v>2-Point</v>
          </cell>
          <cell r="O41">
            <v>9</v>
          </cell>
          <cell r="P41">
            <v>1.2</v>
          </cell>
          <cell r="Q41">
            <v>1.5</v>
          </cell>
          <cell r="R41">
            <v>0.25000000000000006</v>
          </cell>
        </row>
        <row r="42">
          <cell r="B42">
            <v>4</v>
          </cell>
          <cell r="C42" t="str">
            <v>Braced</v>
          </cell>
          <cell r="D42" t="str">
            <v>Roof</v>
          </cell>
          <cell r="E42" t="str">
            <v>Column</v>
          </cell>
          <cell r="F42" t="str">
            <v>W12X40</v>
          </cell>
          <cell r="G42" t="str">
            <v>W12X40</v>
          </cell>
          <cell r="H42">
            <v>15</v>
          </cell>
          <cell r="I42">
            <v>40</v>
          </cell>
          <cell r="J42"/>
          <cell r="K42"/>
          <cell r="L42">
            <v>2</v>
          </cell>
          <cell r="M42" t="str">
            <v>Simply</v>
          </cell>
          <cell r="N42" t="str">
            <v>Uniform</v>
          </cell>
          <cell r="O42"/>
          <cell r="P42">
            <v>1.2</v>
          </cell>
          <cell r="Q42">
            <v>1.2</v>
          </cell>
          <cell r="R42">
            <v>0</v>
          </cell>
        </row>
        <row r="43">
          <cell r="B43">
            <v>5</v>
          </cell>
          <cell r="C43" t="str">
            <v>Braced</v>
          </cell>
          <cell r="D43" t="str">
            <v>First</v>
          </cell>
          <cell r="E43" t="str">
            <v>Column</v>
          </cell>
          <cell r="F43" t="str">
            <v>W12X40</v>
          </cell>
          <cell r="G43" t="str">
            <v>W12X50</v>
          </cell>
          <cell r="H43">
            <v>15</v>
          </cell>
          <cell r="I43">
            <v>40</v>
          </cell>
          <cell r="J43"/>
          <cell r="K43"/>
          <cell r="L43">
            <v>2</v>
          </cell>
          <cell r="M43" t="str">
            <v>Moment</v>
          </cell>
          <cell r="N43" t="str">
            <v>Uniform</v>
          </cell>
          <cell r="O43"/>
          <cell r="P43">
            <v>1.2</v>
          </cell>
          <cell r="Q43">
            <v>1.5</v>
          </cell>
          <cell r="R43">
            <v>0.25000000000000006</v>
          </cell>
        </row>
        <row r="44">
          <cell r="B44">
            <v>6</v>
          </cell>
          <cell r="C44" t="str">
            <v>Braced</v>
          </cell>
          <cell r="D44" t="str">
            <v>Roof</v>
          </cell>
          <cell r="E44" t="str">
            <v>Column</v>
          </cell>
          <cell r="F44" t="str">
            <v>W12X40</v>
          </cell>
          <cell r="G44" t="str">
            <v>W12X50</v>
          </cell>
          <cell r="H44">
            <v>15</v>
          </cell>
          <cell r="I44">
            <v>40</v>
          </cell>
          <cell r="J44"/>
          <cell r="K44"/>
          <cell r="L44">
            <v>2</v>
          </cell>
          <cell r="M44" t="str">
            <v>Moment</v>
          </cell>
          <cell r="N44" t="str">
            <v>Uniform</v>
          </cell>
          <cell r="O44"/>
          <cell r="P44">
            <v>1.2</v>
          </cell>
          <cell r="Q44">
            <v>1.5</v>
          </cell>
          <cell r="R44">
            <v>0.25000000000000006</v>
          </cell>
        </row>
        <row r="45">
          <cell r="B45">
            <v>7</v>
          </cell>
          <cell r="C45" t="str">
            <v>Braced</v>
          </cell>
          <cell r="D45" t="str">
            <v>First</v>
          </cell>
          <cell r="E45" t="str">
            <v>Column</v>
          </cell>
          <cell r="F45" t="str">
            <v>W8X40</v>
          </cell>
          <cell r="G45" t="str">
            <v>W12X50</v>
          </cell>
          <cell r="H45">
            <v>15</v>
          </cell>
          <cell r="I45">
            <v>40</v>
          </cell>
          <cell r="J45"/>
          <cell r="K45"/>
          <cell r="L45">
            <v>2</v>
          </cell>
          <cell r="M45" t="str">
            <v>Moment</v>
          </cell>
          <cell r="N45" t="str">
            <v>Uniform</v>
          </cell>
          <cell r="O45"/>
          <cell r="P45">
            <v>1.2</v>
          </cell>
          <cell r="Q45">
            <v>1.5</v>
          </cell>
          <cell r="R45">
            <v>0.25000000000000006</v>
          </cell>
        </row>
        <row r="46">
          <cell r="B46">
            <v>8</v>
          </cell>
          <cell r="C46" t="str">
            <v>Braced</v>
          </cell>
          <cell r="D46" t="str">
            <v>Roof</v>
          </cell>
          <cell r="E46" t="str">
            <v>Column</v>
          </cell>
          <cell r="F46" t="str">
            <v>W8X40</v>
          </cell>
          <cell r="G46" t="str">
            <v>W12X50</v>
          </cell>
          <cell r="H46">
            <v>15</v>
          </cell>
          <cell r="I46">
            <v>40</v>
          </cell>
          <cell r="J46"/>
          <cell r="K46"/>
          <cell r="L46">
            <v>2</v>
          </cell>
          <cell r="M46" t="str">
            <v>Moment</v>
          </cell>
          <cell r="N46" t="str">
            <v>Uniform</v>
          </cell>
          <cell r="O46"/>
          <cell r="P46">
            <v>1.2</v>
          </cell>
          <cell r="Q46">
            <v>1.5</v>
          </cell>
          <cell r="R46">
            <v>0.25000000000000006</v>
          </cell>
        </row>
        <row r="47">
          <cell r="B47" t="str">
            <v>1m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 t="str">
            <v>W10X68</v>
          </cell>
          <cell r="H47">
            <v>15</v>
          </cell>
          <cell r="I47">
            <v>40</v>
          </cell>
          <cell r="J47"/>
          <cell r="K47"/>
          <cell r="L47">
            <v>2</v>
          </cell>
          <cell r="M47" t="str">
            <v>Simply</v>
          </cell>
          <cell r="N47" t="str">
            <v>Uniform</v>
          </cell>
          <cell r="O47"/>
          <cell r="P47">
            <v>1.2</v>
          </cell>
          <cell r="Q47">
            <v>2.04</v>
          </cell>
          <cell r="R47">
            <v>0.70000000000000007</v>
          </cell>
        </row>
        <row r="48">
          <cell r="B48" t="str">
            <v>2m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 t="str">
            <v>W10X68</v>
          </cell>
          <cell r="H48">
            <v>15</v>
          </cell>
          <cell r="I48">
            <v>40</v>
          </cell>
          <cell r="J48"/>
          <cell r="K48"/>
          <cell r="L48">
            <v>2</v>
          </cell>
          <cell r="M48" t="str">
            <v>Simply</v>
          </cell>
          <cell r="N48">
            <v>8</v>
          </cell>
          <cell r="O48">
            <v>7</v>
          </cell>
          <cell r="P48">
            <v>1.2</v>
          </cell>
          <cell r="Q48">
            <v>2.04</v>
          </cell>
          <cell r="R48">
            <v>0.70000000000000007</v>
          </cell>
        </row>
        <row r="49">
          <cell r="B49" t="str">
            <v>7m</v>
          </cell>
          <cell r="C49" t="str">
            <v>Moment</v>
          </cell>
          <cell r="D49" t="str">
            <v>First</v>
          </cell>
          <cell r="E49" t="str">
            <v>Column</v>
          </cell>
          <cell r="F49" t="str">
            <v>W8X40</v>
          </cell>
          <cell r="G49" t="str">
            <v>W10X68</v>
          </cell>
          <cell r="H49">
            <v>15</v>
          </cell>
          <cell r="I49">
            <v>40</v>
          </cell>
          <cell r="J49"/>
          <cell r="K49"/>
          <cell r="L49">
            <v>2</v>
          </cell>
          <cell r="M49" t="str">
            <v>Moment</v>
          </cell>
          <cell r="N49" t="str">
            <v>Uniform</v>
          </cell>
          <cell r="O49"/>
          <cell r="P49">
            <v>1.2</v>
          </cell>
          <cell r="Q49">
            <v>2.04</v>
          </cell>
          <cell r="R49">
            <v>0.70000000000000007</v>
          </cell>
        </row>
        <row r="50">
          <cell r="B50" t="str">
            <v>8m</v>
          </cell>
          <cell r="C50" t="str">
            <v>Moment</v>
          </cell>
          <cell r="D50" t="str">
            <v>Roof</v>
          </cell>
          <cell r="E50" t="str">
            <v>Column</v>
          </cell>
          <cell r="F50" t="str">
            <v>W8X40</v>
          </cell>
          <cell r="G50" t="str">
            <v>W10X68</v>
          </cell>
          <cell r="H50">
            <v>15</v>
          </cell>
          <cell r="I50">
            <v>40</v>
          </cell>
          <cell r="J50"/>
          <cell r="K50"/>
          <cell r="L50">
            <v>2</v>
          </cell>
          <cell r="M50" t="str">
            <v>Moment</v>
          </cell>
          <cell r="N50" t="str">
            <v>Uniform</v>
          </cell>
          <cell r="O50"/>
          <cell r="P50">
            <v>1.2</v>
          </cell>
          <cell r="Q50">
            <v>2.04</v>
          </cell>
          <cell r="R50">
            <v>0.70000000000000007</v>
          </cell>
        </row>
        <row r="51">
          <cell r="B51">
            <v>9</v>
          </cell>
          <cell r="C51" t="str">
            <v>Braced</v>
          </cell>
          <cell r="D51" t="str">
            <v>First</v>
          </cell>
          <cell r="E51" t="str">
            <v>Beam</v>
          </cell>
          <cell r="F51" t="str">
            <v>W14X30</v>
          </cell>
          <cell r="G51" t="str">
            <v>W14X30</v>
          </cell>
          <cell r="H51">
            <v>36</v>
          </cell>
          <cell r="I51">
            <v>30</v>
          </cell>
          <cell r="J51"/>
          <cell r="K51"/>
          <cell r="L51">
            <v>2</v>
          </cell>
          <cell r="M51" t="str">
            <v>Moment</v>
          </cell>
          <cell r="N51" t="str">
            <v>Uniform</v>
          </cell>
          <cell r="O51"/>
          <cell r="P51">
            <v>2.16</v>
          </cell>
          <cell r="Q51">
            <v>2.16</v>
          </cell>
          <cell r="R51">
            <v>0</v>
          </cell>
        </row>
        <row r="52">
          <cell r="B52">
            <v>10</v>
          </cell>
          <cell r="C52" t="str">
            <v>Braced</v>
          </cell>
          <cell r="D52" t="str">
            <v>First</v>
          </cell>
          <cell r="E52" t="str">
            <v>Interior Beam</v>
          </cell>
          <cell r="F52" t="str">
            <v>W14X30</v>
          </cell>
          <cell r="G52" t="str">
            <v>W14X30</v>
          </cell>
          <cell r="H52">
            <v>36</v>
          </cell>
          <cell r="I52">
            <v>30</v>
          </cell>
          <cell r="J52"/>
          <cell r="K52"/>
          <cell r="L52">
            <v>2</v>
          </cell>
          <cell r="M52" t="str">
            <v>Moment</v>
          </cell>
          <cell r="N52" t="str">
            <v>Uniform</v>
          </cell>
          <cell r="O52"/>
          <cell r="P52">
            <v>2.16</v>
          </cell>
          <cell r="Q52">
            <v>2.16</v>
          </cell>
          <cell r="R52">
            <v>0</v>
          </cell>
        </row>
        <row r="53">
          <cell r="B53">
            <v>11</v>
          </cell>
          <cell r="C53" t="str">
            <v>Braced</v>
          </cell>
          <cell r="D53" t="str">
            <v>First</v>
          </cell>
          <cell r="E53" t="str">
            <v>Beam</v>
          </cell>
          <cell r="F53" t="str">
            <v>W14X30</v>
          </cell>
          <cell r="G53" t="str">
            <v>W14X30</v>
          </cell>
          <cell r="H53">
            <v>36</v>
          </cell>
          <cell r="I53">
            <v>30</v>
          </cell>
          <cell r="J53"/>
          <cell r="K53"/>
          <cell r="L53">
            <v>2</v>
          </cell>
          <cell r="M53" t="str">
            <v>Moment</v>
          </cell>
          <cell r="N53" t="str">
            <v>Uniform</v>
          </cell>
          <cell r="O53"/>
          <cell r="P53">
            <v>2.16</v>
          </cell>
          <cell r="Q53">
            <v>2.16</v>
          </cell>
          <cell r="R53">
            <v>0</v>
          </cell>
        </row>
        <row r="54">
          <cell r="B54">
            <v>12</v>
          </cell>
          <cell r="C54" t="str">
            <v>Braced</v>
          </cell>
          <cell r="D54" t="str">
            <v>Roof</v>
          </cell>
          <cell r="E54" t="str">
            <v>Beam</v>
          </cell>
          <cell r="F54" t="str">
            <v>W10X19</v>
          </cell>
          <cell r="G54" t="str">
            <v>W10X19</v>
          </cell>
          <cell r="H54">
            <v>36</v>
          </cell>
          <cell r="I54">
            <v>19</v>
          </cell>
          <cell r="J54"/>
          <cell r="K54"/>
          <cell r="L54">
            <v>2</v>
          </cell>
          <cell r="M54" t="str">
            <v>Moment</v>
          </cell>
          <cell r="N54" t="str">
            <v>Uniform</v>
          </cell>
          <cell r="O54"/>
          <cell r="P54">
            <v>1.3680000000000001</v>
          </cell>
          <cell r="Q54">
            <v>1.3680000000000001</v>
          </cell>
          <cell r="R54">
            <v>0</v>
          </cell>
        </row>
        <row r="55">
          <cell r="B55">
            <v>13</v>
          </cell>
          <cell r="C55" t="str">
            <v>Braced</v>
          </cell>
          <cell r="D55" t="str">
            <v>Roof</v>
          </cell>
          <cell r="E55" t="str">
            <v>Interior Beam</v>
          </cell>
          <cell r="F55" t="str">
            <v>W10X19</v>
          </cell>
          <cell r="G55" t="str">
            <v>W10X19</v>
          </cell>
          <cell r="H55">
            <v>36</v>
          </cell>
          <cell r="I55">
            <v>19</v>
          </cell>
          <cell r="J55"/>
          <cell r="K55"/>
          <cell r="L55">
            <v>2</v>
          </cell>
          <cell r="M55" t="str">
            <v>Moment</v>
          </cell>
          <cell r="N55" t="str">
            <v>Uniform</v>
          </cell>
          <cell r="O55"/>
          <cell r="P55">
            <v>1.3680000000000001</v>
          </cell>
          <cell r="Q55">
            <v>1.3680000000000001</v>
          </cell>
          <cell r="R55">
            <v>0</v>
          </cell>
        </row>
        <row r="56">
          <cell r="B56">
            <v>14</v>
          </cell>
          <cell r="C56" t="str">
            <v>Braced</v>
          </cell>
          <cell r="D56" t="str">
            <v>Roof</v>
          </cell>
          <cell r="E56" t="str">
            <v>Beam</v>
          </cell>
          <cell r="F56" t="str">
            <v>W10X19</v>
          </cell>
          <cell r="G56" t="str">
            <v>W10X19</v>
          </cell>
          <cell r="H56">
            <v>36</v>
          </cell>
          <cell r="I56">
            <v>19</v>
          </cell>
          <cell r="J56"/>
          <cell r="K56"/>
          <cell r="L56">
            <v>2</v>
          </cell>
          <cell r="M56" t="str">
            <v>Moment</v>
          </cell>
          <cell r="N56" t="str">
            <v>Uniform</v>
          </cell>
          <cell r="O56"/>
          <cell r="P56">
            <v>1.3680000000000001</v>
          </cell>
          <cell r="Q56">
            <v>1.3680000000000001</v>
          </cell>
          <cell r="R56">
            <v>0</v>
          </cell>
        </row>
        <row r="57">
          <cell r="B57">
            <v>15</v>
          </cell>
          <cell r="C57" t="str">
            <v>Braced</v>
          </cell>
          <cell r="D57" t="str">
            <v>Roof</v>
          </cell>
          <cell r="E57" t="str">
            <v>Braces</v>
          </cell>
          <cell r="F57" t="str">
            <v>WT9X48.5</v>
          </cell>
          <cell r="G57" t="str">
            <v>W10X33</v>
          </cell>
          <cell r="H57">
            <v>39</v>
          </cell>
          <cell r="I57">
            <v>48.5</v>
          </cell>
          <cell r="J57"/>
          <cell r="K57"/>
          <cell r="L57">
            <v>2</v>
          </cell>
          <cell r="M57" t="str">
            <v>Moment</v>
          </cell>
          <cell r="N57" t="str">
            <v>Uniform</v>
          </cell>
          <cell r="O57"/>
          <cell r="P57">
            <v>3.7829999999999999</v>
          </cell>
          <cell r="Q57">
            <v>2.5739999999999998</v>
          </cell>
          <cell r="R57">
            <v>-0.31958762886597941</v>
          </cell>
        </row>
        <row r="58">
          <cell r="B58">
            <v>16</v>
          </cell>
          <cell r="C58" t="str">
            <v>Braced</v>
          </cell>
          <cell r="D58" t="str">
            <v>Roof</v>
          </cell>
          <cell r="E58" t="str">
            <v>Braces</v>
          </cell>
          <cell r="F58" t="str">
            <v>WT9X48.5</v>
          </cell>
          <cell r="G58" t="str">
            <v>W10X33</v>
          </cell>
          <cell r="H58">
            <v>39</v>
          </cell>
          <cell r="I58">
            <v>48.5</v>
          </cell>
          <cell r="J58"/>
          <cell r="K58"/>
          <cell r="L58">
            <v>2</v>
          </cell>
          <cell r="M58" t="str">
            <v>Moment</v>
          </cell>
          <cell r="N58" t="str">
            <v>Uniform</v>
          </cell>
          <cell r="O58"/>
          <cell r="P58">
            <v>3.7829999999999999</v>
          </cell>
          <cell r="Q58">
            <v>2.5739999999999998</v>
          </cell>
          <cell r="R58">
            <v>-0.31958762886597941</v>
          </cell>
        </row>
        <row r="59">
          <cell r="B59">
            <v>17</v>
          </cell>
          <cell r="C59" t="str">
            <v>Braced</v>
          </cell>
          <cell r="D59" t="str">
            <v>First</v>
          </cell>
          <cell r="E59" t="str">
            <v>Braces</v>
          </cell>
          <cell r="F59" t="str">
            <v>WT9X48.5</v>
          </cell>
          <cell r="G59" t="str">
            <v>W10X33</v>
          </cell>
          <cell r="H59">
            <v>39</v>
          </cell>
          <cell r="I59">
            <v>48.5</v>
          </cell>
          <cell r="J59"/>
          <cell r="K59"/>
          <cell r="L59">
            <v>2</v>
          </cell>
          <cell r="M59" t="str">
            <v>Moment</v>
          </cell>
          <cell r="N59" t="str">
            <v>Uniform</v>
          </cell>
          <cell r="O59"/>
          <cell r="P59">
            <v>3.7829999999999999</v>
          </cell>
          <cell r="Q59">
            <v>2.5739999999999998</v>
          </cell>
          <cell r="R59">
            <v>-0.31958762886597941</v>
          </cell>
        </row>
        <row r="60">
          <cell r="B60">
            <v>18</v>
          </cell>
          <cell r="C60" t="str">
            <v>Braced</v>
          </cell>
          <cell r="D60" t="str">
            <v>First</v>
          </cell>
          <cell r="E60" t="str">
            <v>Braces</v>
          </cell>
          <cell r="F60" t="str">
            <v>WT9X48.5</v>
          </cell>
          <cell r="G60" t="str">
            <v>W10X33</v>
          </cell>
          <cell r="H60">
            <v>39</v>
          </cell>
          <cell r="I60">
            <v>48.5</v>
          </cell>
          <cell r="J60"/>
          <cell r="K60"/>
          <cell r="L60">
            <v>2</v>
          </cell>
          <cell r="M60" t="str">
            <v>Moment</v>
          </cell>
          <cell r="N60" t="str">
            <v>Uniform</v>
          </cell>
          <cell r="O60"/>
          <cell r="P60">
            <v>3.7829999999999999</v>
          </cell>
          <cell r="Q60">
            <v>2.5739999999999998</v>
          </cell>
          <cell r="R60">
            <v>-0.31958762886597941</v>
          </cell>
        </row>
        <row r="61">
          <cell r="B61">
            <v>19</v>
          </cell>
          <cell r="C61" t="str">
            <v>Interior</v>
          </cell>
          <cell r="D61" t="str">
            <v>Roof</v>
          </cell>
          <cell r="E61" t="str">
            <v>Roof Column</v>
          </cell>
          <cell r="F61" t="str">
            <v>W8X40</v>
          </cell>
          <cell r="G61" t="str">
            <v>W8X40</v>
          </cell>
          <cell r="H61">
            <v>15</v>
          </cell>
          <cell r="I61">
            <v>40</v>
          </cell>
          <cell r="J61"/>
          <cell r="K61"/>
          <cell r="L61">
            <v>2</v>
          </cell>
          <cell r="M61" t="str">
            <v>Moment</v>
          </cell>
          <cell r="N61" t="str">
            <v>Uniform</v>
          </cell>
          <cell r="O61"/>
          <cell r="P61">
            <v>1.2</v>
          </cell>
          <cell r="Q61">
            <v>1.2</v>
          </cell>
          <cell r="R61">
            <v>0</v>
          </cell>
        </row>
        <row r="62">
          <cell r="B62">
            <v>20</v>
          </cell>
          <cell r="C62" t="str">
            <v>Interior</v>
          </cell>
          <cell r="D62" t="str">
            <v>First</v>
          </cell>
          <cell r="E62" t="str">
            <v>Interior Column</v>
          </cell>
          <cell r="F62" t="str">
            <v>W8X40</v>
          </cell>
          <cell r="G62" t="str">
            <v>W8X40</v>
          </cell>
          <cell r="H62">
            <v>30</v>
          </cell>
          <cell r="I62">
            <v>40</v>
          </cell>
          <cell r="J62"/>
          <cell r="K62"/>
          <cell r="L62">
            <v>2</v>
          </cell>
          <cell r="M62" t="str">
            <v>Moment</v>
          </cell>
          <cell r="N62" t="str">
            <v>Uniform</v>
          </cell>
          <cell r="O62"/>
          <cell r="P62">
            <v>2.4</v>
          </cell>
          <cell r="Q62">
            <v>2.4</v>
          </cell>
          <cell r="R62">
            <v>0</v>
          </cell>
        </row>
        <row r="63">
          <cell r="B63">
            <v>21</v>
          </cell>
          <cell r="C63" t="str">
            <v>Moment</v>
          </cell>
          <cell r="D63" t="str">
            <v>First</v>
          </cell>
          <cell r="E63" t="str">
            <v>Column</v>
          </cell>
          <cell r="F63" t="str">
            <v>W10X39</v>
          </cell>
          <cell r="G63" t="str">
            <v>W10X68</v>
          </cell>
          <cell r="H63">
            <v>15</v>
          </cell>
          <cell r="I63">
            <v>39</v>
          </cell>
          <cell r="J63"/>
          <cell r="K63"/>
          <cell r="L63">
            <v>2</v>
          </cell>
          <cell r="M63" t="str">
            <v>Moment</v>
          </cell>
          <cell r="N63" t="str">
            <v>Uniform</v>
          </cell>
          <cell r="O63"/>
          <cell r="P63">
            <v>1.17</v>
          </cell>
          <cell r="Q63">
            <v>2.04</v>
          </cell>
          <cell r="R63">
            <v>0.74358974358974372</v>
          </cell>
        </row>
        <row r="64">
          <cell r="B64">
            <v>22</v>
          </cell>
          <cell r="C64" t="str">
            <v>Moment</v>
          </cell>
          <cell r="D64" t="str">
            <v>Roof</v>
          </cell>
          <cell r="E64" t="str">
            <v>Column</v>
          </cell>
          <cell r="F64" t="str">
            <v>W10X39</v>
          </cell>
          <cell r="G64" t="str">
            <v>W10X68</v>
          </cell>
          <cell r="H64">
            <v>15</v>
          </cell>
          <cell r="I64">
            <v>39</v>
          </cell>
          <cell r="J64"/>
          <cell r="K64"/>
          <cell r="L64">
            <v>2</v>
          </cell>
          <cell r="M64" t="str">
            <v>Moment</v>
          </cell>
          <cell r="N64" t="str">
            <v>Uniform</v>
          </cell>
          <cell r="O64"/>
          <cell r="P64">
            <v>1.17</v>
          </cell>
          <cell r="Q64">
            <v>2.04</v>
          </cell>
          <cell r="R64">
            <v>0.74358974358974372</v>
          </cell>
        </row>
        <row r="65">
          <cell r="B65">
            <v>23</v>
          </cell>
          <cell r="C65" t="str">
            <v>Moment</v>
          </cell>
          <cell r="D65" t="str">
            <v>First</v>
          </cell>
          <cell r="E65" t="str">
            <v>Column</v>
          </cell>
          <cell r="F65" t="str">
            <v>W10X39</v>
          </cell>
          <cell r="G65" t="str">
            <v>W10X68</v>
          </cell>
          <cell r="H65">
            <v>15</v>
          </cell>
          <cell r="I65">
            <v>39</v>
          </cell>
          <cell r="J65"/>
          <cell r="K65"/>
          <cell r="L65">
            <v>2</v>
          </cell>
          <cell r="M65" t="str">
            <v>Simply</v>
          </cell>
          <cell r="N65" t="str">
            <v>Uniform</v>
          </cell>
          <cell r="O65"/>
          <cell r="P65">
            <v>1.17</v>
          </cell>
          <cell r="Q65">
            <v>2.04</v>
          </cell>
          <cell r="R65">
            <v>0.74358974358974372</v>
          </cell>
        </row>
        <row r="66">
          <cell r="B66">
            <v>24</v>
          </cell>
          <cell r="C66" t="str">
            <v>Moment</v>
          </cell>
          <cell r="D66" t="str">
            <v>Roof</v>
          </cell>
          <cell r="E66" t="str">
            <v>Column</v>
          </cell>
          <cell r="F66" t="str">
            <v>W10X39</v>
          </cell>
          <cell r="G66" t="str">
            <v>W10X68</v>
          </cell>
          <cell r="H66">
            <v>15</v>
          </cell>
          <cell r="I66">
            <v>39</v>
          </cell>
          <cell r="J66">
            <v>5</v>
          </cell>
          <cell r="K66"/>
          <cell r="L66">
            <v>2</v>
          </cell>
          <cell r="M66" t="str">
            <v>Simply</v>
          </cell>
          <cell r="N66" t="str">
            <v>2-Point</v>
          </cell>
          <cell r="O66">
            <v>9</v>
          </cell>
          <cell r="P66">
            <v>1.17</v>
          </cell>
          <cell r="Q66">
            <v>2.04</v>
          </cell>
          <cell r="R66">
            <v>0.74358974358974372</v>
          </cell>
        </row>
        <row r="67">
          <cell r="B67">
            <v>25</v>
          </cell>
          <cell r="C67" t="str">
            <v>Moment</v>
          </cell>
          <cell r="D67" t="str">
            <v>Roof</v>
          </cell>
          <cell r="E67" t="str">
            <v>Beam</v>
          </cell>
          <cell r="F67" t="str">
            <v>W14X30</v>
          </cell>
          <cell r="G67" t="str">
            <v>W14X30</v>
          </cell>
          <cell r="H67">
            <v>24</v>
          </cell>
          <cell r="I67">
            <v>30</v>
          </cell>
          <cell r="J67">
            <v>8</v>
          </cell>
          <cell r="K67"/>
          <cell r="L67">
            <v>2</v>
          </cell>
          <cell r="M67" t="str">
            <v>Simply</v>
          </cell>
          <cell r="N67" t="str">
            <v>2-Point</v>
          </cell>
          <cell r="O67">
            <v>9</v>
          </cell>
          <cell r="P67">
            <v>1.44</v>
          </cell>
          <cell r="Q67">
            <v>1.44</v>
          </cell>
          <cell r="R67">
            <v>0</v>
          </cell>
        </row>
        <row r="68">
          <cell r="B68">
            <v>26</v>
          </cell>
          <cell r="C68" t="str">
            <v>Moment</v>
          </cell>
          <cell r="D68" t="str">
            <v>Roof</v>
          </cell>
          <cell r="E68" t="str">
            <v>Interior Beam</v>
          </cell>
          <cell r="F68" t="str">
            <v>W8X40</v>
          </cell>
          <cell r="G68" t="str">
            <v>W10X39</v>
          </cell>
          <cell r="H68">
            <v>24</v>
          </cell>
          <cell r="I68">
            <v>40</v>
          </cell>
          <cell r="J68"/>
          <cell r="K68"/>
          <cell r="L68">
            <v>2</v>
          </cell>
          <cell r="M68" t="str">
            <v>Simply</v>
          </cell>
          <cell r="N68" t="str">
            <v>Uniform</v>
          </cell>
          <cell r="O68"/>
          <cell r="P68">
            <v>1.92</v>
          </cell>
          <cell r="Q68">
            <v>1.8720000000000001</v>
          </cell>
          <cell r="R68">
            <v>-2.4999999999999908E-2</v>
          </cell>
        </row>
        <row r="69">
          <cell r="B69">
            <v>27</v>
          </cell>
          <cell r="C69" t="str">
            <v>Moment</v>
          </cell>
          <cell r="D69" t="str">
            <v>Roof</v>
          </cell>
          <cell r="E69" t="str">
            <v>Beam</v>
          </cell>
          <cell r="F69" t="str">
            <v>W14X30</v>
          </cell>
          <cell r="G69" t="str">
            <v>W14X30</v>
          </cell>
          <cell r="H69">
            <v>24</v>
          </cell>
          <cell r="I69">
            <v>30</v>
          </cell>
          <cell r="J69"/>
          <cell r="K69"/>
          <cell r="L69">
            <v>2</v>
          </cell>
          <cell r="M69" t="str">
            <v>Simply</v>
          </cell>
          <cell r="N69" t="str">
            <v>Uniform</v>
          </cell>
          <cell r="O69"/>
          <cell r="P69">
            <v>1.44</v>
          </cell>
          <cell r="Q69">
            <v>1.44</v>
          </cell>
          <cell r="R69">
            <v>0</v>
          </cell>
        </row>
        <row r="70">
          <cell r="B70">
            <v>28</v>
          </cell>
          <cell r="C70" t="str">
            <v>Moment</v>
          </cell>
          <cell r="D70" t="str">
            <v>First</v>
          </cell>
          <cell r="E70" t="str">
            <v>Beam</v>
          </cell>
          <cell r="F70" t="str">
            <v>W8X40</v>
          </cell>
          <cell r="G70" t="str">
            <v>W8X40</v>
          </cell>
          <cell r="H70">
            <v>24</v>
          </cell>
          <cell r="I70">
            <v>40</v>
          </cell>
          <cell r="J70"/>
          <cell r="K70"/>
          <cell r="L70">
            <v>2</v>
          </cell>
          <cell r="M70" t="str">
            <v>Simply</v>
          </cell>
          <cell r="N70" t="str">
            <v>Uniform</v>
          </cell>
          <cell r="O70"/>
          <cell r="P70">
            <v>1.92</v>
          </cell>
          <cell r="Q70">
            <v>1.92</v>
          </cell>
          <cell r="R70">
            <v>0</v>
          </cell>
        </row>
        <row r="71">
          <cell r="B71">
            <v>29</v>
          </cell>
          <cell r="C71" t="str">
            <v>Moment</v>
          </cell>
          <cell r="D71" t="str">
            <v>First</v>
          </cell>
          <cell r="E71" t="str">
            <v>Interior Beam</v>
          </cell>
          <cell r="F71" t="str">
            <v>W8X40</v>
          </cell>
          <cell r="G71" t="str">
            <v>W12X53</v>
          </cell>
          <cell r="H71">
            <v>24</v>
          </cell>
          <cell r="I71">
            <v>40</v>
          </cell>
          <cell r="J71"/>
          <cell r="K71"/>
          <cell r="L71">
            <v>2</v>
          </cell>
          <cell r="M71" t="str">
            <v>Simply</v>
          </cell>
          <cell r="N71" t="str">
            <v>Uniform</v>
          </cell>
          <cell r="O71"/>
          <cell r="P71">
            <v>1.92</v>
          </cell>
          <cell r="Q71">
            <v>2.544</v>
          </cell>
          <cell r="R71">
            <v>0.32500000000000007</v>
          </cell>
        </row>
        <row r="72">
          <cell r="B72">
            <v>30</v>
          </cell>
          <cell r="C72" t="str">
            <v>Moment</v>
          </cell>
          <cell r="D72" t="str">
            <v>First</v>
          </cell>
          <cell r="E72" t="str">
            <v>Beam</v>
          </cell>
          <cell r="F72" t="str">
            <v>W8X40</v>
          </cell>
          <cell r="G72" t="str">
            <v>W8X40</v>
          </cell>
          <cell r="H72">
            <v>24</v>
          </cell>
          <cell r="I72">
            <v>40</v>
          </cell>
          <cell r="J72"/>
          <cell r="K72"/>
          <cell r="L72">
            <v>2</v>
          </cell>
          <cell r="M72" t="str">
            <v>Simply</v>
          </cell>
          <cell r="N72" t="str">
            <v>Uniform</v>
          </cell>
          <cell r="O72"/>
          <cell r="P72">
            <v>1.92</v>
          </cell>
          <cell r="Q72">
            <v>1.92</v>
          </cell>
          <cell r="R72">
            <v>0</v>
          </cell>
        </row>
        <row r="73">
          <cell r="B73">
            <v>31</v>
          </cell>
          <cell r="C73" t="str">
            <v>Interior</v>
          </cell>
          <cell r="D73" t="str">
            <v>First</v>
          </cell>
          <cell r="E73" t="str">
            <v>Beam</v>
          </cell>
          <cell r="F73" t="str">
            <v>W21X44</v>
          </cell>
          <cell r="G73" t="str">
            <v>W21X44</v>
          </cell>
          <cell r="H73">
            <v>36</v>
          </cell>
          <cell r="I73">
            <v>44</v>
          </cell>
          <cell r="J73"/>
          <cell r="K73"/>
          <cell r="L73">
            <v>0</v>
          </cell>
          <cell r="M73" t="str">
            <v>Simply</v>
          </cell>
          <cell r="N73" t="str">
            <v>Uniform</v>
          </cell>
          <cell r="O73"/>
          <cell r="P73">
            <v>0</v>
          </cell>
          <cell r="Q73">
            <v>0</v>
          </cell>
          <cell r="R73"/>
        </row>
        <row r="74">
          <cell r="B74">
            <v>32</v>
          </cell>
          <cell r="C74" t="str">
            <v>Interior</v>
          </cell>
          <cell r="D74" t="str">
            <v>First</v>
          </cell>
          <cell r="E74" t="str">
            <v>Beam</v>
          </cell>
          <cell r="F74" t="str">
            <v>W21X44</v>
          </cell>
          <cell r="G74" t="str">
            <v>W21X44</v>
          </cell>
          <cell r="H74">
            <v>36</v>
          </cell>
          <cell r="I74">
            <v>44</v>
          </cell>
          <cell r="J74"/>
          <cell r="K74"/>
          <cell r="L74">
            <v>0</v>
          </cell>
          <cell r="M74" t="str">
            <v>Simply</v>
          </cell>
          <cell r="N74" t="str">
            <v>2-Point</v>
          </cell>
          <cell r="O74">
            <v>9</v>
          </cell>
          <cell r="P74">
            <v>0</v>
          </cell>
          <cell r="Q74">
            <v>0</v>
          </cell>
          <cell r="R74"/>
        </row>
        <row r="75">
          <cell r="B75">
            <v>33</v>
          </cell>
          <cell r="C75" t="str">
            <v>Interior</v>
          </cell>
          <cell r="D75" t="str">
            <v>First</v>
          </cell>
          <cell r="E75" t="str">
            <v>Interior Beam</v>
          </cell>
          <cell r="F75" t="str">
            <v>W21X44</v>
          </cell>
          <cell r="G75" t="str">
            <v>W21X44</v>
          </cell>
          <cell r="H75">
            <v>36</v>
          </cell>
          <cell r="I75">
            <v>44</v>
          </cell>
          <cell r="L75">
            <v>0</v>
          </cell>
          <cell r="M75" t="str">
            <v>Moment</v>
          </cell>
          <cell r="N75" t="str">
            <v>Uniform</v>
          </cell>
          <cell r="O75"/>
          <cell r="P75">
            <v>0</v>
          </cell>
          <cell r="Q75">
            <v>0</v>
          </cell>
          <cell r="R75"/>
        </row>
        <row r="76">
          <cell r="B76">
            <v>34</v>
          </cell>
          <cell r="C76" t="str">
            <v>Interior</v>
          </cell>
          <cell r="D76" t="str">
            <v>First</v>
          </cell>
          <cell r="E76" t="str">
            <v>Interior Beam</v>
          </cell>
          <cell r="F76" t="str">
            <v>W21X44</v>
          </cell>
          <cell r="G76" t="str">
            <v>W21X44</v>
          </cell>
          <cell r="H76">
            <v>36</v>
          </cell>
          <cell r="I76">
            <v>44</v>
          </cell>
          <cell r="J76">
            <v>12</v>
          </cell>
          <cell r="K76">
            <v>6</v>
          </cell>
          <cell r="L76">
            <v>18</v>
          </cell>
          <cell r="M76" t="str">
            <v>Simply</v>
          </cell>
          <cell r="N76" t="str">
            <v>Uniform</v>
          </cell>
          <cell r="O76"/>
          <cell r="P76">
            <v>28.512</v>
          </cell>
          <cell r="Q76">
            <v>28.512</v>
          </cell>
          <cell r="R76">
            <v>0</v>
          </cell>
        </row>
        <row r="77">
          <cell r="B77">
            <v>35</v>
          </cell>
          <cell r="C77" t="str">
            <v>Interior</v>
          </cell>
          <cell r="D77" t="str">
            <v>First</v>
          </cell>
          <cell r="E77" t="str">
            <v>Girder</v>
          </cell>
          <cell r="F77" t="str">
            <v>W30X108</v>
          </cell>
          <cell r="G77" t="str">
            <v>W30X108</v>
          </cell>
          <cell r="H77">
            <v>24</v>
          </cell>
          <cell r="I77">
            <v>108</v>
          </cell>
          <cell r="J77">
            <v>8</v>
          </cell>
          <cell r="K77"/>
          <cell r="L77">
            <v>2</v>
          </cell>
          <cell r="M77" t="str">
            <v>Simply</v>
          </cell>
          <cell r="N77" t="str">
            <v>2-Point</v>
          </cell>
          <cell r="O77">
            <v>9</v>
          </cell>
          <cell r="P77">
            <v>5.1840000000000002</v>
          </cell>
          <cell r="Q77">
            <v>5.1840000000000002</v>
          </cell>
          <cell r="R77">
            <v>0</v>
          </cell>
        </row>
        <row r="78">
          <cell r="B78">
            <v>36</v>
          </cell>
          <cell r="C78" t="str">
            <v>Interior</v>
          </cell>
          <cell r="D78" t="str">
            <v>First</v>
          </cell>
          <cell r="E78" t="str">
            <v>Girder</v>
          </cell>
          <cell r="F78" t="str">
            <v>W30X108</v>
          </cell>
          <cell r="G78" t="str">
            <v>W30X108</v>
          </cell>
          <cell r="H78">
            <v>24</v>
          </cell>
          <cell r="I78">
            <v>108</v>
          </cell>
          <cell r="J78">
            <v>8</v>
          </cell>
          <cell r="K78"/>
          <cell r="L78">
            <v>2</v>
          </cell>
          <cell r="M78" t="str">
            <v>Simply</v>
          </cell>
          <cell r="N78" t="str">
            <v>2-Point</v>
          </cell>
          <cell r="O78">
            <v>9</v>
          </cell>
          <cell r="P78">
            <v>5.1840000000000002</v>
          </cell>
          <cell r="Q78">
            <v>5.1840000000000002</v>
          </cell>
          <cell r="R78">
            <v>0</v>
          </cell>
        </row>
        <row r="79">
          <cell r="B79">
            <v>37</v>
          </cell>
          <cell r="C79" t="str">
            <v>Interior</v>
          </cell>
          <cell r="D79" t="str">
            <v>Roof</v>
          </cell>
          <cell r="E79" t="str">
            <v>Beam</v>
          </cell>
          <cell r="F79" t="str">
            <v>W14X22</v>
          </cell>
          <cell r="G79" t="str">
            <v>W14X22</v>
          </cell>
          <cell r="H79">
            <v>36</v>
          </cell>
          <cell r="I79">
            <v>22</v>
          </cell>
          <cell r="J79"/>
          <cell r="K79"/>
          <cell r="L79">
            <v>0</v>
          </cell>
          <cell r="M79" t="str">
            <v>Simply</v>
          </cell>
          <cell r="N79" t="str">
            <v>Uniform</v>
          </cell>
          <cell r="O79"/>
          <cell r="P79">
            <v>0</v>
          </cell>
          <cell r="Q79">
            <v>0</v>
          </cell>
          <cell r="R79"/>
        </row>
        <row r="80">
          <cell r="B80">
            <v>38</v>
          </cell>
          <cell r="C80" t="str">
            <v>Interior</v>
          </cell>
          <cell r="D80" t="str">
            <v>Roof</v>
          </cell>
          <cell r="E80" t="str">
            <v>Interior Beam</v>
          </cell>
          <cell r="F80" t="str">
            <v>W14X22</v>
          </cell>
          <cell r="G80" t="str">
            <v>W14X22</v>
          </cell>
          <cell r="H80">
            <v>36</v>
          </cell>
          <cell r="I80">
            <v>22</v>
          </cell>
          <cell r="J80">
            <v>12</v>
          </cell>
          <cell r="K80">
            <v>8</v>
          </cell>
          <cell r="L80">
            <v>24</v>
          </cell>
          <cell r="M80" t="str">
            <v>Simply</v>
          </cell>
          <cell r="N80" t="str">
            <v>Axial</v>
          </cell>
          <cell r="O80"/>
          <cell r="P80">
            <v>19.007999999999999</v>
          </cell>
          <cell r="Q80">
            <v>19.007999999999999</v>
          </cell>
          <cell r="R80">
            <v>0</v>
          </cell>
        </row>
        <row r="81">
          <cell r="B81">
            <v>39</v>
          </cell>
          <cell r="C81" t="str">
            <v>Interior</v>
          </cell>
          <cell r="D81" t="str">
            <v>Roof</v>
          </cell>
          <cell r="E81" t="str">
            <v>Girder</v>
          </cell>
          <cell r="F81" t="str">
            <v>W27X84</v>
          </cell>
          <cell r="G81" t="str">
            <v>W27X84</v>
          </cell>
          <cell r="H81">
            <v>48</v>
          </cell>
          <cell r="I81">
            <v>84</v>
          </cell>
          <cell r="J81"/>
          <cell r="K81"/>
          <cell r="L81">
            <v>2</v>
          </cell>
          <cell r="M81" t="str">
            <v>Simply</v>
          </cell>
          <cell r="N81" t="str">
            <v>Axial</v>
          </cell>
          <cell r="O81"/>
          <cell r="P81">
            <v>8.0640000000000001</v>
          </cell>
          <cell r="Q81">
            <v>8.0640000000000001</v>
          </cell>
          <cell r="R81">
            <v>0</v>
          </cell>
        </row>
        <row r="82">
          <cell r="B82">
            <v>40</v>
          </cell>
          <cell r="C82" t="str">
            <v>Interior</v>
          </cell>
          <cell r="D82" t="str">
            <v>First</v>
          </cell>
          <cell r="E82" t="str">
            <v>Girder</v>
          </cell>
          <cell r="F82" t="str">
            <v>W27X84</v>
          </cell>
          <cell r="G82" t="str">
            <v>W27X84</v>
          </cell>
          <cell r="H82">
            <v>24</v>
          </cell>
          <cell r="I82">
            <v>84</v>
          </cell>
          <cell r="J82"/>
          <cell r="K82"/>
          <cell r="L82">
            <v>2</v>
          </cell>
          <cell r="M82" t="str">
            <v>Simply</v>
          </cell>
          <cell r="N82" t="str">
            <v>Axial</v>
          </cell>
          <cell r="O82"/>
          <cell r="P82">
            <v>4.032</v>
          </cell>
          <cell r="Q82">
            <v>4.032</v>
          </cell>
          <cell r="R8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Input"/>
      <sheetName val="Flexural Members"/>
      <sheetName val="W"/>
    </sheetNames>
    <sheetDataSet>
      <sheetData sheetId="0"/>
      <sheetData sheetId="1"/>
      <sheetData sheetId="2"/>
      <sheetData sheetId="3">
        <row r="3">
          <cell r="A3" t="str">
            <v>W44X335</v>
          </cell>
        </row>
        <row r="4">
          <cell r="A4" t="str">
            <v>W44X290</v>
          </cell>
        </row>
        <row r="5">
          <cell r="A5" t="str">
            <v>W44X262</v>
          </cell>
        </row>
        <row r="6">
          <cell r="A6" t="str">
            <v>W44X230</v>
          </cell>
        </row>
        <row r="7">
          <cell r="A7" t="str">
            <v>W40X593</v>
          </cell>
        </row>
        <row r="8">
          <cell r="A8" t="str">
            <v>W40X503</v>
          </cell>
        </row>
        <row r="9">
          <cell r="A9" t="str">
            <v>W40X431</v>
          </cell>
        </row>
        <row r="10">
          <cell r="A10" t="str">
            <v>W40X397</v>
          </cell>
        </row>
        <row r="11">
          <cell r="A11" t="str">
            <v>W40X372</v>
          </cell>
        </row>
        <row r="12">
          <cell r="A12" t="str">
            <v>W40X362</v>
          </cell>
        </row>
        <row r="13">
          <cell r="A13" t="str">
            <v>W40X324</v>
          </cell>
        </row>
        <row r="14">
          <cell r="A14" t="str">
            <v>W40X297</v>
          </cell>
        </row>
        <row r="15">
          <cell r="A15" t="str">
            <v>W40X277</v>
          </cell>
        </row>
        <row r="16">
          <cell r="A16" t="str">
            <v>W40X249</v>
          </cell>
        </row>
        <row r="17">
          <cell r="A17" t="str">
            <v>W40X215</v>
          </cell>
        </row>
        <row r="18">
          <cell r="A18" t="str">
            <v>W40X199</v>
          </cell>
        </row>
        <row r="19">
          <cell r="A19" t="str">
            <v>W40X392</v>
          </cell>
        </row>
        <row r="20">
          <cell r="A20" t="str">
            <v>W40X331</v>
          </cell>
        </row>
        <row r="21">
          <cell r="A21" t="str">
            <v>W40X327</v>
          </cell>
        </row>
        <row r="22">
          <cell r="A22" t="str">
            <v>W40X294</v>
          </cell>
        </row>
        <row r="23">
          <cell r="A23" t="str">
            <v>W40X278</v>
          </cell>
        </row>
        <row r="24">
          <cell r="A24" t="str">
            <v>W40X264</v>
          </cell>
        </row>
        <row r="25">
          <cell r="A25" t="str">
            <v>W40X235</v>
          </cell>
        </row>
        <row r="26">
          <cell r="A26" t="str">
            <v>W40X211</v>
          </cell>
        </row>
        <row r="27">
          <cell r="A27" t="str">
            <v>W40X183</v>
          </cell>
        </row>
        <row r="28">
          <cell r="A28" t="str">
            <v>W40X167</v>
          </cell>
        </row>
        <row r="29">
          <cell r="A29" t="str">
            <v>W40X149</v>
          </cell>
        </row>
        <row r="30">
          <cell r="A30" t="str">
            <v>W36X652</v>
          </cell>
        </row>
        <row r="31">
          <cell r="A31" t="str">
            <v>W36X529</v>
          </cell>
        </row>
        <row r="32">
          <cell r="A32" t="str">
            <v>W36X487</v>
          </cell>
        </row>
        <row r="33">
          <cell r="A33" t="str">
            <v>W36X441</v>
          </cell>
        </row>
        <row r="34">
          <cell r="A34" t="str">
            <v>W36X395</v>
          </cell>
        </row>
        <row r="35">
          <cell r="A35" t="str">
            <v>W36X361</v>
          </cell>
        </row>
        <row r="36">
          <cell r="A36" t="str">
            <v>W36X330</v>
          </cell>
        </row>
        <row r="37">
          <cell r="A37" t="str">
            <v>W36X302</v>
          </cell>
        </row>
        <row r="38">
          <cell r="A38" t="str">
            <v>W36X282</v>
          </cell>
        </row>
        <row r="39">
          <cell r="A39" t="str">
            <v>W36X262</v>
          </cell>
        </row>
        <row r="40">
          <cell r="A40" t="str">
            <v>W36X247</v>
          </cell>
        </row>
        <row r="41">
          <cell r="A41" t="str">
            <v>W36X231</v>
          </cell>
        </row>
        <row r="42">
          <cell r="A42" t="str">
            <v>W36X256</v>
          </cell>
        </row>
        <row r="43">
          <cell r="A43" t="str">
            <v>W36X232</v>
          </cell>
        </row>
        <row r="44">
          <cell r="A44" t="str">
            <v>W36X210</v>
          </cell>
        </row>
        <row r="45">
          <cell r="A45" t="str">
            <v>W36X194</v>
          </cell>
        </row>
        <row r="46">
          <cell r="A46" t="str">
            <v>W36X182</v>
          </cell>
        </row>
        <row r="47">
          <cell r="A47" t="str">
            <v>W36X170</v>
          </cell>
        </row>
        <row r="48">
          <cell r="A48" t="str">
            <v>W36X160</v>
          </cell>
        </row>
        <row r="49">
          <cell r="A49" t="str">
            <v>W36X150</v>
          </cell>
        </row>
        <row r="50">
          <cell r="A50" t="str">
            <v>W36X135</v>
          </cell>
        </row>
        <row r="51">
          <cell r="A51" t="str">
            <v>W33X387</v>
          </cell>
        </row>
        <row r="52">
          <cell r="A52" t="str">
            <v>W33X354</v>
          </cell>
        </row>
        <row r="53">
          <cell r="A53" t="str">
            <v>W33X318</v>
          </cell>
        </row>
        <row r="54">
          <cell r="A54" t="str">
            <v>W33X291</v>
          </cell>
        </row>
        <row r="55">
          <cell r="A55" t="str">
            <v>W33X263</v>
          </cell>
        </row>
        <row r="56">
          <cell r="A56" t="str">
            <v>W33X241</v>
          </cell>
        </row>
        <row r="57">
          <cell r="A57" t="str">
            <v>W33X221</v>
          </cell>
        </row>
        <row r="58">
          <cell r="A58" t="str">
            <v>W33X201</v>
          </cell>
        </row>
        <row r="59">
          <cell r="A59" t="str">
            <v>W33X169</v>
          </cell>
        </row>
        <row r="60">
          <cell r="A60" t="str">
            <v>W33X152</v>
          </cell>
        </row>
        <row r="61">
          <cell r="A61" t="str">
            <v>W33X141</v>
          </cell>
        </row>
        <row r="62">
          <cell r="A62" t="str">
            <v>W33X130</v>
          </cell>
        </row>
        <row r="63">
          <cell r="A63" t="str">
            <v>W33X118</v>
          </cell>
        </row>
        <row r="64">
          <cell r="A64" t="str">
            <v>W30X391</v>
          </cell>
        </row>
        <row r="65">
          <cell r="A65" t="str">
            <v>W30X357</v>
          </cell>
        </row>
        <row r="66">
          <cell r="A66" t="str">
            <v>W30X326</v>
          </cell>
        </row>
        <row r="67">
          <cell r="A67" t="str">
            <v>W30X292</v>
          </cell>
        </row>
        <row r="68">
          <cell r="A68" t="str">
            <v>W30X261</v>
          </cell>
        </row>
        <row r="69">
          <cell r="A69" t="str">
            <v>W30X235</v>
          </cell>
        </row>
        <row r="70">
          <cell r="A70" t="str">
            <v>W30X211</v>
          </cell>
        </row>
        <row r="71">
          <cell r="A71" t="str">
            <v>W30X191</v>
          </cell>
        </row>
        <row r="72">
          <cell r="A72" t="str">
            <v>W30X173</v>
          </cell>
        </row>
        <row r="73">
          <cell r="A73" t="str">
            <v>W30X148</v>
          </cell>
        </row>
        <row r="74">
          <cell r="A74" t="str">
            <v>W30X132</v>
          </cell>
        </row>
        <row r="75">
          <cell r="A75" t="str">
            <v>W30X124</v>
          </cell>
        </row>
        <row r="76">
          <cell r="A76" t="str">
            <v>W30X116</v>
          </cell>
        </row>
        <row r="77">
          <cell r="A77" t="str">
            <v>W30X108</v>
          </cell>
        </row>
        <row r="78">
          <cell r="A78" t="str">
            <v>W30X99</v>
          </cell>
        </row>
        <row r="79">
          <cell r="A79" t="str">
            <v>W30X90</v>
          </cell>
        </row>
        <row r="80">
          <cell r="A80" t="str">
            <v>W27X539</v>
          </cell>
        </row>
        <row r="81">
          <cell r="A81" t="str">
            <v>W27X368</v>
          </cell>
        </row>
        <row r="82">
          <cell r="A82" t="str">
            <v>W27X336</v>
          </cell>
        </row>
        <row r="83">
          <cell r="A83" t="str">
            <v>W27X307</v>
          </cell>
        </row>
        <row r="84">
          <cell r="A84" t="str">
            <v>W27X281</v>
          </cell>
        </row>
        <row r="85">
          <cell r="A85" t="str">
            <v>W27X258</v>
          </cell>
        </row>
        <row r="86">
          <cell r="A86" t="str">
            <v>W27X235</v>
          </cell>
        </row>
        <row r="87">
          <cell r="A87" t="str">
            <v>W27X217</v>
          </cell>
        </row>
        <row r="88">
          <cell r="A88" t="str">
            <v>W27X194</v>
          </cell>
        </row>
        <row r="89">
          <cell r="A89" t="str">
            <v>W27X178</v>
          </cell>
        </row>
        <row r="90">
          <cell r="A90" t="str">
            <v>W27X161</v>
          </cell>
        </row>
        <row r="91">
          <cell r="A91" t="str">
            <v>W27X146</v>
          </cell>
        </row>
        <row r="92">
          <cell r="A92" t="str">
            <v>W27X129</v>
          </cell>
        </row>
        <row r="93">
          <cell r="A93" t="str">
            <v>W27X114</v>
          </cell>
        </row>
        <row r="94">
          <cell r="A94" t="str">
            <v>W27X102</v>
          </cell>
        </row>
        <row r="95">
          <cell r="A95" t="str">
            <v>W27X94</v>
          </cell>
        </row>
        <row r="96">
          <cell r="A96" t="str">
            <v>W27X84</v>
          </cell>
        </row>
        <row r="97">
          <cell r="A97" t="str">
            <v>W24X370</v>
          </cell>
        </row>
        <row r="98">
          <cell r="A98" t="str">
            <v>W24X335</v>
          </cell>
        </row>
        <row r="99">
          <cell r="A99" t="str">
            <v>W24X306</v>
          </cell>
        </row>
        <row r="100">
          <cell r="A100" t="str">
            <v>W24X279</v>
          </cell>
        </row>
        <row r="101">
          <cell r="A101" t="str">
            <v>W24X250</v>
          </cell>
        </row>
        <row r="102">
          <cell r="A102" t="str">
            <v>W24X229</v>
          </cell>
        </row>
        <row r="103">
          <cell r="A103" t="str">
            <v>W24X207</v>
          </cell>
        </row>
        <row r="104">
          <cell r="A104" t="str">
            <v>W24X192</v>
          </cell>
        </row>
        <row r="105">
          <cell r="A105" t="str">
            <v>W24X176</v>
          </cell>
        </row>
        <row r="106">
          <cell r="A106" t="str">
            <v>W24X162</v>
          </cell>
        </row>
        <row r="107">
          <cell r="A107" t="str">
            <v>W24X146</v>
          </cell>
        </row>
        <row r="108">
          <cell r="A108" t="str">
            <v>W24X131</v>
          </cell>
        </row>
        <row r="109">
          <cell r="A109" t="str">
            <v>W24X117</v>
          </cell>
        </row>
        <row r="110">
          <cell r="A110" t="str">
            <v>W24X104</v>
          </cell>
        </row>
        <row r="111">
          <cell r="A111" t="str">
            <v>W24X103</v>
          </cell>
        </row>
        <row r="112">
          <cell r="A112" t="str">
            <v>W24X94</v>
          </cell>
        </row>
        <row r="113">
          <cell r="A113" t="str">
            <v>W24X84</v>
          </cell>
        </row>
        <row r="114">
          <cell r="A114" t="str">
            <v>W24X76</v>
          </cell>
        </row>
        <row r="115">
          <cell r="A115" t="str">
            <v>W24X68</v>
          </cell>
        </row>
        <row r="116">
          <cell r="A116" t="str">
            <v>W24X62</v>
          </cell>
        </row>
        <row r="117">
          <cell r="A117" t="str">
            <v>W24X55</v>
          </cell>
        </row>
        <row r="118">
          <cell r="A118" t="str">
            <v>W21X201</v>
          </cell>
        </row>
        <row r="119">
          <cell r="A119" t="str">
            <v>W21X182</v>
          </cell>
        </row>
        <row r="120">
          <cell r="A120" t="str">
            <v>W21X166</v>
          </cell>
        </row>
        <row r="121">
          <cell r="A121" t="str">
            <v>W21X147</v>
          </cell>
        </row>
        <row r="122">
          <cell r="A122" t="str">
            <v>W21X132</v>
          </cell>
        </row>
        <row r="123">
          <cell r="A123" t="str">
            <v>W21X122</v>
          </cell>
        </row>
        <row r="124">
          <cell r="A124" t="str">
            <v>W21X111</v>
          </cell>
        </row>
        <row r="125">
          <cell r="A125" t="str">
            <v>W21X101</v>
          </cell>
        </row>
        <row r="126">
          <cell r="A126" t="str">
            <v>W21X93</v>
          </cell>
        </row>
        <row r="127">
          <cell r="A127" t="str">
            <v>W21X83</v>
          </cell>
        </row>
        <row r="128">
          <cell r="A128" t="str">
            <v>W21X73</v>
          </cell>
        </row>
        <row r="129">
          <cell r="A129" t="str">
            <v>W21X68</v>
          </cell>
        </row>
        <row r="130">
          <cell r="A130" t="str">
            <v>W21X62</v>
          </cell>
        </row>
        <row r="131">
          <cell r="A131" t="str">
            <v>W21X55</v>
          </cell>
        </row>
        <row r="132">
          <cell r="A132" t="str">
            <v>W21X48</v>
          </cell>
        </row>
        <row r="133">
          <cell r="A133" t="str">
            <v>W21X57</v>
          </cell>
        </row>
        <row r="134">
          <cell r="A134" t="str">
            <v>W21X50</v>
          </cell>
        </row>
        <row r="135">
          <cell r="A135" t="str">
            <v>W21X44</v>
          </cell>
        </row>
        <row r="136">
          <cell r="A136" t="str">
            <v>W18X311</v>
          </cell>
        </row>
        <row r="137">
          <cell r="A137" t="str">
            <v>W18X283</v>
          </cell>
        </row>
        <row r="138">
          <cell r="A138" t="str">
            <v>W18X258</v>
          </cell>
        </row>
        <row r="139">
          <cell r="A139" t="str">
            <v>W18X234</v>
          </cell>
        </row>
        <row r="140">
          <cell r="A140" t="str">
            <v>W18X211</v>
          </cell>
        </row>
        <row r="141">
          <cell r="A141" t="str">
            <v>W18X192</v>
          </cell>
        </row>
        <row r="142">
          <cell r="A142" t="str">
            <v>W18X175</v>
          </cell>
        </row>
        <row r="143">
          <cell r="A143" t="str">
            <v>W18X158</v>
          </cell>
        </row>
        <row r="144">
          <cell r="A144" t="str">
            <v>W18X143</v>
          </cell>
        </row>
        <row r="145">
          <cell r="A145" t="str">
            <v>W18X130</v>
          </cell>
        </row>
        <row r="146">
          <cell r="A146" t="str">
            <v>W18X119</v>
          </cell>
        </row>
        <row r="147">
          <cell r="A147" t="str">
            <v>W18X106</v>
          </cell>
        </row>
        <row r="148">
          <cell r="A148" t="str">
            <v>W18X97</v>
          </cell>
        </row>
        <row r="149">
          <cell r="A149" t="str">
            <v>W18X86</v>
          </cell>
        </row>
        <row r="150">
          <cell r="A150" t="str">
            <v>W18X76</v>
          </cell>
        </row>
        <row r="151">
          <cell r="A151" t="str">
            <v>W18X71</v>
          </cell>
        </row>
        <row r="152">
          <cell r="A152" t="str">
            <v>W18X65</v>
          </cell>
        </row>
        <row r="153">
          <cell r="A153" t="str">
            <v>W18X60</v>
          </cell>
        </row>
        <row r="154">
          <cell r="A154" t="str">
            <v>W18X55</v>
          </cell>
        </row>
        <row r="155">
          <cell r="A155" t="str">
            <v>W18X50</v>
          </cell>
        </row>
        <row r="156">
          <cell r="A156" t="str">
            <v>W18X46</v>
          </cell>
        </row>
        <row r="157">
          <cell r="A157" t="str">
            <v>W18X40</v>
          </cell>
        </row>
        <row r="158">
          <cell r="A158" t="str">
            <v>W18X35</v>
          </cell>
        </row>
        <row r="159">
          <cell r="A159" t="str">
            <v>W16X100</v>
          </cell>
        </row>
        <row r="160">
          <cell r="A160" t="str">
            <v>W16X89</v>
          </cell>
        </row>
        <row r="161">
          <cell r="A161" t="str">
            <v>W16X77</v>
          </cell>
        </row>
        <row r="162">
          <cell r="A162" t="str">
            <v>W16X67</v>
          </cell>
        </row>
        <row r="163">
          <cell r="A163" t="str">
            <v>W16X57</v>
          </cell>
        </row>
        <row r="164">
          <cell r="A164" t="str">
            <v>W16X50</v>
          </cell>
        </row>
        <row r="165">
          <cell r="A165" t="str">
            <v>W16X45</v>
          </cell>
        </row>
        <row r="166">
          <cell r="A166" t="str">
            <v>W16X40</v>
          </cell>
        </row>
        <row r="167">
          <cell r="A167" t="str">
            <v>W16X36</v>
          </cell>
        </row>
        <row r="168">
          <cell r="A168" t="str">
            <v>W16X31</v>
          </cell>
        </row>
        <row r="169">
          <cell r="A169" t="str">
            <v>W16X26</v>
          </cell>
        </row>
        <row r="170">
          <cell r="A170" t="str">
            <v>W14X730</v>
          </cell>
        </row>
        <row r="171">
          <cell r="A171" t="str">
            <v>W14X665</v>
          </cell>
        </row>
        <row r="172">
          <cell r="A172" t="str">
            <v>W14X605</v>
          </cell>
        </row>
        <row r="173">
          <cell r="A173" t="str">
            <v>W14X550</v>
          </cell>
        </row>
        <row r="174">
          <cell r="A174" t="str">
            <v>W14X500</v>
          </cell>
        </row>
        <row r="175">
          <cell r="A175" t="str">
            <v>W14X455</v>
          </cell>
        </row>
        <row r="176">
          <cell r="A176" t="str">
            <v>W14X426</v>
          </cell>
        </row>
        <row r="177">
          <cell r="A177" t="str">
            <v>W14X398</v>
          </cell>
        </row>
        <row r="178">
          <cell r="A178" t="str">
            <v>W14X370</v>
          </cell>
        </row>
        <row r="179">
          <cell r="A179" t="str">
            <v>W14X342</v>
          </cell>
        </row>
        <row r="180">
          <cell r="A180" t="str">
            <v>W14X311</v>
          </cell>
        </row>
        <row r="181">
          <cell r="A181" t="str">
            <v>W14X283</v>
          </cell>
        </row>
        <row r="182">
          <cell r="A182" t="str">
            <v>W14X257</v>
          </cell>
        </row>
        <row r="183">
          <cell r="A183" t="str">
            <v>W14X233</v>
          </cell>
        </row>
        <row r="184">
          <cell r="A184" t="str">
            <v>W14X211</v>
          </cell>
        </row>
        <row r="185">
          <cell r="A185" t="str">
            <v>W14X193</v>
          </cell>
        </row>
        <row r="186">
          <cell r="A186" t="str">
            <v>W14X176</v>
          </cell>
        </row>
        <row r="187">
          <cell r="A187" t="str">
            <v>W14X159</v>
          </cell>
        </row>
        <row r="188">
          <cell r="A188" t="str">
            <v>W14X145</v>
          </cell>
        </row>
        <row r="189">
          <cell r="A189" t="str">
            <v>W14X132</v>
          </cell>
        </row>
        <row r="190">
          <cell r="A190" t="str">
            <v>W14X120</v>
          </cell>
        </row>
        <row r="191">
          <cell r="A191" t="str">
            <v>W14X109</v>
          </cell>
        </row>
        <row r="192">
          <cell r="A192" t="str">
            <v>W14X99</v>
          </cell>
        </row>
        <row r="193">
          <cell r="A193" t="str">
            <v>W14X90</v>
          </cell>
        </row>
        <row r="194">
          <cell r="A194" t="str">
            <v>W14X82</v>
          </cell>
        </row>
        <row r="195">
          <cell r="A195" t="str">
            <v>W14X74</v>
          </cell>
        </row>
        <row r="196">
          <cell r="A196" t="str">
            <v>W14X68</v>
          </cell>
        </row>
        <row r="197">
          <cell r="A197" t="str">
            <v>W14X61</v>
          </cell>
        </row>
        <row r="198">
          <cell r="A198" t="str">
            <v>W14X53</v>
          </cell>
        </row>
        <row r="199">
          <cell r="A199" t="str">
            <v>W14X48</v>
          </cell>
        </row>
        <row r="200">
          <cell r="A200" t="str">
            <v>W14X43</v>
          </cell>
        </row>
        <row r="201">
          <cell r="A201" t="str">
            <v>W14X38</v>
          </cell>
        </row>
        <row r="202">
          <cell r="A202" t="str">
            <v>W14X34</v>
          </cell>
        </row>
        <row r="203">
          <cell r="A203" t="str">
            <v>W14X30</v>
          </cell>
        </row>
        <row r="204">
          <cell r="A204" t="str">
            <v>W14X26</v>
          </cell>
        </row>
        <row r="205">
          <cell r="A205" t="str">
            <v>W14X22</v>
          </cell>
        </row>
        <row r="206">
          <cell r="A206" t="str">
            <v>W12X336</v>
          </cell>
        </row>
        <row r="207">
          <cell r="A207" t="str">
            <v>W12X305</v>
          </cell>
        </row>
        <row r="208">
          <cell r="A208" t="str">
            <v>W12X279</v>
          </cell>
        </row>
        <row r="209">
          <cell r="A209" t="str">
            <v>W12X252</v>
          </cell>
        </row>
        <row r="210">
          <cell r="A210" t="str">
            <v>W12X230</v>
          </cell>
        </row>
        <row r="211">
          <cell r="A211" t="str">
            <v>W12X210</v>
          </cell>
        </row>
        <row r="212">
          <cell r="A212" t="str">
            <v>W12X190</v>
          </cell>
        </row>
        <row r="213">
          <cell r="A213" t="str">
            <v>W12X170</v>
          </cell>
        </row>
        <row r="214">
          <cell r="A214" t="str">
            <v>W12X152</v>
          </cell>
        </row>
        <row r="215">
          <cell r="A215" t="str">
            <v>W12X136</v>
          </cell>
        </row>
        <row r="216">
          <cell r="A216" t="str">
            <v>W12X120</v>
          </cell>
        </row>
        <row r="217">
          <cell r="A217" t="str">
            <v>W12X106</v>
          </cell>
        </row>
        <row r="218">
          <cell r="A218" t="str">
            <v>W12X96</v>
          </cell>
        </row>
        <row r="219">
          <cell r="A219" t="str">
            <v>W12X87</v>
          </cell>
        </row>
        <row r="220">
          <cell r="A220" t="str">
            <v>W12X79</v>
          </cell>
        </row>
        <row r="221">
          <cell r="A221" t="str">
            <v>W12X72</v>
          </cell>
        </row>
        <row r="222">
          <cell r="A222" t="str">
            <v>W12X65</v>
          </cell>
        </row>
        <row r="223">
          <cell r="A223" t="str">
            <v>W12X58</v>
          </cell>
        </row>
        <row r="224">
          <cell r="A224" t="str">
            <v>W12X53</v>
          </cell>
        </row>
        <row r="225">
          <cell r="A225" t="str">
            <v>W12X50</v>
          </cell>
        </row>
        <row r="226">
          <cell r="A226" t="str">
            <v>W12X45</v>
          </cell>
        </row>
        <row r="227">
          <cell r="A227" t="str">
            <v>W12X40</v>
          </cell>
        </row>
        <row r="228">
          <cell r="A228" t="str">
            <v>W12X35</v>
          </cell>
        </row>
        <row r="229">
          <cell r="A229" t="str">
            <v>W12X30</v>
          </cell>
        </row>
        <row r="230">
          <cell r="A230" t="str">
            <v>W12X26</v>
          </cell>
        </row>
        <row r="231">
          <cell r="A231" t="str">
            <v>W12X22</v>
          </cell>
        </row>
        <row r="232">
          <cell r="A232" t="str">
            <v>W12X19</v>
          </cell>
        </row>
        <row r="233">
          <cell r="A233" t="str">
            <v>W12X16</v>
          </cell>
        </row>
        <row r="234">
          <cell r="A234" t="str">
            <v>W12X14</v>
          </cell>
        </row>
        <row r="235">
          <cell r="A235" t="str">
            <v>W10X112</v>
          </cell>
        </row>
        <row r="236">
          <cell r="A236" t="str">
            <v>W10X100</v>
          </cell>
        </row>
        <row r="237">
          <cell r="A237" t="str">
            <v>W10X88</v>
          </cell>
        </row>
        <row r="238">
          <cell r="A238" t="str">
            <v>W10X77</v>
          </cell>
        </row>
        <row r="239">
          <cell r="A239" t="str">
            <v>W10X68</v>
          </cell>
        </row>
        <row r="240">
          <cell r="A240" t="str">
            <v>W10X60</v>
          </cell>
        </row>
        <row r="241">
          <cell r="A241" t="str">
            <v>W10X54</v>
          </cell>
        </row>
        <row r="242">
          <cell r="A242" t="str">
            <v>W10X49</v>
          </cell>
        </row>
        <row r="243">
          <cell r="A243" t="str">
            <v>W10X45</v>
          </cell>
        </row>
        <row r="244">
          <cell r="A244" t="str">
            <v>W10X39</v>
          </cell>
        </row>
        <row r="245">
          <cell r="A245" t="str">
            <v>W10X33</v>
          </cell>
        </row>
        <row r="246">
          <cell r="A246" t="str">
            <v>W10X30</v>
          </cell>
        </row>
        <row r="247">
          <cell r="A247" t="str">
            <v>W10X26</v>
          </cell>
        </row>
        <row r="248">
          <cell r="A248" t="str">
            <v>W10X22</v>
          </cell>
        </row>
        <row r="249">
          <cell r="A249" t="str">
            <v>W10X19</v>
          </cell>
        </row>
        <row r="250">
          <cell r="A250" t="str">
            <v>W10X17</v>
          </cell>
        </row>
        <row r="251">
          <cell r="A251" t="str">
            <v>W10X15</v>
          </cell>
        </row>
        <row r="252">
          <cell r="A252" t="str">
            <v>W10X12</v>
          </cell>
        </row>
        <row r="253">
          <cell r="A253" t="str">
            <v>W8X67</v>
          </cell>
        </row>
        <row r="254">
          <cell r="A254" t="str">
            <v>W8X58</v>
          </cell>
        </row>
        <row r="255">
          <cell r="A255" t="str">
            <v>W8X48</v>
          </cell>
        </row>
        <row r="256">
          <cell r="A256" t="str">
            <v>W8X40</v>
          </cell>
        </row>
        <row r="257">
          <cell r="A257" t="str">
            <v>W8X35</v>
          </cell>
        </row>
        <row r="258">
          <cell r="A258" t="str">
            <v>W8X31</v>
          </cell>
        </row>
        <row r="259">
          <cell r="A259" t="str">
            <v>W8X28</v>
          </cell>
        </row>
        <row r="260">
          <cell r="A260" t="str">
            <v>W8X24</v>
          </cell>
        </row>
        <row r="261">
          <cell r="A261" t="str">
            <v>W8X21</v>
          </cell>
        </row>
        <row r="262">
          <cell r="A262" t="str">
            <v>W8X18</v>
          </cell>
        </row>
        <row r="263">
          <cell r="A263" t="str">
            <v>W8X15</v>
          </cell>
        </row>
        <row r="264">
          <cell r="A264" t="str">
            <v>W8X13</v>
          </cell>
        </row>
        <row r="265">
          <cell r="A265" t="str">
            <v>W8X10</v>
          </cell>
        </row>
        <row r="266">
          <cell r="A266" t="str">
            <v>W6X25</v>
          </cell>
        </row>
        <row r="267">
          <cell r="A267" t="str">
            <v>W6X20</v>
          </cell>
        </row>
        <row r="268">
          <cell r="A268" t="str">
            <v>W6X15</v>
          </cell>
        </row>
        <row r="269">
          <cell r="A269" t="str">
            <v>W6X16</v>
          </cell>
        </row>
        <row r="270">
          <cell r="A270" t="str">
            <v>W6X12</v>
          </cell>
        </row>
        <row r="271">
          <cell r="A271" t="str">
            <v>W6X9</v>
          </cell>
        </row>
        <row r="272">
          <cell r="A272" t="str">
            <v>W6X8.5</v>
          </cell>
        </row>
        <row r="273">
          <cell r="A273" t="str">
            <v>W5X19</v>
          </cell>
        </row>
        <row r="274">
          <cell r="A274" t="str">
            <v>W5X16</v>
          </cell>
        </row>
        <row r="275">
          <cell r="A275" t="str">
            <v>W4X13</v>
          </cell>
        </row>
        <row r="276">
          <cell r="A276" t="str">
            <v>W4X13</v>
          </cell>
        </row>
        <row r="277">
          <cell r="A277" t="str">
            <v>None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First Floor"/>
      <sheetName val="Roof"/>
      <sheetName val="Bracing"/>
      <sheetName val="Column"/>
      <sheetName val="Beams"/>
      <sheetName val="Girders"/>
      <sheetName val="Moment-Frame"/>
      <sheetName val="Braced-Frame"/>
      <sheetName val="Summary"/>
      <sheetName val="Cost"/>
      <sheetName val="W"/>
      <sheetName val="WT"/>
    </sheetNames>
    <sheetDataSet>
      <sheetData sheetId="0">
        <row r="25">
          <cell r="B25">
            <v>1</v>
          </cell>
          <cell r="C25" t="str">
            <v>Braced</v>
          </cell>
          <cell r="D25" t="str">
            <v>First</v>
          </cell>
          <cell r="E25" t="str">
            <v>Column</v>
          </cell>
          <cell r="F25" t="str">
            <v>W8X40</v>
          </cell>
          <cell r="G25">
            <v>15</v>
          </cell>
          <cell r="H25">
            <v>40</v>
          </cell>
          <cell r="I25">
            <v>12</v>
          </cell>
          <cell r="J25">
            <v>2</v>
          </cell>
          <cell r="K25">
            <v>1.2</v>
          </cell>
          <cell r="N25" t="str">
            <v>Simply</v>
          </cell>
          <cell r="O25" t="str">
            <v>Uniform</v>
          </cell>
        </row>
        <row r="26">
          <cell r="B26">
            <v>2</v>
          </cell>
          <cell r="C26" t="str">
            <v>Braced</v>
          </cell>
          <cell r="D26" t="str">
            <v>Roof</v>
          </cell>
          <cell r="E26" t="str">
            <v>Column</v>
          </cell>
          <cell r="F26" t="str">
            <v>W8X40</v>
          </cell>
          <cell r="G26">
            <v>15</v>
          </cell>
          <cell r="H26">
            <v>40</v>
          </cell>
          <cell r="J26">
            <v>0</v>
          </cell>
          <cell r="K26">
            <v>0</v>
          </cell>
          <cell r="N26" t="str">
            <v>Simply</v>
          </cell>
          <cell r="O26" t="str">
            <v>Uniform</v>
          </cell>
        </row>
        <row r="27">
          <cell r="B27">
            <v>3</v>
          </cell>
          <cell r="C27" t="str">
            <v>Braced</v>
          </cell>
          <cell r="D27" t="str">
            <v>First</v>
          </cell>
          <cell r="E27" t="str">
            <v>Column</v>
          </cell>
          <cell r="F27" t="str">
            <v>W8X40</v>
          </cell>
          <cell r="G27">
            <v>15</v>
          </cell>
          <cell r="H27">
            <v>40</v>
          </cell>
          <cell r="J27">
            <v>3</v>
          </cell>
          <cell r="K27">
            <v>1.8</v>
          </cell>
          <cell r="N27" t="str">
            <v>Simply</v>
          </cell>
          <cell r="O27" t="str">
            <v>Uniform</v>
          </cell>
        </row>
        <row r="28">
          <cell r="B28">
            <v>4</v>
          </cell>
          <cell r="C28" t="str">
            <v>Braced</v>
          </cell>
          <cell r="D28" t="str">
            <v>Roof</v>
          </cell>
          <cell r="E28" t="str">
            <v>Column</v>
          </cell>
          <cell r="F28" t="str">
            <v>W8X40</v>
          </cell>
          <cell r="G28">
            <v>15</v>
          </cell>
          <cell r="H28">
            <v>40</v>
          </cell>
          <cell r="J28">
            <v>2</v>
          </cell>
          <cell r="K28">
            <v>1.2</v>
          </cell>
          <cell r="N28" t="str">
            <v>Simply</v>
          </cell>
          <cell r="O28" t="str">
            <v>Uniform</v>
          </cell>
        </row>
        <row r="29">
          <cell r="B29">
            <v>5</v>
          </cell>
          <cell r="C29" t="str">
            <v>Braced</v>
          </cell>
          <cell r="D29" t="str">
            <v>First</v>
          </cell>
          <cell r="E29" t="str">
            <v>Column</v>
          </cell>
          <cell r="F29" t="str">
            <v>W8X40</v>
          </cell>
          <cell r="G29">
            <v>15</v>
          </cell>
          <cell r="H29">
            <v>40</v>
          </cell>
          <cell r="J29">
            <v>2</v>
          </cell>
          <cell r="K29">
            <v>1.2</v>
          </cell>
          <cell r="N29" t="str">
            <v>Moment</v>
          </cell>
          <cell r="O29" t="str">
            <v>Uniform</v>
          </cell>
        </row>
        <row r="30">
          <cell r="B30">
            <v>6</v>
          </cell>
          <cell r="C30" t="str">
            <v>Braced</v>
          </cell>
          <cell r="D30" t="str">
            <v>Roof</v>
          </cell>
          <cell r="E30" t="str">
            <v>Column</v>
          </cell>
          <cell r="F30" t="str">
            <v>W8X40</v>
          </cell>
          <cell r="G30">
            <v>15</v>
          </cell>
          <cell r="H30">
            <v>40</v>
          </cell>
          <cell r="J30">
            <v>0</v>
          </cell>
          <cell r="K30">
            <v>1.2</v>
          </cell>
          <cell r="N30" t="str">
            <v>Simply</v>
          </cell>
          <cell r="O30" t="str">
            <v>Uniform</v>
          </cell>
        </row>
        <row r="31">
          <cell r="B31">
            <v>7</v>
          </cell>
          <cell r="C31" t="str">
            <v>Moment</v>
          </cell>
          <cell r="D31" t="str">
            <v>First</v>
          </cell>
          <cell r="E31" t="str">
            <v>Column</v>
          </cell>
          <cell r="F31" t="str">
            <v>W8X40</v>
          </cell>
          <cell r="G31">
            <v>15</v>
          </cell>
          <cell r="H31">
            <v>40</v>
          </cell>
          <cell r="J31">
            <v>0</v>
          </cell>
          <cell r="K31">
            <v>2.4</v>
          </cell>
          <cell r="N31" t="str">
            <v>Simply</v>
          </cell>
          <cell r="O31" t="str">
            <v>Uniform</v>
          </cell>
        </row>
        <row r="32">
          <cell r="B32">
            <v>8</v>
          </cell>
          <cell r="C32" t="str">
            <v>Moment</v>
          </cell>
          <cell r="D32" t="str">
            <v>Roof</v>
          </cell>
          <cell r="E32" t="str">
            <v>Column</v>
          </cell>
          <cell r="F32" t="str">
            <v>W8X40</v>
          </cell>
          <cell r="G32">
            <v>15</v>
          </cell>
          <cell r="H32">
            <v>40</v>
          </cell>
          <cell r="J32">
            <v>0</v>
          </cell>
          <cell r="K32">
            <v>0.76800000000000002</v>
          </cell>
          <cell r="N32" t="str">
            <v>Simply</v>
          </cell>
          <cell r="O32" t="str">
            <v>2-Point</v>
          </cell>
        </row>
        <row r="33">
          <cell r="B33">
            <v>9</v>
          </cell>
          <cell r="C33" t="str">
            <v>Braced</v>
          </cell>
          <cell r="D33" t="str">
            <v>First</v>
          </cell>
          <cell r="E33" t="str">
            <v>Girder</v>
          </cell>
          <cell r="F33" t="str">
            <v>W21X55</v>
          </cell>
          <cell r="G33">
            <v>36</v>
          </cell>
          <cell r="H33">
            <v>55</v>
          </cell>
          <cell r="J33">
            <v>0</v>
          </cell>
          <cell r="K33">
            <v>1.68</v>
          </cell>
          <cell r="N33" t="str">
            <v>Simply</v>
          </cell>
          <cell r="O33" t="str">
            <v>Uniform</v>
          </cell>
        </row>
        <row r="34">
          <cell r="B34">
            <v>10</v>
          </cell>
          <cell r="C34" t="str">
            <v>Braced</v>
          </cell>
          <cell r="D34" t="str">
            <v>First</v>
          </cell>
          <cell r="E34" t="str">
            <v>Interior Girder</v>
          </cell>
          <cell r="F34" t="str">
            <v>W21X55</v>
          </cell>
          <cell r="G34">
            <v>36</v>
          </cell>
          <cell r="H34">
            <v>55</v>
          </cell>
          <cell r="J34">
            <v>0</v>
          </cell>
          <cell r="K34">
            <v>1.536</v>
          </cell>
          <cell r="N34" t="str">
            <v>Simply</v>
          </cell>
          <cell r="O34" t="str">
            <v>Uniform</v>
          </cell>
        </row>
        <row r="35">
          <cell r="B35">
            <v>11</v>
          </cell>
          <cell r="C35" t="str">
            <v>Braced</v>
          </cell>
          <cell r="D35" t="str">
            <v>First</v>
          </cell>
          <cell r="E35" t="str">
            <v>Beam</v>
          </cell>
          <cell r="F35" t="str">
            <v>W21X55</v>
          </cell>
          <cell r="G35">
            <v>36</v>
          </cell>
          <cell r="H35">
            <v>55</v>
          </cell>
          <cell r="J35">
            <v>0</v>
          </cell>
          <cell r="K35">
            <v>2.1120000000000001</v>
          </cell>
          <cell r="N35" t="str">
            <v>Simply</v>
          </cell>
          <cell r="O35" t="str">
            <v>Uniform</v>
          </cell>
        </row>
        <row r="36">
          <cell r="B36">
            <v>12</v>
          </cell>
          <cell r="C36" t="str">
            <v>Braced</v>
          </cell>
          <cell r="D36" t="str">
            <v>Roof</v>
          </cell>
          <cell r="E36" t="str">
            <v>Girder</v>
          </cell>
          <cell r="F36" t="str">
            <v>W14X34</v>
          </cell>
          <cell r="G36">
            <v>36</v>
          </cell>
          <cell r="H36">
            <v>34</v>
          </cell>
          <cell r="J36">
            <v>0</v>
          </cell>
          <cell r="K36">
            <v>4.2240000000000002</v>
          </cell>
          <cell r="N36" t="str">
            <v>Simply</v>
          </cell>
          <cell r="O36" t="str">
            <v>Uniform</v>
          </cell>
        </row>
        <row r="37">
          <cell r="B37">
            <v>13</v>
          </cell>
          <cell r="C37" t="str">
            <v>Braced</v>
          </cell>
          <cell r="D37" t="str">
            <v>Roof</v>
          </cell>
          <cell r="E37" t="str">
            <v>Interior Girder</v>
          </cell>
          <cell r="F37" t="str">
            <v>W14X34</v>
          </cell>
          <cell r="G37">
            <v>36</v>
          </cell>
          <cell r="H37">
            <v>34</v>
          </cell>
          <cell r="J37">
            <v>0</v>
          </cell>
          <cell r="K37">
            <v>2.1120000000000001</v>
          </cell>
          <cell r="N37" t="str">
            <v>Simply</v>
          </cell>
          <cell r="O37" t="str">
            <v>Uniform</v>
          </cell>
        </row>
        <row r="38">
          <cell r="B38">
            <v>14</v>
          </cell>
          <cell r="C38" t="str">
            <v>Braced</v>
          </cell>
          <cell r="D38" t="str">
            <v>Roof</v>
          </cell>
          <cell r="E38" t="str">
            <v>Girder</v>
          </cell>
          <cell r="F38" t="str">
            <v>W14X34</v>
          </cell>
          <cell r="G38">
            <v>36</v>
          </cell>
          <cell r="H38">
            <v>34</v>
          </cell>
          <cell r="J38">
            <v>0</v>
          </cell>
          <cell r="K38" t="e">
            <v>#N/A</v>
          </cell>
          <cell r="N38" t="str">
            <v>Simply</v>
          </cell>
          <cell r="O38" t="str">
            <v>Uniform</v>
          </cell>
        </row>
        <row r="39">
          <cell r="B39">
            <v>15</v>
          </cell>
          <cell r="C39" t="str">
            <v>Braced</v>
          </cell>
          <cell r="D39" t="str">
            <v>Roof</v>
          </cell>
          <cell r="E39" t="str">
            <v>Braces</v>
          </cell>
          <cell r="F39" t="str">
            <v>WT9X48.5</v>
          </cell>
          <cell r="G39">
            <v>39</v>
          </cell>
          <cell r="H39">
            <v>48.5</v>
          </cell>
          <cell r="J39">
            <v>0</v>
          </cell>
          <cell r="K39" t="e">
            <v>#N/A</v>
          </cell>
          <cell r="N39" t="str">
            <v>Simply</v>
          </cell>
          <cell r="O39" t="str">
            <v>2-Point</v>
          </cell>
        </row>
        <row r="40">
          <cell r="B40">
            <v>16</v>
          </cell>
          <cell r="C40" t="str">
            <v>Braced</v>
          </cell>
          <cell r="D40" t="str">
            <v>Roof</v>
          </cell>
          <cell r="E40" t="str">
            <v>Braces</v>
          </cell>
          <cell r="F40" t="str">
            <v>WT9X48.5</v>
          </cell>
          <cell r="G40">
            <v>39</v>
          </cell>
          <cell r="H40">
            <v>48.5</v>
          </cell>
          <cell r="J40">
            <v>0</v>
          </cell>
          <cell r="K40" t="e">
            <v>#N/A</v>
          </cell>
          <cell r="N40" t="str">
            <v>Moment</v>
          </cell>
          <cell r="O40" t="str">
            <v>Uniform</v>
          </cell>
        </row>
        <row r="41">
          <cell r="B41">
            <v>17</v>
          </cell>
          <cell r="C41" t="str">
            <v>Braced</v>
          </cell>
          <cell r="D41" t="str">
            <v>=Design!D44</v>
          </cell>
          <cell r="E41" t="str">
            <v>Braces</v>
          </cell>
          <cell r="F41" t="str">
            <v>WT9X48.5</v>
          </cell>
          <cell r="G41">
            <v>39</v>
          </cell>
          <cell r="H41">
            <v>48.5</v>
          </cell>
          <cell r="J41">
            <v>0</v>
          </cell>
          <cell r="K41" t="e">
            <v>#N/A</v>
          </cell>
          <cell r="N41" t="str">
            <v>Simply</v>
          </cell>
          <cell r="O41" t="str">
            <v>Uniform</v>
          </cell>
        </row>
        <row r="42">
          <cell r="B42">
            <v>18</v>
          </cell>
          <cell r="C42" t="str">
            <v>Braced</v>
          </cell>
          <cell r="D42" t="str">
            <v>First</v>
          </cell>
          <cell r="E42" t="str">
            <v>Braces</v>
          </cell>
          <cell r="F42" t="str">
            <v>WT9X48.5</v>
          </cell>
          <cell r="G42">
            <v>39</v>
          </cell>
          <cell r="H42">
            <v>48.5</v>
          </cell>
          <cell r="J42">
            <v>0</v>
          </cell>
          <cell r="K42">
            <v>3.36</v>
          </cell>
          <cell r="N42" t="str">
            <v>Simply</v>
          </cell>
          <cell r="O42" t="str">
            <v>2-Point</v>
          </cell>
        </row>
        <row r="43">
          <cell r="B43">
            <v>19</v>
          </cell>
          <cell r="C43" t="str">
            <v>Interior</v>
          </cell>
          <cell r="D43" t="str">
            <v>Roof</v>
          </cell>
          <cell r="E43" t="str">
            <v>Roof Column</v>
          </cell>
          <cell r="F43">
            <v>0</v>
          </cell>
          <cell r="G43">
            <v>15</v>
          </cell>
          <cell r="H43">
            <v>55</v>
          </cell>
          <cell r="J43">
            <v>0</v>
          </cell>
          <cell r="K43">
            <v>1.68</v>
          </cell>
          <cell r="N43" t="str">
            <v>Simply</v>
          </cell>
          <cell r="O43" t="str">
            <v>Uniform</v>
          </cell>
        </row>
        <row r="44">
          <cell r="B44">
            <v>20</v>
          </cell>
          <cell r="C44" t="str">
            <v>Interior</v>
          </cell>
          <cell r="D44" t="str">
            <v>First</v>
          </cell>
          <cell r="E44" t="str">
            <v>Interior Column</v>
          </cell>
          <cell r="F44">
            <v>0</v>
          </cell>
          <cell r="G44">
            <v>30</v>
          </cell>
          <cell r="H44">
            <v>55</v>
          </cell>
          <cell r="J44">
            <v>0</v>
          </cell>
          <cell r="K44" t="e">
            <v>#N/A</v>
          </cell>
          <cell r="N44" t="str">
            <v>Simply</v>
          </cell>
          <cell r="O44" t="str">
            <v>Uniform</v>
          </cell>
        </row>
        <row r="45">
          <cell r="B45">
            <v>21</v>
          </cell>
          <cell r="C45" t="str">
            <v>Moment</v>
          </cell>
          <cell r="D45" t="str">
            <v>First</v>
          </cell>
          <cell r="E45" t="str">
            <v>Column</v>
          </cell>
          <cell r="F45" t="str">
            <v>W8X40</v>
          </cell>
          <cell r="G45">
            <v>15</v>
          </cell>
          <cell r="H45">
            <v>40</v>
          </cell>
          <cell r="J45">
            <v>0</v>
          </cell>
          <cell r="K45" t="e">
            <v>#N/A</v>
          </cell>
          <cell r="N45" t="str">
            <v>Simply</v>
          </cell>
          <cell r="O45" t="str">
            <v>Axial</v>
          </cell>
        </row>
        <row r="46">
          <cell r="B46">
            <v>22</v>
          </cell>
          <cell r="C46" t="str">
            <v>Moment</v>
          </cell>
          <cell r="D46" t="str">
            <v>Roof</v>
          </cell>
          <cell r="E46" t="str">
            <v>Column</v>
          </cell>
          <cell r="F46" t="str">
            <v>W8X40</v>
          </cell>
          <cell r="G46">
            <v>15</v>
          </cell>
          <cell r="H46">
            <v>40</v>
          </cell>
          <cell r="J46">
            <v>0</v>
          </cell>
          <cell r="K46" t="e">
            <v>#N/A</v>
          </cell>
          <cell r="N46" t="str">
            <v>Simply</v>
          </cell>
          <cell r="O46" t="str">
            <v>Uniform</v>
          </cell>
        </row>
        <row r="47">
          <cell r="B47">
            <v>23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>
            <v>15</v>
          </cell>
          <cell r="H47">
            <v>40</v>
          </cell>
          <cell r="J47">
            <v>2</v>
          </cell>
          <cell r="K47" t="e">
            <v>#N/A</v>
          </cell>
          <cell r="N47" t="str">
            <v>Simply</v>
          </cell>
          <cell r="O47" t="str">
            <v>Uniform</v>
          </cell>
        </row>
        <row r="48">
          <cell r="B48">
            <v>24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>
            <v>15</v>
          </cell>
          <cell r="H48">
            <v>40</v>
          </cell>
          <cell r="J48">
            <v>4</v>
          </cell>
          <cell r="K48" t="e">
            <v>#N/A</v>
          </cell>
          <cell r="N48">
            <v>0</v>
          </cell>
          <cell r="O48">
            <v>0</v>
          </cell>
        </row>
        <row r="49">
          <cell r="B49">
            <v>25</v>
          </cell>
          <cell r="C49" t="str">
            <v>Moment</v>
          </cell>
          <cell r="D49" t="str">
            <v>Roof</v>
          </cell>
          <cell r="E49" t="str">
            <v>Beam</v>
          </cell>
          <cell r="F49" t="str">
            <v>W12X16</v>
          </cell>
          <cell r="G49">
            <v>24</v>
          </cell>
          <cell r="H49">
            <v>16</v>
          </cell>
          <cell r="J49">
            <v>2</v>
          </cell>
          <cell r="K49">
            <v>0</v>
          </cell>
          <cell r="N49">
            <v>0</v>
          </cell>
          <cell r="O49">
            <v>0</v>
          </cell>
        </row>
        <row r="50">
          <cell r="B50">
            <v>26</v>
          </cell>
          <cell r="C50" t="str">
            <v>Moment</v>
          </cell>
          <cell r="D50" t="str">
            <v>Roof</v>
          </cell>
          <cell r="E50" t="str">
            <v>Interior Beam</v>
          </cell>
          <cell r="F50" t="str">
            <v>W18X35</v>
          </cell>
          <cell r="G50">
            <v>24</v>
          </cell>
          <cell r="H50">
            <v>35</v>
          </cell>
          <cell r="J50">
            <v>2</v>
          </cell>
          <cell r="K50">
            <v>0</v>
          </cell>
          <cell r="N50">
            <v>0</v>
          </cell>
          <cell r="O50">
            <v>0</v>
          </cell>
        </row>
        <row r="51">
          <cell r="B51">
            <v>27</v>
          </cell>
          <cell r="C51" t="str">
            <v>Moment</v>
          </cell>
          <cell r="D51" t="str">
            <v>Roof</v>
          </cell>
          <cell r="E51" t="str">
            <v>Beam</v>
          </cell>
          <cell r="F51" t="str">
            <v>W12X16</v>
          </cell>
          <cell r="G51">
            <v>24</v>
          </cell>
          <cell r="H51">
            <v>16</v>
          </cell>
          <cell r="J51">
            <v>4</v>
          </cell>
          <cell r="K51">
            <v>0</v>
          </cell>
          <cell r="N51">
            <v>0</v>
          </cell>
          <cell r="O51">
            <v>0</v>
          </cell>
        </row>
        <row r="52">
          <cell r="B52">
            <v>28</v>
          </cell>
          <cell r="C52" t="str">
            <v>Moment</v>
          </cell>
          <cell r="D52" t="str">
            <v>First</v>
          </cell>
          <cell r="E52" t="str">
            <v>Beam</v>
          </cell>
          <cell r="F52" t="str">
            <v>W14X22</v>
          </cell>
          <cell r="G52">
            <v>24</v>
          </cell>
          <cell r="H52">
            <v>22</v>
          </cell>
          <cell r="J52">
            <v>4</v>
          </cell>
          <cell r="K52">
            <v>0</v>
          </cell>
          <cell r="N52">
            <v>0</v>
          </cell>
          <cell r="O52">
            <v>0</v>
          </cell>
        </row>
        <row r="53">
          <cell r="B53">
            <v>29</v>
          </cell>
          <cell r="C53" t="str">
            <v>Moment</v>
          </cell>
          <cell r="D53" t="str">
            <v>First</v>
          </cell>
          <cell r="E53" t="str">
            <v>Interior Beam</v>
          </cell>
          <cell r="F53" t="str">
            <v>W21X44</v>
          </cell>
          <cell r="G53">
            <v>24</v>
          </cell>
          <cell r="H53">
            <v>44</v>
          </cell>
          <cell r="J53">
            <v>4</v>
          </cell>
          <cell r="K53">
            <v>0</v>
          </cell>
          <cell r="N53">
            <v>0</v>
          </cell>
          <cell r="O53">
            <v>0</v>
          </cell>
        </row>
        <row r="54">
          <cell r="B54">
            <v>30</v>
          </cell>
          <cell r="C54" t="str">
            <v>Moment</v>
          </cell>
          <cell r="D54" t="str">
            <v>First</v>
          </cell>
          <cell r="E54" t="str">
            <v>Beam</v>
          </cell>
          <cell r="F54" t="str">
            <v>W14X22</v>
          </cell>
          <cell r="G54">
            <v>24</v>
          </cell>
          <cell r="H54">
            <v>22</v>
          </cell>
          <cell r="J54">
            <v>4</v>
          </cell>
          <cell r="K54">
            <v>0</v>
          </cell>
          <cell r="N54">
            <v>0</v>
          </cell>
          <cell r="O54">
            <v>0</v>
          </cell>
        </row>
        <row r="55">
          <cell r="B55">
            <v>31</v>
          </cell>
          <cell r="C55" t="str">
            <v>Interior</v>
          </cell>
          <cell r="D55" t="str">
            <v>First</v>
          </cell>
          <cell r="E55" t="str">
            <v>Girder</v>
          </cell>
          <cell r="G55">
            <v>36</v>
          </cell>
          <cell r="J55">
            <v>24</v>
          </cell>
          <cell r="K55">
            <v>0</v>
          </cell>
          <cell r="N55">
            <v>0</v>
          </cell>
          <cell r="O55">
            <v>0</v>
          </cell>
        </row>
        <row r="56">
          <cell r="B56">
            <v>32</v>
          </cell>
          <cell r="C56" t="str">
            <v>Interior</v>
          </cell>
          <cell r="D56" t="str">
            <v>First</v>
          </cell>
          <cell r="E56" t="str">
            <v>Girder</v>
          </cell>
          <cell r="F56">
            <v>0</v>
          </cell>
          <cell r="G56">
            <v>36</v>
          </cell>
          <cell r="J56">
            <v>6</v>
          </cell>
          <cell r="K56">
            <v>0</v>
          </cell>
          <cell r="N56">
            <v>0</v>
          </cell>
          <cell r="O56">
            <v>0</v>
          </cell>
        </row>
        <row r="57">
          <cell r="B57">
            <v>33</v>
          </cell>
          <cell r="C57" t="str">
            <v>Interior</v>
          </cell>
          <cell r="D57" t="str">
            <v>First</v>
          </cell>
          <cell r="E57" t="str">
            <v>Interior Girder</v>
          </cell>
          <cell r="G57">
            <v>36</v>
          </cell>
          <cell r="J57">
            <v>2</v>
          </cell>
          <cell r="K57">
            <v>0</v>
          </cell>
          <cell r="N57">
            <v>0</v>
          </cell>
          <cell r="O57">
            <v>0</v>
          </cell>
        </row>
        <row r="58">
          <cell r="B58">
            <v>34</v>
          </cell>
          <cell r="C58" t="str">
            <v>Interior</v>
          </cell>
          <cell r="D58" t="str">
            <v>First</v>
          </cell>
          <cell r="E58" t="str">
            <v>Interior Girder</v>
          </cell>
          <cell r="F58">
            <v>0</v>
          </cell>
          <cell r="G58">
            <v>36</v>
          </cell>
          <cell r="J58">
            <v>4</v>
          </cell>
          <cell r="K58">
            <v>0</v>
          </cell>
          <cell r="N58">
            <v>0</v>
          </cell>
          <cell r="O58">
            <v>0</v>
          </cell>
        </row>
        <row r="59">
          <cell r="B59">
            <v>35</v>
          </cell>
          <cell r="C59" t="str">
            <v>Interior</v>
          </cell>
          <cell r="D59" t="str">
            <v>First</v>
          </cell>
          <cell r="E59" t="str">
            <v>Beam</v>
          </cell>
          <cell r="F59" t="str">
            <v>W18X35</v>
          </cell>
          <cell r="G59">
            <v>24</v>
          </cell>
          <cell r="H59">
            <v>35</v>
          </cell>
          <cell r="J59">
            <v>4</v>
          </cell>
          <cell r="K59">
            <v>0</v>
          </cell>
          <cell r="N59">
            <v>0</v>
          </cell>
          <cell r="O59">
            <v>0</v>
          </cell>
        </row>
        <row r="60">
          <cell r="B60">
            <v>36</v>
          </cell>
          <cell r="C60" t="str">
            <v>Interior</v>
          </cell>
          <cell r="D60" t="str">
            <v>First</v>
          </cell>
          <cell r="E60" t="str">
            <v>Beam</v>
          </cell>
          <cell r="F60" t="str">
            <v>W18X35</v>
          </cell>
          <cell r="G60">
            <v>24</v>
          </cell>
          <cell r="H60">
            <v>35</v>
          </cell>
          <cell r="J60">
            <v>2</v>
          </cell>
          <cell r="K60">
            <v>0</v>
          </cell>
          <cell r="N60">
            <v>0</v>
          </cell>
          <cell r="O60">
            <v>0</v>
          </cell>
        </row>
        <row r="61">
          <cell r="B61">
            <v>37</v>
          </cell>
          <cell r="C61" t="str">
            <v>Interior</v>
          </cell>
          <cell r="D61" t="str">
            <v>Roof</v>
          </cell>
          <cell r="E61" t="str">
            <v>Girder</v>
          </cell>
          <cell r="G61">
            <v>36</v>
          </cell>
          <cell r="J61">
            <v>2</v>
          </cell>
          <cell r="K61">
            <v>0</v>
          </cell>
          <cell r="N61">
            <v>0</v>
          </cell>
          <cell r="O61">
            <v>0</v>
          </cell>
        </row>
        <row r="62">
          <cell r="B62">
            <v>38</v>
          </cell>
          <cell r="C62" t="str">
            <v>Interior</v>
          </cell>
          <cell r="D62" t="str">
            <v>Roof</v>
          </cell>
          <cell r="E62" t="str">
            <v>Interior Girder</v>
          </cell>
          <cell r="F62">
            <v>0</v>
          </cell>
          <cell r="G62">
            <v>36</v>
          </cell>
          <cell r="J62">
            <v>2</v>
          </cell>
          <cell r="K62">
            <v>0</v>
          </cell>
          <cell r="N62">
            <v>0</v>
          </cell>
          <cell r="O62">
            <v>0</v>
          </cell>
        </row>
        <row r="63">
          <cell r="B63">
            <v>39</v>
          </cell>
          <cell r="C63" t="str">
            <v>Interior</v>
          </cell>
          <cell r="D63" t="str">
            <v>Roof</v>
          </cell>
          <cell r="E63" t="str">
            <v>Beam</v>
          </cell>
          <cell r="F63" t="str">
            <v>W12X19</v>
          </cell>
          <cell r="G63">
            <v>48</v>
          </cell>
          <cell r="J63">
            <v>2</v>
          </cell>
          <cell r="K63">
            <v>0</v>
          </cell>
          <cell r="N63">
            <v>0</v>
          </cell>
          <cell r="O63">
            <v>0</v>
          </cell>
        </row>
        <row r="64">
          <cell r="B64">
            <v>40</v>
          </cell>
          <cell r="C64" t="str">
            <v>Interior</v>
          </cell>
          <cell r="D64" t="str">
            <v>Roof</v>
          </cell>
          <cell r="E64" t="str">
            <v>Beam</v>
          </cell>
          <cell r="F64" t="str">
            <v>W12X19</v>
          </cell>
          <cell r="G64">
            <v>24</v>
          </cell>
          <cell r="J64">
            <v>2</v>
          </cell>
          <cell r="K64">
            <v>0</v>
          </cell>
          <cell r="N64">
            <v>0</v>
          </cell>
          <cell r="O6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</row>
        <row r="2">
          <cell r="A2" t="str">
            <v>AISC_Manual_Label</v>
          </cell>
          <cell r="B2" t="str">
            <v>T_F</v>
          </cell>
          <cell r="C2" t="str">
            <v>W</v>
          </cell>
          <cell r="D2" t="str">
            <v>A</v>
          </cell>
          <cell r="E2" t="str">
            <v>d</v>
          </cell>
          <cell r="F2" t="str">
            <v>ddet</v>
          </cell>
          <cell r="G2" t="str">
            <v>Ht</v>
          </cell>
          <cell r="H2" t="str">
            <v>h</v>
          </cell>
          <cell r="I2" t="str">
            <v>OD</v>
          </cell>
          <cell r="J2" t="str">
            <v>bf</v>
          </cell>
          <cell r="K2" t="str">
            <v>bfdet</v>
          </cell>
          <cell r="L2" t="str">
            <v>B</v>
          </cell>
          <cell r="M2" t="str">
            <v>b</v>
          </cell>
          <cell r="N2" t="str">
            <v>ID</v>
          </cell>
          <cell r="O2" t="str">
            <v>tw</v>
          </cell>
          <cell r="P2" t="str">
            <v>twdet</v>
          </cell>
          <cell r="Q2" t="str">
            <v>twdet/2</v>
          </cell>
          <cell r="R2" t="str">
            <v>tf</v>
          </cell>
          <cell r="S2" t="str">
            <v>tfdet</v>
          </cell>
          <cell r="T2" t="str">
            <v>t</v>
          </cell>
          <cell r="U2" t="str">
            <v>tnom</v>
          </cell>
          <cell r="V2" t="str">
            <v>tdes</v>
          </cell>
          <cell r="W2" t="str">
            <v>kdes</v>
          </cell>
          <cell r="X2" t="str">
            <v>kdet</v>
          </cell>
          <cell r="Y2" t="str">
            <v>k1</v>
          </cell>
          <cell r="Z2" t="str">
            <v>x</v>
          </cell>
          <cell r="AA2" t="str">
            <v>y</v>
          </cell>
          <cell r="AB2" t="str">
            <v>eo</v>
          </cell>
          <cell r="AC2" t="str">
            <v>xp</v>
          </cell>
          <cell r="AD2" t="str">
            <v>yp</v>
          </cell>
          <cell r="AE2" t="str">
            <v>bf/2tf</v>
          </cell>
          <cell r="AF2" t="str">
            <v>b/t</v>
          </cell>
          <cell r="AG2" t="str">
            <v>b/tdes</v>
          </cell>
          <cell r="AH2" t="str">
            <v>h/tw</v>
          </cell>
          <cell r="AI2" t="str">
            <v>h/tdes</v>
          </cell>
          <cell r="AJ2" t="str">
            <v>D/t</v>
          </cell>
          <cell r="AK2" t="str">
            <v>Ix</v>
          </cell>
          <cell r="AL2" t="str">
            <v>Zx</v>
          </cell>
          <cell r="AM2" t="str">
            <v>Sx</v>
          </cell>
          <cell r="AN2" t="str">
            <v>rx</v>
          </cell>
          <cell r="AO2" t="str">
            <v>Iy</v>
          </cell>
          <cell r="AP2" t="str">
            <v>Zy</v>
          </cell>
          <cell r="AQ2" t="str">
            <v>Sy</v>
          </cell>
          <cell r="AR2" t="str">
            <v>ry</v>
          </cell>
          <cell r="AS2" t="str">
            <v>Iz</v>
          </cell>
          <cell r="AT2" t="str">
            <v>rz</v>
          </cell>
          <cell r="AU2" t="str">
            <v>Sz</v>
          </cell>
          <cell r="AV2" t="str">
            <v>J</v>
          </cell>
          <cell r="AW2" t="str">
            <v>Cw</v>
          </cell>
          <cell r="AX2" t="str">
            <v>C</v>
          </cell>
          <cell r="AY2" t="str">
            <v>Wno</v>
          </cell>
          <cell r="AZ2" t="str">
            <v>Sw1</v>
          </cell>
          <cell r="BA2" t="str">
            <v>Sw2</v>
          </cell>
          <cell r="BB2" t="str">
            <v>Sw3</v>
          </cell>
          <cell r="BC2" t="str">
            <v>Qf</v>
          </cell>
          <cell r="BD2" t="str">
            <v>Qw</v>
          </cell>
          <cell r="BE2" t="str">
            <v>ro</v>
          </cell>
          <cell r="BF2" t="str">
            <v>H</v>
          </cell>
          <cell r="BG2" t="str">
            <v>tan(α)</v>
          </cell>
          <cell r="BH2" t="str">
            <v>Qs</v>
          </cell>
          <cell r="BI2" t="str">
            <v>Iw</v>
          </cell>
          <cell r="BJ2" t="str">
            <v>zA</v>
          </cell>
          <cell r="BK2" t="str">
            <v>zB</v>
          </cell>
          <cell r="BL2" t="str">
            <v>zC</v>
          </cell>
          <cell r="BM2" t="str">
            <v>wA</v>
          </cell>
          <cell r="BN2" t="str">
            <v>wB</v>
          </cell>
          <cell r="BO2" t="str">
            <v>wC</v>
          </cell>
          <cell r="BP2" t="str">
            <v>SwA</v>
          </cell>
          <cell r="BQ2" t="str">
            <v>SwB</v>
          </cell>
          <cell r="BR2" t="str">
            <v>SwC</v>
          </cell>
          <cell r="BS2" t="str">
            <v>SzA</v>
          </cell>
          <cell r="BT2" t="str">
            <v>SzB</v>
          </cell>
          <cell r="BU2" t="str">
            <v>SzC</v>
          </cell>
          <cell r="BV2" t="str">
            <v>rts</v>
          </cell>
          <cell r="BW2" t="str">
            <v>ho</v>
          </cell>
          <cell r="BX2" t="str">
            <v>PA</v>
          </cell>
          <cell r="BY2" t="str">
            <v>PB</v>
          </cell>
        </row>
        <row r="3">
          <cell r="A3" t="str">
            <v>W44X335</v>
          </cell>
          <cell r="B3" t="str">
            <v>F</v>
          </cell>
          <cell r="C3">
            <v>335</v>
          </cell>
          <cell r="D3">
            <v>98.5</v>
          </cell>
          <cell r="E3">
            <v>44</v>
          </cell>
          <cell r="F3">
            <v>44</v>
          </cell>
          <cell r="G3" t="str">
            <v>–</v>
          </cell>
          <cell r="H3" t="str">
            <v>–</v>
          </cell>
          <cell r="I3" t="str">
            <v>–</v>
          </cell>
          <cell r="J3">
            <v>15.9</v>
          </cell>
          <cell r="K3">
            <v>16</v>
          </cell>
          <cell r="L3" t="str">
            <v>–</v>
          </cell>
          <cell r="M3" t="str">
            <v>–</v>
          </cell>
          <cell r="N3" t="str">
            <v>–</v>
          </cell>
          <cell r="O3">
            <v>1.03</v>
          </cell>
          <cell r="P3">
            <v>1</v>
          </cell>
          <cell r="Q3">
            <v>0.5</v>
          </cell>
          <cell r="R3">
            <v>1.77</v>
          </cell>
          <cell r="S3">
            <v>1.75</v>
          </cell>
          <cell r="T3" t="str">
            <v>–</v>
          </cell>
          <cell r="U3" t="str">
            <v>–</v>
          </cell>
          <cell r="V3" t="str">
            <v>–</v>
          </cell>
          <cell r="W3">
            <v>2.56</v>
          </cell>
          <cell r="X3">
            <v>2.625</v>
          </cell>
          <cell r="Y3">
            <v>1.3125</v>
          </cell>
          <cell r="Z3" t="str">
            <v>–</v>
          </cell>
          <cell r="AA3" t="str">
            <v>–</v>
          </cell>
          <cell r="AB3" t="str">
            <v>–</v>
          </cell>
          <cell r="AC3" t="str">
            <v>–</v>
          </cell>
          <cell r="AD3" t="str">
            <v>–</v>
          </cell>
          <cell r="AE3">
            <v>4.5</v>
          </cell>
          <cell r="AF3" t="str">
            <v>–</v>
          </cell>
          <cell r="AG3" t="str">
            <v>–</v>
          </cell>
          <cell r="AH3">
            <v>38</v>
          </cell>
          <cell r="AI3" t="str">
            <v>–</v>
          </cell>
          <cell r="AJ3" t="str">
            <v>–</v>
          </cell>
          <cell r="AK3">
            <v>31100</v>
          </cell>
          <cell r="AL3">
            <v>1620</v>
          </cell>
          <cell r="AM3">
            <v>1410</v>
          </cell>
          <cell r="AN3">
            <v>17.8</v>
          </cell>
          <cell r="AO3">
            <v>1200</v>
          </cell>
          <cell r="AP3">
            <v>236</v>
          </cell>
          <cell r="AQ3">
            <v>150</v>
          </cell>
          <cell r="AR3">
            <v>3.49</v>
          </cell>
          <cell r="AS3" t="str">
            <v>–</v>
          </cell>
          <cell r="AT3" t="str">
            <v>–</v>
          </cell>
          <cell r="AU3" t="str">
            <v>–</v>
          </cell>
          <cell r="AV3">
            <v>74.7</v>
          </cell>
          <cell r="AW3">
            <v>535000</v>
          </cell>
          <cell r="AX3" t="str">
            <v>–</v>
          </cell>
          <cell r="AY3">
            <v>168</v>
          </cell>
          <cell r="AZ3">
            <v>1180</v>
          </cell>
          <cell r="BA3" t="str">
            <v>–</v>
          </cell>
          <cell r="BB3" t="str">
            <v>–</v>
          </cell>
          <cell r="BC3">
            <v>278</v>
          </cell>
          <cell r="BD3">
            <v>805</v>
          </cell>
          <cell r="BE3" t="str">
            <v>–</v>
          </cell>
          <cell r="BF3" t="str">
            <v>–</v>
          </cell>
          <cell r="BG3" t="str">
            <v>–</v>
          </cell>
          <cell r="BH3" t="str">
            <v>–</v>
          </cell>
          <cell r="BI3" t="str">
            <v>–</v>
          </cell>
          <cell r="BJ3" t="str">
            <v>–</v>
          </cell>
          <cell r="BK3" t="str">
            <v>–</v>
          </cell>
          <cell r="BL3" t="str">
            <v>–</v>
          </cell>
          <cell r="BM3" t="str">
            <v>–</v>
          </cell>
          <cell r="BN3" t="str">
            <v>–</v>
          </cell>
          <cell r="BO3" t="str">
            <v>–</v>
          </cell>
          <cell r="BP3" t="str">
            <v>–</v>
          </cell>
          <cell r="BQ3" t="str">
            <v>–</v>
          </cell>
          <cell r="BR3" t="str">
            <v>–</v>
          </cell>
          <cell r="BS3" t="str">
            <v>–</v>
          </cell>
          <cell r="BT3" t="str">
            <v>–</v>
          </cell>
          <cell r="BU3" t="str">
            <v>–</v>
          </cell>
          <cell r="BV3">
            <v>4.24</v>
          </cell>
          <cell r="BW3">
            <v>42.2</v>
          </cell>
          <cell r="BX3">
            <v>132</v>
          </cell>
          <cell r="BY3">
            <v>148</v>
          </cell>
        </row>
        <row r="4">
          <cell r="A4" t="str">
            <v>W44X290</v>
          </cell>
          <cell r="B4" t="str">
            <v>F</v>
          </cell>
          <cell r="C4">
            <v>290</v>
          </cell>
          <cell r="D4">
            <v>85.4</v>
          </cell>
          <cell r="E4">
            <v>43.6</v>
          </cell>
          <cell r="F4">
            <v>43.625</v>
          </cell>
          <cell r="G4" t="str">
            <v>–</v>
          </cell>
          <cell r="H4" t="str">
            <v>–</v>
          </cell>
          <cell r="I4" t="str">
            <v>–</v>
          </cell>
          <cell r="J4">
            <v>15.8</v>
          </cell>
          <cell r="K4">
            <v>15.875</v>
          </cell>
          <cell r="L4" t="str">
            <v>–</v>
          </cell>
          <cell r="M4" t="str">
            <v>–</v>
          </cell>
          <cell r="N4" t="str">
            <v>–</v>
          </cell>
          <cell r="O4">
            <v>0.86499999999999999</v>
          </cell>
          <cell r="P4">
            <v>0.875</v>
          </cell>
          <cell r="Q4">
            <v>0.4375</v>
          </cell>
          <cell r="R4">
            <v>1.58</v>
          </cell>
          <cell r="S4">
            <v>1.5625</v>
          </cell>
          <cell r="T4" t="str">
            <v>–</v>
          </cell>
          <cell r="U4" t="str">
            <v>–</v>
          </cell>
          <cell r="V4" t="str">
            <v>–</v>
          </cell>
          <cell r="W4">
            <v>2.36</v>
          </cell>
          <cell r="X4">
            <v>2.4375</v>
          </cell>
          <cell r="Y4">
            <v>1.25</v>
          </cell>
          <cell r="Z4" t="str">
            <v>–</v>
          </cell>
          <cell r="AA4" t="str">
            <v>–</v>
          </cell>
          <cell r="AB4" t="str">
            <v>–</v>
          </cell>
          <cell r="AC4" t="str">
            <v>–</v>
          </cell>
          <cell r="AD4" t="str">
            <v>–</v>
          </cell>
          <cell r="AE4">
            <v>5.0199999999999996</v>
          </cell>
          <cell r="AF4" t="str">
            <v>–</v>
          </cell>
          <cell r="AG4" t="str">
            <v>–</v>
          </cell>
          <cell r="AH4">
            <v>45</v>
          </cell>
          <cell r="AI4" t="str">
            <v>–</v>
          </cell>
          <cell r="AJ4" t="str">
            <v>–</v>
          </cell>
          <cell r="AK4">
            <v>27000</v>
          </cell>
          <cell r="AL4">
            <v>1410</v>
          </cell>
          <cell r="AM4">
            <v>1240</v>
          </cell>
          <cell r="AN4">
            <v>17.8</v>
          </cell>
          <cell r="AO4">
            <v>1040</v>
          </cell>
          <cell r="AP4">
            <v>205</v>
          </cell>
          <cell r="AQ4">
            <v>132</v>
          </cell>
          <cell r="AR4">
            <v>3.49</v>
          </cell>
          <cell r="AS4" t="str">
            <v>–</v>
          </cell>
          <cell r="AT4" t="str">
            <v>–</v>
          </cell>
          <cell r="AU4" t="str">
            <v>–</v>
          </cell>
          <cell r="AV4">
            <v>50.9</v>
          </cell>
          <cell r="AW4">
            <v>461000</v>
          </cell>
          <cell r="AX4" t="str">
            <v>–</v>
          </cell>
          <cell r="AY4">
            <v>166</v>
          </cell>
          <cell r="AZ4">
            <v>1040</v>
          </cell>
          <cell r="BA4" t="str">
            <v>–</v>
          </cell>
          <cell r="BB4" t="str">
            <v>–</v>
          </cell>
          <cell r="BC4">
            <v>248</v>
          </cell>
          <cell r="BD4">
            <v>701</v>
          </cell>
          <cell r="BE4" t="str">
            <v>–</v>
          </cell>
          <cell r="BF4" t="str">
            <v>–</v>
          </cell>
          <cell r="BG4" t="str">
            <v>–</v>
          </cell>
          <cell r="BH4" t="str">
            <v>–</v>
          </cell>
          <cell r="BI4" t="str">
            <v>–</v>
          </cell>
          <cell r="BJ4" t="str">
            <v>–</v>
          </cell>
          <cell r="BK4" t="str">
            <v>–</v>
          </cell>
          <cell r="BL4" t="str">
            <v>–</v>
          </cell>
          <cell r="BM4" t="str">
            <v>–</v>
          </cell>
          <cell r="BN4" t="str">
            <v>–</v>
          </cell>
          <cell r="BO4" t="str">
            <v>–</v>
          </cell>
          <cell r="BP4" t="str">
            <v>–</v>
          </cell>
          <cell r="BQ4" t="str">
            <v>–</v>
          </cell>
          <cell r="BR4" t="str">
            <v>–</v>
          </cell>
          <cell r="BS4" t="str">
            <v>–</v>
          </cell>
          <cell r="BT4" t="str">
            <v>–</v>
          </cell>
          <cell r="BU4" t="str">
            <v>–</v>
          </cell>
          <cell r="BV4">
            <v>4.2</v>
          </cell>
          <cell r="BW4">
            <v>42</v>
          </cell>
          <cell r="BX4">
            <v>131</v>
          </cell>
          <cell r="BY4">
            <v>147</v>
          </cell>
        </row>
        <row r="5">
          <cell r="A5" t="str">
            <v>W44X262</v>
          </cell>
          <cell r="B5" t="str">
            <v>F</v>
          </cell>
          <cell r="C5">
            <v>262</v>
          </cell>
          <cell r="D5">
            <v>77.2</v>
          </cell>
          <cell r="E5">
            <v>43.3</v>
          </cell>
          <cell r="F5">
            <v>43.25</v>
          </cell>
          <cell r="G5" t="str">
            <v>–</v>
          </cell>
          <cell r="H5" t="str">
            <v>–</v>
          </cell>
          <cell r="I5" t="str">
            <v>–</v>
          </cell>
          <cell r="J5">
            <v>15.8</v>
          </cell>
          <cell r="K5">
            <v>15.75</v>
          </cell>
          <cell r="L5" t="str">
            <v>–</v>
          </cell>
          <cell r="M5" t="str">
            <v>–</v>
          </cell>
          <cell r="N5" t="str">
            <v>–</v>
          </cell>
          <cell r="O5">
            <v>0.78500000000000003</v>
          </cell>
          <cell r="P5">
            <v>0.8125</v>
          </cell>
          <cell r="Q5">
            <v>0.4375</v>
          </cell>
          <cell r="R5">
            <v>1.42</v>
          </cell>
          <cell r="S5">
            <v>1.4375</v>
          </cell>
          <cell r="T5" t="str">
            <v>–</v>
          </cell>
          <cell r="U5" t="str">
            <v>–</v>
          </cell>
          <cell r="V5" t="str">
            <v>–</v>
          </cell>
          <cell r="W5">
            <v>2.2000000000000002</v>
          </cell>
          <cell r="X5">
            <v>2.25</v>
          </cell>
          <cell r="Y5">
            <v>1.1875</v>
          </cell>
          <cell r="Z5" t="str">
            <v>–</v>
          </cell>
          <cell r="AA5" t="str">
            <v>–</v>
          </cell>
          <cell r="AB5" t="str">
            <v>–</v>
          </cell>
          <cell r="AC5" t="str">
            <v>–</v>
          </cell>
          <cell r="AD5" t="str">
            <v>–</v>
          </cell>
          <cell r="AE5">
            <v>5.57</v>
          </cell>
          <cell r="AF5" t="str">
            <v>–</v>
          </cell>
          <cell r="AG5" t="str">
            <v>–</v>
          </cell>
          <cell r="AH5">
            <v>49.6</v>
          </cell>
          <cell r="AI5" t="str">
            <v>–</v>
          </cell>
          <cell r="AJ5" t="str">
            <v>–</v>
          </cell>
          <cell r="AK5">
            <v>24100</v>
          </cell>
          <cell r="AL5">
            <v>1270</v>
          </cell>
          <cell r="AM5">
            <v>1110</v>
          </cell>
          <cell r="AN5">
            <v>17.7</v>
          </cell>
          <cell r="AO5">
            <v>923</v>
          </cell>
          <cell r="AP5">
            <v>182</v>
          </cell>
          <cell r="AQ5">
            <v>117</v>
          </cell>
          <cell r="AR5">
            <v>3.47</v>
          </cell>
          <cell r="AS5" t="str">
            <v>–</v>
          </cell>
          <cell r="AT5" t="str">
            <v>–</v>
          </cell>
          <cell r="AU5" t="str">
            <v>–</v>
          </cell>
          <cell r="AV5">
            <v>37.299999999999997</v>
          </cell>
          <cell r="AW5">
            <v>405000</v>
          </cell>
          <cell r="AX5" t="str">
            <v>–</v>
          </cell>
          <cell r="AY5">
            <v>165</v>
          </cell>
          <cell r="AZ5">
            <v>928</v>
          </cell>
          <cell r="BA5" t="str">
            <v>–</v>
          </cell>
          <cell r="BB5" t="str">
            <v>–</v>
          </cell>
          <cell r="BC5">
            <v>223</v>
          </cell>
          <cell r="BD5">
            <v>630</v>
          </cell>
          <cell r="BE5" t="str">
            <v>–</v>
          </cell>
          <cell r="BF5" t="str">
            <v>–</v>
          </cell>
          <cell r="BG5" t="str">
            <v>–</v>
          </cell>
          <cell r="BH5" t="str">
            <v>–</v>
          </cell>
          <cell r="BI5" t="str">
            <v>–</v>
          </cell>
          <cell r="BJ5" t="str">
            <v>–</v>
          </cell>
          <cell r="BK5" t="str">
            <v>–</v>
          </cell>
          <cell r="BL5" t="str">
            <v>–</v>
          </cell>
          <cell r="BM5" t="str">
            <v>–</v>
          </cell>
          <cell r="BN5" t="str">
            <v>–</v>
          </cell>
          <cell r="BO5" t="str">
            <v>–</v>
          </cell>
          <cell r="BP5" t="str">
            <v>–</v>
          </cell>
          <cell r="BQ5" t="str">
            <v>–</v>
          </cell>
          <cell r="BR5" t="str">
            <v>–</v>
          </cell>
          <cell r="BS5" t="str">
            <v>–</v>
          </cell>
          <cell r="BT5" t="str">
            <v>–</v>
          </cell>
          <cell r="BU5" t="str">
            <v>–</v>
          </cell>
          <cell r="BV5">
            <v>4.17</v>
          </cell>
          <cell r="BW5">
            <v>41.9</v>
          </cell>
          <cell r="BX5">
            <v>131</v>
          </cell>
          <cell r="BY5">
            <v>147</v>
          </cell>
        </row>
        <row r="6">
          <cell r="A6" t="str">
            <v>W44X230</v>
          </cell>
          <cell r="B6" t="str">
            <v>F</v>
          </cell>
          <cell r="C6">
            <v>230</v>
          </cell>
          <cell r="D6">
            <v>67.8</v>
          </cell>
          <cell r="E6">
            <v>42.9</v>
          </cell>
          <cell r="F6">
            <v>42.875</v>
          </cell>
          <cell r="G6" t="str">
            <v>–</v>
          </cell>
          <cell r="H6" t="str">
            <v>–</v>
          </cell>
          <cell r="I6" t="str">
            <v>–</v>
          </cell>
          <cell r="J6">
            <v>15.8</v>
          </cell>
          <cell r="K6">
            <v>15.75</v>
          </cell>
          <cell r="L6" t="str">
            <v>–</v>
          </cell>
          <cell r="M6" t="str">
            <v>–</v>
          </cell>
          <cell r="N6" t="str">
            <v>–</v>
          </cell>
          <cell r="O6">
            <v>0.71</v>
          </cell>
          <cell r="P6">
            <v>0.6875</v>
          </cell>
          <cell r="Q6">
            <v>0.375</v>
          </cell>
          <cell r="R6">
            <v>1.22</v>
          </cell>
          <cell r="S6">
            <v>1.25</v>
          </cell>
          <cell r="T6" t="str">
            <v>–</v>
          </cell>
          <cell r="U6" t="str">
            <v>–</v>
          </cell>
          <cell r="V6" t="str">
            <v>–</v>
          </cell>
          <cell r="W6">
            <v>2.0099999999999998</v>
          </cell>
          <cell r="X6">
            <v>2.0625</v>
          </cell>
          <cell r="Y6">
            <v>1.1875</v>
          </cell>
          <cell r="Z6" t="str">
            <v>–</v>
          </cell>
          <cell r="AA6" t="str">
            <v>–</v>
          </cell>
          <cell r="AB6" t="str">
            <v>–</v>
          </cell>
          <cell r="AC6" t="str">
            <v>–</v>
          </cell>
          <cell r="AD6" t="str">
            <v>–</v>
          </cell>
          <cell r="AE6">
            <v>6.45</v>
          </cell>
          <cell r="AF6" t="str">
            <v>–</v>
          </cell>
          <cell r="AG6" t="str">
            <v>–</v>
          </cell>
          <cell r="AH6">
            <v>54.8</v>
          </cell>
          <cell r="AI6" t="str">
            <v>–</v>
          </cell>
          <cell r="AJ6" t="str">
            <v>–</v>
          </cell>
          <cell r="AK6">
            <v>20800</v>
          </cell>
          <cell r="AL6">
            <v>1100</v>
          </cell>
          <cell r="AM6">
            <v>971</v>
          </cell>
          <cell r="AN6">
            <v>17.5</v>
          </cell>
          <cell r="AO6">
            <v>796</v>
          </cell>
          <cell r="AP6">
            <v>157</v>
          </cell>
          <cell r="AQ6">
            <v>101</v>
          </cell>
          <cell r="AR6">
            <v>3.43</v>
          </cell>
          <cell r="AS6" t="str">
            <v>–</v>
          </cell>
          <cell r="AT6" t="str">
            <v>–</v>
          </cell>
          <cell r="AU6" t="str">
            <v>–</v>
          </cell>
          <cell r="AV6">
            <v>24.9</v>
          </cell>
          <cell r="AW6">
            <v>346000</v>
          </cell>
          <cell r="AX6" t="str">
            <v>–</v>
          </cell>
          <cell r="AY6">
            <v>165</v>
          </cell>
          <cell r="AZ6">
            <v>793</v>
          </cell>
          <cell r="BA6" t="str">
            <v>–</v>
          </cell>
          <cell r="BB6" t="str">
            <v>–</v>
          </cell>
          <cell r="BC6">
            <v>192</v>
          </cell>
          <cell r="BD6">
            <v>547</v>
          </cell>
          <cell r="BE6" t="str">
            <v>–</v>
          </cell>
          <cell r="BF6" t="str">
            <v>–</v>
          </cell>
          <cell r="BG6" t="str">
            <v>–</v>
          </cell>
          <cell r="BH6" t="str">
            <v>–</v>
          </cell>
          <cell r="BI6" t="str">
            <v>–</v>
          </cell>
          <cell r="BJ6" t="str">
            <v>–</v>
          </cell>
          <cell r="BK6" t="str">
            <v>–</v>
          </cell>
          <cell r="BL6" t="str">
            <v>–</v>
          </cell>
          <cell r="BM6" t="str">
            <v>–</v>
          </cell>
          <cell r="BN6" t="str">
            <v>–</v>
          </cell>
          <cell r="BO6" t="str">
            <v>–</v>
          </cell>
          <cell r="BP6" t="str">
            <v>–</v>
          </cell>
          <cell r="BQ6" t="str">
            <v>–</v>
          </cell>
          <cell r="BR6" t="str">
            <v>–</v>
          </cell>
          <cell r="BS6" t="str">
            <v>–</v>
          </cell>
          <cell r="BT6" t="str">
            <v>–</v>
          </cell>
          <cell r="BU6" t="str">
            <v>–</v>
          </cell>
          <cell r="BV6">
            <v>4.13</v>
          </cell>
          <cell r="BW6">
            <v>41.7</v>
          </cell>
          <cell r="BX6">
            <v>130</v>
          </cell>
          <cell r="BY6">
            <v>146</v>
          </cell>
        </row>
        <row r="7">
          <cell r="A7" t="str">
            <v>W40X593</v>
          </cell>
          <cell r="B7" t="str">
            <v>T</v>
          </cell>
          <cell r="C7">
            <v>593</v>
          </cell>
          <cell r="D7">
            <v>174</v>
          </cell>
          <cell r="E7">
            <v>43</v>
          </cell>
          <cell r="F7">
            <v>43</v>
          </cell>
          <cell r="G7" t="str">
            <v>–</v>
          </cell>
          <cell r="H7" t="str">
            <v>–</v>
          </cell>
          <cell r="I7" t="str">
            <v>–</v>
          </cell>
          <cell r="J7">
            <v>16.7</v>
          </cell>
          <cell r="K7">
            <v>16.75</v>
          </cell>
          <cell r="L7" t="str">
            <v>–</v>
          </cell>
          <cell r="M7" t="str">
            <v>–</v>
          </cell>
          <cell r="N7" t="str">
            <v>–</v>
          </cell>
          <cell r="O7">
            <v>1.79</v>
          </cell>
          <cell r="P7">
            <v>1.8125</v>
          </cell>
          <cell r="Q7">
            <v>0.9375</v>
          </cell>
          <cell r="R7">
            <v>3.23</v>
          </cell>
          <cell r="S7">
            <v>3.25</v>
          </cell>
          <cell r="T7" t="str">
            <v>–</v>
          </cell>
          <cell r="U7" t="str">
            <v>–</v>
          </cell>
          <cell r="V7" t="str">
            <v>–</v>
          </cell>
          <cell r="W7">
            <v>4.41</v>
          </cell>
          <cell r="X7">
            <v>4.5</v>
          </cell>
          <cell r="Y7">
            <v>2.125</v>
          </cell>
          <cell r="Z7" t="str">
            <v>–</v>
          </cell>
          <cell r="AA7" t="str">
            <v>–</v>
          </cell>
          <cell r="AB7" t="str">
            <v>–</v>
          </cell>
          <cell r="AC7" t="str">
            <v>–</v>
          </cell>
          <cell r="AD7" t="str">
            <v>–</v>
          </cell>
          <cell r="AE7">
            <v>2.58</v>
          </cell>
          <cell r="AF7" t="str">
            <v>–</v>
          </cell>
          <cell r="AG7" t="str">
            <v>–</v>
          </cell>
          <cell r="AH7">
            <v>19.100000000000001</v>
          </cell>
          <cell r="AI7" t="str">
            <v>–</v>
          </cell>
          <cell r="AJ7" t="str">
            <v>–</v>
          </cell>
          <cell r="AK7">
            <v>50400</v>
          </cell>
          <cell r="AL7">
            <v>2760</v>
          </cell>
          <cell r="AM7">
            <v>2340</v>
          </cell>
          <cell r="AN7">
            <v>17</v>
          </cell>
          <cell r="AO7">
            <v>2520</v>
          </cell>
          <cell r="AP7">
            <v>481</v>
          </cell>
          <cell r="AQ7">
            <v>302</v>
          </cell>
          <cell r="AR7">
            <v>3.8</v>
          </cell>
          <cell r="AS7" t="str">
            <v>–</v>
          </cell>
          <cell r="AT7" t="str">
            <v>–</v>
          </cell>
          <cell r="AU7" t="str">
            <v>–</v>
          </cell>
          <cell r="AV7">
            <v>445</v>
          </cell>
          <cell r="AW7">
            <v>997000</v>
          </cell>
          <cell r="AX7" t="str">
            <v>–</v>
          </cell>
          <cell r="AY7">
            <v>166</v>
          </cell>
          <cell r="AZ7">
            <v>2240</v>
          </cell>
          <cell r="BA7" t="str">
            <v>–</v>
          </cell>
          <cell r="BB7" t="str">
            <v>–</v>
          </cell>
          <cell r="BC7">
            <v>479</v>
          </cell>
          <cell r="BD7">
            <v>1370</v>
          </cell>
          <cell r="BE7" t="str">
            <v>–</v>
          </cell>
          <cell r="BF7" t="str">
            <v>–</v>
          </cell>
          <cell r="BG7" t="str">
            <v>–</v>
          </cell>
          <cell r="BH7" t="str">
            <v>–</v>
          </cell>
          <cell r="BI7" t="str">
            <v>–</v>
          </cell>
          <cell r="BJ7" t="str">
            <v>–</v>
          </cell>
          <cell r="BK7" t="str">
            <v>–</v>
          </cell>
          <cell r="BL7" t="str">
            <v>–</v>
          </cell>
          <cell r="BM7" t="str">
            <v>–</v>
          </cell>
          <cell r="BN7" t="str">
            <v>–</v>
          </cell>
          <cell r="BO7" t="str">
            <v>–</v>
          </cell>
          <cell r="BP7" t="str">
            <v>–</v>
          </cell>
          <cell r="BQ7" t="str">
            <v>–</v>
          </cell>
          <cell r="BR7" t="str">
            <v>–</v>
          </cell>
          <cell r="BS7" t="str">
            <v>–</v>
          </cell>
          <cell r="BT7" t="str">
            <v>–</v>
          </cell>
          <cell r="BU7" t="str">
            <v>–</v>
          </cell>
          <cell r="BV7">
            <v>4.63</v>
          </cell>
          <cell r="BW7">
            <v>39.799999999999997</v>
          </cell>
          <cell r="BX7">
            <v>130</v>
          </cell>
          <cell r="BY7">
            <v>147</v>
          </cell>
        </row>
        <row r="8">
          <cell r="A8" t="str">
            <v>W40X503</v>
          </cell>
          <cell r="B8" t="str">
            <v>T</v>
          </cell>
          <cell r="C8">
            <v>503</v>
          </cell>
          <cell r="D8">
            <v>148</v>
          </cell>
          <cell r="E8">
            <v>42.1</v>
          </cell>
          <cell r="F8">
            <v>42</v>
          </cell>
          <cell r="G8" t="str">
            <v>–</v>
          </cell>
          <cell r="H8" t="str">
            <v>–</v>
          </cell>
          <cell r="I8" t="str">
            <v>–</v>
          </cell>
          <cell r="J8">
            <v>16.399999999999999</v>
          </cell>
          <cell r="K8">
            <v>16.375</v>
          </cell>
          <cell r="L8" t="str">
            <v>–</v>
          </cell>
          <cell r="M8" t="str">
            <v>–</v>
          </cell>
          <cell r="N8" t="str">
            <v>–</v>
          </cell>
          <cell r="O8">
            <v>1.54</v>
          </cell>
          <cell r="P8">
            <v>1.5625</v>
          </cell>
          <cell r="Q8">
            <v>0.8125</v>
          </cell>
          <cell r="R8">
            <v>2.76</v>
          </cell>
          <cell r="S8">
            <v>2.75</v>
          </cell>
          <cell r="T8" t="str">
            <v>–</v>
          </cell>
          <cell r="U8" t="str">
            <v>–</v>
          </cell>
          <cell r="V8" t="str">
            <v>–</v>
          </cell>
          <cell r="W8">
            <v>3.94</v>
          </cell>
          <cell r="X8">
            <v>4</v>
          </cell>
          <cell r="Y8">
            <v>2</v>
          </cell>
          <cell r="Z8" t="str">
            <v>–</v>
          </cell>
          <cell r="AA8" t="str">
            <v>–</v>
          </cell>
          <cell r="AB8" t="str">
            <v>–</v>
          </cell>
          <cell r="AC8" t="str">
            <v>–</v>
          </cell>
          <cell r="AD8" t="str">
            <v>–</v>
          </cell>
          <cell r="AE8">
            <v>2.98</v>
          </cell>
          <cell r="AF8" t="str">
            <v>–</v>
          </cell>
          <cell r="AG8" t="str">
            <v>–</v>
          </cell>
          <cell r="AH8">
            <v>22.3</v>
          </cell>
          <cell r="AI8" t="str">
            <v>–</v>
          </cell>
          <cell r="AJ8" t="str">
            <v>–</v>
          </cell>
          <cell r="AK8">
            <v>41600</v>
          </cell>
          <cell r="AL8">
            <v>2320</v>
          </cell>
          <cell r="AM8">
            <v>1980</v>
          </cell>
          <cell r="AN8">
            <v>16.8</v>
          </cell>
          <cell r="AO8">
            <v>2040</v>
          </cell>
          <cell r="AP8">
            <v>394</v>
          </cell>
          <cell r="AQ8">
            <v>249</v>
          </cell>
          <cell r="AR8">
            <v>3.72</v>
          </cell>
          <cell r="AS8" t="str">
            <v>–</v>
          </cell>
          <cell r="AT8" t="str">
            <v>–</v>
          </cell>
          <cell r="AU8" t="str">
            <v>–</v>
          </cell>
          <cell r="AV8">
            <v>277</v>
          </cell>
          <cell r="AW8">
            <v>789000</v>
          </cell>
          <cell r="AX8" t="str">
            <v>–</v>
          </cell>
          <cell r="AY8">
            <v>161</v>
          </cell>
          <cell r="AZ8">
            <v>1830</v>
          </cell>
          <cell r="BA8" t="str">
            <v>–</v>
          </cell>
          <cell r="BB8" t="str">
            <v>–</v>
          </cell>
          <cell r="BC8">
            <v>403</v>
          </cell>
          <cell r="BD8">
            <v>1150</v>
          </cell>
          <cell r="BE8" t="str">
            <v>–</v>
          </cell>
          <cell r="BF8" t="str">
            <v>–</v>
          </cell>
          <cell r="BG8" t="str">
            <v>–</v>
          </cell>
          <cell r="BH8" t="str">
            <v>–</v>
          </cell>
          <cell r="BI8" t="str">
            <v>–</v>
          </cell>
          <cell r="BJ8" t="str">
            <v>–</v>
          </cell>
          <cell r="BK8" t="str">
            <v>–</v>
          </cell>
          <cell r="BL8" t="str">
            <v>–</v>
          </cell>
          <cell r="BM8" t="str">
            <v>–</v>
          </cell>
          <cell r="BN8" t="str">
            <v>–</v>
          </cell>
          <cell r="BO8" t="str">
            <v>–</v>
          </cell>
          <cell r="BP8" t="str">
            <v>–</v>
          </cell>
          <cell r="BQ8" t="str">
            <v>–</v>
          </cell>
          <cell r="BR8" t="str">
            <v>–</v>
          </cell>
          <cell r="BS8" t="str">
            <v>–</v>
          </cell>
          <cell r="BT8" t="str">
            <v>–</v>
          </cell>
          <cell r="BU8" t="str">
            <v>–</v>
          </cell>
          <cell r="BV8">
            <v>4.5</v>
          </cell>
          <cell r="BW8">
            <v>39.299999999999997</v>
          </cell>
          <cell r="BX8">
            <v>129</v>
          </cell>
          <cell r="BY8">
            <v>145</v>
          </cell>
        </row>
        <row r="9">
          <cell r="A9" t="str">
            <v>W40X431</v>
          </cell>
          <cell r="B9" t="str">
            <v>T</v>
          </cell>
          <cell r="C9">
            <v>431</v>
          </cell>
          <cell r="D9">
            <v>127</v>
          </cell>
          <cell r="E9">
            <v>41.3</v>
          </cell>
          <cell r="F9">
            <v>41.25</v>
          </cell>
          <cell r="G9" t="str">
            <v>–</v>
          </cell>
          <cell r="H9" t="str">
            <v>–</v>
          </cell>
          <cell r="I9" t="str">
            <v>–</v>
          </cell>
          <cell r="J9">
            <v>16.2</v>
          </cell>
          <cell r="K9">
            <v>16.25</v>
          </cell>
          <cell r="L9" t="str">
            <v>–</v>
          </cell>
          <cell r="M9" t="str">
            <v>–</v>
          </cell>
          <cell r="N9" t="str">
            <v>–</v>
          </cell>
          <cell r="O9">
            <v>1.34</v>
          </cell>
          <cell r="P9">
            <v>1.3125</v>
          </cell>
          <cell r="Q9">
            <v>0.6875</v>
          </cell>
          <cell r="R9">
            <v>2.36</v>
          </cell>
          <cell r="S9">
            <v>2.375</v>
          </cell>
          <cell r="T9" t="str">
            <v>–</v>
          </cell>
          <cell r="U9" t="str">
            <v>–</v>
          </cell>
          <cell r="V9" t="str">
            <v>–</v>
          </cell>
          <cell r="W9">
            <v>3.54</v>
          </cell>
          <cell r="X9">
            <v>3.625</v>
          </cell>
          <cell r="Y9">
            <v>1.875</v>
          </cell>
          <cell r="Z9" t="str">
            <v>–</v>
          </cell>
          <cell r="AA9" t="str">
            <v>–</v>
          </cell>
          <cell r="AB9" t="str">
            <v>–</v>
          </cell>
          <cell r="AC9" t="str">
            <v>–</v>
          </cell>
          <cell r="AD9" t="str">
            <v>–</v>
          </cell>
          <cell r="AE9">
            <v>3.44</v>
          </cell>
          <cell r="AF9" t="str">
            <v>–</v>
          </cell>
          <cell r="AG9" t="str">
            <v>–</v>
          </cell>
          <cell r="AH9">
            <v>25.5</v>
          </cell>
          <cell r="AI9" t="str">
            <v>–</v>
          </cell>
          <cell r="AJ9" t="str">
            <v>–</v>
          </cell>
          <cell r="AK9">
            <v>34800</v>
          </cell>
          <cell r="AL9">
            <v>1960</v>
          </cell>
          <cell r="AM9">
            <v>1690</v>
          </cell>
          <cell r="AN9">
            <v>16.600000000000001</v>
          </cell>
          <cell r="AO9">
            <v>1690</v>
          </cell>
          <cell r="AP9">
            <v>328</v>
          </cell>
          <cell r="AQ9">
            <v>208</v>
          </cell>
          <cell r="AR9">
            <v>3.65</v>
          </cell>
          <cell r="AS9" t="str">
            <v>–</v>
          </cell>
          <cell r="AT9" t="str">
            <v>–</v>
          </cell>
          <cell r="AU9" t="str">
            <v>–</v>
          </cell>
          <cell r="AV9">
            <v>177</v>
          </cell>
          <cell r="AW9">
            <v>638000</v>
          </cell>
          <cell r="AX9" t="str">
            <v>–</v>
          </cell>
          <cell r="AY9">
            <v>158</v>
          </cell>
          <cell r="AZ9">
            <v>1510</v>
          </cell>
          <cell r="BA9" t="str">
            <v>–</v>
          </cell>
          <cell r="BB9" t="str">
            <v>–</v>
          </cell>
          <cell r="BC9">
            <v>341</v>
          </cell>
          <cell r="BD9">
            <v>969</v>
          </cell>
          <cell r="BE9" t="str">
            <v>–</v>
          </cell>
          <cell r="BF9" t="str">
            <v>–</v>
          </cell>
          <cell r="BG9" t="str">
            <v>–</v>
          </cell>
          <cell r="BH9" t="str">
            <v>–</v>
          </cell>
          <cell r="BI9" t="str">
            <v>–</v>
          </cell>
          <cell r="BJ9" t="str">
            <v>–</v>
          </cell>
          <cell r="BK9" t="str">
            <v>–</v>
          </cell>
          <cell r="BL9" t="str">
            <v>–</v>
          </cell>
          <cell r="BM9" t="str">
            <v>–</v>
          </cell>
          <cell r="BN9" t="str">
            <v>–</v>
          </cell>
          <cell r="BO9" t="str">
            <v>–</v>
          </cell>
          <cell r="BP9" t="str">
            <v>–</v>
          </cell>
          <cell r="BQ9" t="str">
            <v>–</v>
          </cell>
          <cell r="BR9" t="str">
            <v>–</v>
          </cell>
          <cell r="BS9" t="str">
            <v>–</v>
          </cell>
          <cell r="BT9" t="str">
            <v>–</v>
          </cell>
          <cell r="BU9" t="str">
            <v>–</v>
          </cell>
          <cell r="BV9">
            <v>4.41</v>
          </cell>
          <cell r="BW9">
            <v>38.9</v>
          </cell>
          <cell r="BX9">
            <v>127</v>
          </cell>
          <cell r="BY9">
            <v>143</v>
          </cell>
        </row>
        <row r="10">
          <cell r="A10" t="str">
            <v>W40X397</v>
          </cell>
          <cell r="B10" t="str">
            <v>T</v>
          </cell>
          <cell r="C10">
            <v>397</v>
          </cell>
          <cell r="D10">
            <v>117</v>
          </cell>
          <cell r="E10">
            <v>41</v>
          </cell>
          <cell r="F10">
            <v>41</v>
          </cell>
          <cell r="G10" t="str">
            <v>–</v>
          </cell>
          <cell r="H10" t="str">
            <v>–</v>
          </cell>
          <cell r="I10" t="str">
            <v>–</v>
          </cell>
          <cell r="J10">
            <v>16.100000000000001</v>
          </cell>
          <cell r="K10">
            <v>16.125</v>
          </cell>
          <cell r="L10" t="str">
            <v>–</v>
          </cell>
          <cell r="M10" t="str">
            <v>–</v>
          </cell>
          <cell r="N10" t="str">
            <v>–</v>
          </cell>
          <cell r="O10">
            <v>1.22</v>
          </cell>
          <cell r="P10">
            <v>1.25</v>
          </cell>
          <cell r="Q10">
            <v>0.625</v>
          </cell>
          <cell r="R10">
            <v>2.2000000000000002</v>
          </cell>
          <cell r="S10">
            <v>2.1875</v>
          </cell>
          <cell r="T10" t="str">
            <v>–</v>
          </cell>
          <cell r="U10" t="str">
            <v>–</v>
          </cell>
          <cell r="V10" t="str">
            <v>–</v>
          </cell>
          <cell r="W10">
            <v>3.38</v>
          </cell>
          <cell r="X10">
            <v>3.5</v>
          </cell>
          <cell r="Y10">
            <v>1.8125</v>
          </cell>
          <cell r="Z10" t="str">
            <v>–</v>
          </cell>
          <cell r="AA10" t="str">
            <v>–</v>
          </cell>
          <cell r="AB10" t="str">
            <v>–</v>
          </cell>
          <cell r="AC10" t="str">
            <v>–</v>
          </cell>
          <cell r="AD10" t="str">
            <v>–</v>
          </cell>
          <cell r="AE10">
            <v>3.66</v>
          </cell>
          <cell r="AF10" t="str">
            <v>–</v>
          </cell>
          <cell r="AG10" t="str">
            <v>–</v>
          </cell>
          <cell r="AH10">
            <v>28</v>
          </cell>
          <cell r="AI10" t="str">
            <v>–</v>
          </cell>
          <cell r="AJ10" t="str">
            <v>–</v>
          </cell>
          <cell r="AK10">
            <v>32000</v>
          </cell>
          <cell r="AL10">
            <v>1800</v>
          </cell>
          <cell r="AM10">
            <v>1560</v>
          </cell>
          <cell r="AN10">
            <v>16.600000000000001</v>
          </cell>
          <cell r="AO10">
            <v>1540</v>
          </cell>
          <cell r="AP10">
            <v>300</v>
          </cell>
          <cell r="AQ10">
            <v>191</v>
          </cell>
          <cell r="AR10">
            <v>3.64</v>
          </cell>
          <cell r="AS10" t="str">
            <v>–</v>
          </cell>
          <cell r="AT10" t="str">
            <v>–</v>
          </cell>
          <cell r="AU10" t="str">
            <v>–</v>
          </cell>
          <cell r="AV10">
            <v>142</v>
          </cell>
          <cell r="AW10">
            <v>579000</v>
          </cell>
          <cell r="AX10" t="str">
            <v>–</v>
          </cell>
          <cell r="AY10">
            <v>156</v>
          </cell>
          <cell r="AZ10">
            <v>1380</v>
          </cell>
          <cell r="BA10" t="str">
            <v>–</v>
          </cell>
          <cell r="BB10" t="str">
            <v>–</v>
          </cell>
          <cell r="BC10">
            <v>318</v>
          </cell>
          <cell r="BD10">
            <v>891</v>
          </cell>
          <cell r="BE10" t="str">
            <v>–</v>
          </cell>
          <cell r="BF10" t="str">
            <v>–</v>
          </cell>
          <cell r="BG10" t="str">
            <v>–</v>
          </cell>
          <cell r="BH10" t="str">
            <v>–</v>
          </cell>
          <cell r="BI10" t="str">
            <v>–</v>
          </cell>
          <cell r="BJ10" t="str">
            <v>–</v>
          </cell>
          <cell r="BK10" t="str">
            <v>–</v>
          </cell>
          <cell r="BL10" t="str">
            <v>–</v>
          </cell>
          <cell r="BM10" t="str">
            <v>–</v>
          </cell>
          <cell r="BN10" t="str">
            <v>–</v>
          </cell>
          <cell r="BO10" t="str">
            <v>–</v>
          </cell>
          <cell r="BP10" t="str">
            <v>–</v>
          </cell>
          <cell r="BQ10" t="str">
            <v>–</v>
          </cell>
          <cell r="BR10" t="str">
            <v>–</v>
          </cell>
          <cell r="BS10" t="str">
            <v>–</v>
          </cell>
          <cell r="BT10" t="str">
            <v>–</v>
          </cell>
          <cell r="BU10" t="str">
            <v>–</v>
          </cell>
          <cell r="BV10">
            <v>4.38</v>
          </cell>
          <cell r="BW10">
            <v>38.799999999999997</v>
          </cell>
          <cell r="BX10">
            <v>126</v>
          </cell>
          <cell r="BY10">
            <v>142</v>
          </cell>
        </row>
        <row r="11">
          <cell r="A11" t="str">
            <v>W40X372</v>
          </cell>
          <cell r="B11" t="str">
            <v>T</v>
          </cell>
          <cell r="C11">
            <v>372</v>
          </cell>
          <cell r="D11">
            <v>110</v>
          </cell>
          <cell r="E11">
            <v>40.6</v>
          </cell>
          <cell r="F11">
            <v>40.625</v>
          </cell>
          <cell r="G11" t="str">
            <v>–</v>
          </cell>
          <cell r="H11" t="str">
            <v>–</v>
          </cell>
          <cell r="I11" t="str">
            <v>–</v>
          </cell>
          <cell r="J11">
            <v>16.100000000000001</v>
          </cell>
          <cell r="K11">
            <v>16.125</v>
          </cell>
          <cell r="L11" t="str">
            <v>–</v>
          </cell>
          <cell r="M11" t="str">
            <v>–</v>
          </cell>
          <cell r="N11" t="str">
            <v>–</v>
          </cell>
          <cell r="O11">
            <v>1.1599999999999999</v>
          </cell>
          <cell r="P11">
            <v>1.1875</v>
          </cell>
          <cell r="Q11">
            <v>0.625</v>
          </cell>
          <cell r="R11">
            <v>2.0499999999999998</v>
          </cell>
          <cell r="S11">
            <v>2.0625</v>
          </cell>
          <cell r="T11" t="str">
            <v>–</v>
          </cell>
          <cell r="U11" t="str">
            <v>–</v>
          </cell>
          <cell r="V11" t="str">
            <v>–</v>
          </cell>
          <cell r="W11">
            <v>3.23</v>
          </cell>
          <cell r="X11">
            <v>3.3125</v>
          </cell>
          <cell r="Y11">
            <v>1.8125</v>
          </cell>
          <cell r="Z11" t="str">
            <v>–</v>
          </cell>
          <cell r="AA11" t="str">
            <v>–</v>
          </cell>
          <cell r="AB11" t="str">
            <v>–</v>
          </cell>
          <cell r="AC11" t="str">
            <v>–</v>
          </cell>
          <cell r="AD11" t="str">
            <v>–</v>
          </cell>
          <cell r="AE11">
            <v>3.93</v>
          </cell>
          <cell r="AF11" t="str">
            <v>–</v>
          </cell>
          <cell r="AG11" t="str">
            <v>–</v>
          </cell>
          <cell r="AH11">
            <v>29.5</v>
          </cell>
          <cell r="AI11" t="str">
            <v>–</v>
          </cell>
          <cell r="AJ11" t="str">
            <v>–</v>
          </cell>
          <cell r="AK11">
            <v>29600</v>
          </cell>
          <cell r="AL11">
            <v>1680</v>
          </cell>
          <cell r="AM11">
            <v>1460</v>
          </cell>
          <cell r="AN11">
            <v>16.5</v>
          </cell>
          <cell r="AO11">
            <v>1420</v>
          </cell>
          <cell r="AP11">
            <v>277</v>
          </cell>
          <cell r="AQ11">
            <v>177</v>
          </cell>
          <cell r="AR11">
            <v>3.6</v>
          </cell>
          <cell r="AS11" t="str">
            <v>–</v>
          </cell>
          <cell r="AT11" t="str">
            <v>–</v>
          </cell>
          <cell r="AU11" t="str">
            <v>–</v>
          </cell>
          <cell r="AV11">
            <v>116</v>
          </cell>
          <cell r="AW11">
            <v>528000</v>
          </cell>
          <cell r="AX11" t="str">
            <v>–</v>
          </cell>
          <cell r="AY11">
            <v>155</v>
          </cell>
          <cell r="AZ11">
            <v>1280</v>
          </cell>
          <cell r="BA11" t="str">
            <v>–</v>
          </cell>
          <cell r="BB11" t="str">
            <v>–</v>
          </cell>
          <cell r="BC11">
            <v>295</v>
          </cell>
          <cell r="BD11">
            <v>829</v>
          </cell>
          <cell r="BE11" t="str">
            <v>–</v>
          </cell>
          <cell r="BF11" t="str">
            <v>–</v>
          </cell>
          <cell r="BG11" t="str">
            <v>–</v>
          </cell>
          <cell r="BH11" t="str">
            <v>–</v>
          </cell>
          <cell r="BI11" t="str">
            <v>–</v>
          </cell>
          <cell r="BJ11" t="str">
            <v>–</v>
          </cell>
          <cell r="BK11" t="str">
            <v>–</v>
          </cell>
          <cell r="BL11" t="str">
            <v>–</v>
          </cell>
          <cell r="BM11" t="str">
            <v>–</v>
          </cell>
          <cell r="BN11" t="str">
            <v>–</v>
          </cell>
          <cell r="BO11" t="str">
            <v>–</v>
          </cell>
          <cell r="BP11" t="str">
            <v>–</v>
          </cell>
          <cell r="BQ11" t="str">
            <v>–</v>
          </cell>
          <cell r="BR11" t="str">
            <v>–</v>
          </cell>
          <cell r="BS11" t="str">
            <v>–</v>
          </cell>
          <cell r="BT11" t="str">
            <v>–</v>
          </cell>
          <cell r="BU11" t="str">
            <v>–</v>
          </cell>
          <cell r="BV11">
            <v>4.33</v>
          </cell>
          <cell r="BW11">
            <v>38.6</v>
          </cell>
          <cell r="BX11">
            <v>125</v>
          </cell>
          <cell r="BY11">
            <v>141</v>
          </cell>
        </row>
        <row r="12">
          <cell r="A12" t="str">
            <v>W40X362</v>
          </cell>
          <cell r="B12" t="str">
            <v>T</v>
          </cell>
          <cell r="C12">
            <v>362</v>
          </cell>
          <cell r="D12">
            <v>106</v>
          </cell>
          <cell r="E12">
            <v>40.6</v>
          </cell>
          <cell r="F12">
            <v>40.5</v>
          </cell>
          <cell r="G12" t="str">
            <v>–</v>
          </cell>
          <cell r="H12" t="str">
            <v>–</v>
          </cell>
          <cell r="I12" t="str">
            <v>–</v>
          </cell>
          <cell r="J12">
            <v>16</v>
          </cell>
          <cell r="K12">
            <v>16</v>
          </cell>
          <cell r="L12" t="str">
            <v>–</v>
          </cell>
          <cell r="M12" t="str">
            <v>–</v>
          </cell>
          <cell r="N12" t="str">
            <v>–</v>
          </cell>
          <cell r="O12">
            <v>1.1200000000000001</v>
          </cell>
          <cell r="P12">
            <v>1.125</v>
          </cell>
          <cell r="Q12">
            <v>0.5625</v>
          </cell>
          <cell r="R12">
            <v>2.0099999999999998</v>
          </cell>
          <cell r="S12">
            <v>2</v>
          </cell>
          <cell r="T12" t="str">
            <v>–</v>
          </cell>
          <cell r="U12" t="str">
            <v>–</v>
          </cell>
          <cell r="V12" t="str">
            <v>–</v>
          </cell>
          <cell r="W12">
            <v>3.19</v>
          </cell>
          <cell r="X12">
            <v>3.25</v>
          </cell>
          <cell r="Y12">
            <v>1.75</v>
          </cell>
          <cell r="Z12" t="str">
            <v>–</v>
          </cell>
          <cell r="AA12" t="str">
            <v>–</v>
          </cell>
          <cell r="AB12" t="str">
            <v>–</v>
          </cell>
          <cell r="AC12" t="str">
            <v>–</v>
          </cell>
          <cell r="AD12" t="str">
            <v>–</v>
          </cell>
          <cell r="AE12">
            <v>3.99</v>
          </cell>
          <cell r="AF12" t="str">
            <v>–</v>
          </cell>
          <cell r="AG12" t="str">
            <v>–</v>
          </cell>
          <cell r="AH12">
            <v>30.5</v>
          </cell>
          <cell r="AI12" t="str">
            <v>–</v>
          </cell>
          <cell r="AJ12" t="str">
            <v>–</v>
          </cell>
          <cell r="AK12">
            <v>28900</v>
          </cell>
          <cell r="AL12">
            <v>1640</v>
          </cell>
          <cell r="AM12">
            <v>1420</v>
          </cell>
          <cell r="AN12">
            <v>16.5</v>
          </cell>
          <cell r="AO12">
            <v>1380</v>
          </cell>
          <cell r="AP12">
            <v>270</v>
          </cell>
          <cell r="AQ12">
            <v>173</v>
          </cell>
          <cell r="AR12">
            <v>3.6</v>
          </cell>
          <cell r="AS12" t="str">
            <v>–</v>
          </cell>
          <cell r="AT12" t="str">
            <v>–</v>
          </cell>
          <cell r="AU12" t="str">
            <v>–</v>
          </cell>
          <cell r="AV12">
            <v>109</v>
          </cell>
          <cell r="AW12">
            <v>513000</v>
          </cell>
          <cell r="AX12" t="str">
            <v>–</v>
          </cell>
          <cell r="AY12">
            <v>154</v>
          </cell>
          <cell r="AZ12">
            <v>1240</v>
          </cell>
          <cell r="BA12" t="str">
            <v>–</v>
          </cell>
          <cell r="BB12" t="str">
            <v>–</v>
          </cell>
          <cell r="BC12">
            <v>289</v>
          </cell>
          <cell r="BD12">
            <v>808</v>
          </cell>
          <cell r="BE12" t="str">
            <v>–</v>
          </cell>
          <cell r="BF12" t="str">
            <v>–</v>
          </cell>
          <cell r="BG12" t="str">
            <v>–</v>
          </cell>
          <cell r="BH12" t="str">
            <v>–</v>
          </cell>
          <cell r="BI12" t="str">
            <v>–</v>
          </cell>
          <cell r="BJ12" t="str">
            <v>–</v>
          </cell>
          <cell r="BK12" t="str">
            <v>–</v>
          </cell>
          <cell r="BL12" t="str">
            <v>–</v>
          </cell>
          <cell r="BM12" t="str">
            <v>–</v>
          </cell>
          <cell r="BN12" t="str">
            <v>–</v>
          </cell>
          <cell r="BO12" t="str">
            <v>–</v>
          </cell>
          <cell r="BP12" t="str">
            <v>–</v>
          </cell>
          <cell r="BQ12" t="str">
            <v>–</v>
          </cell>
          <cell r="BR12" t="str">
            <v>–</v>
          </cell>
          <cell r="BS12" t="str">
            <v>–</v>
          </cell>
          <cell r="BT12" t="str">
            <v>–</v>
          </cell>
          <cell r="BU12" t="str">
            <v>–</v>
          </cell>
          <cell r="BV12">
            <v>4.33</v>
          </cell>
          <cell r="BW12">
            <v>38.6</v>
          </cell>
          <cell r="BX12">
            <v>125</v>
          </cell>
          <cell r="BY12">
            <v>141</v>
          </cell>
        </row>
        <row r="13">
          <cell r="A13" t="str">
            <v>W40X324</v>
          </cell>
          <cell r="B13" t="str">
            <v>F</v>
          </cell>
          <cell r="C13">
            <v>324</v>
          </cell>
          <cell r="D13">
            <v>95.3</v>
          </cell>
          <cell r="E13">
            <v>40.200000000000003</v>
          </cell>
          <cell r="F13">
            <v>40.125</v>
          </cell>
          <cell r="G13" t="str">
            <v>–</v>
          </cell>
          <cell r="H13" t="str">
            <v>–</v>
          </cell>
          <cell r="I13" t="str">
            <v>–</v>
          </cell>
          <cell r="J13">
            <v>15.9</v>
          </cell>
          <cell r="K13">
            <v>15.875</v>
          </cell>
          <cell r="L13" t="str">
            <v>–</v>
          </cell>
          <cell r="M13" t="str">
            <v>–</v>
          </cell>
          <cell r="N13" t="str">
            <v>–</v>
          </cell>
          <cell r="O13">
            <v>1</v>
          </cell>
          <cell r="P13">
            <v>1</v>
          </cell>
          <cell r="Q13">
            <v>0.5</v>
          </cell>
          <cell r="R13">
            <v>1.81</v>
          </cell>
          <cell r="S13">
            <v>1.8125</v>
          </cell>
          <cell r="T13" t="str">
            <v>–</v>
          </cell>
          <cell r="U13" t="str">
            <v>–</v>
          </cell>
          <cell r="V13" t="str">
            <v>–</v>
          </cell>
          <cell r="W13">
            <v>2.99</v>
          </cell>
          <cell r="X13">
            <v>3.0625</v>
          </cell>
          <cell r="Y13">
            <v>1.6875</v>
          </cell>
          <cell r="Z13" t="str">
            <v>–</v>
          </cell>
          <cell r="AA13" t="str">
            <v>–</v>
          </cell>
          <cell r="AB13" t="str">
            <v>–</v>
          </cell>
          <cell r="AC13" t="str">
            <v>–</v>
          </cell>
          <cell r="AD13" t="str">
            <v>–</v>
          </cell>
          <cell r="AE13">
            <v>4.4000000000000004</v>
          </cell>
          <cell r="AF13" t="str">
            <v>–</v>
          </cell>
          <cell r="AG13" t="str">
            <v>–</v>
          </cell>
          <cell r="AH13">
            <v>34.200000000000003</v>
          </cell>
          <cell r="AI13" t="str">
            <v>–</v>
          </cell>
          <cell r="AJ13" t="str">
            <v>–</v>
          </cell>
          <cell r="AK13">
            <v>25600</v>
          </cell>
          <cell r="AL13">
            <v>1460</v>
          </cell>
          <cell r="AM13">
            <v>1280</v>
          </cell>
          <cell r="AN13">
            <v>16.399999999999999</v>
          </cell>
          <cell r="AO13">
            <v>1220</v>
          </cell>
          <cell r="AP13">
            <v>239</v>
          </cell>
          <cell r="AQ13">
            <v>153</v>
          </cell>
          <cell r="AR13">
            <v>3.58</v>
          </cell>
          <cell r="AS13" t="str">
            <v>–</v>
          </cell>
          <cell r="AT13" t="str">
            <v>–</v>
          </cell>
          <cell r="AU13" t="str">
            <v>–</v>
          </cell>
          <cell r="AV13">
            <v>79.400000000000006</v>
          </cell>
          <cell r="AW13">
            <v>448000</v>
          </cell>
          <cell r="AX13" t="str">
            <v>–</v>
          </cell>
          <cell r="AY13">
            <v>153</v>
          </cell>
          <cell r="AZ13">
            <v>1100</v>
          </cell>
          <cell r="BA13" t="str">
            <v>–</v>
          </cell>
          <cell r="BB13" t="str">
            <v>–</v>
          </cell>
          <cell r="BC13">
            <v>259</v>
          </cell>
          <cell r="BD13">
            <v>720</v>
          </cell>
          <cell r="BE13" t="str">
            <v>–</v>
          </cell>
          <cell r="BF13" t="str">
            <v>–</v>
          </cell>
          <cell r="BG13" t="str">
            <v>–</v>
          </cell>
          <cell r="BH13" t="str">
            <v>–</v>
          </cell>
          <cell r="BI13" t="str">
            <v>–</v>
          </cell>
          <cell r="BJ13" t="str">
            <v>–</v>
          </cell>
          <cell r="BK13" t="str">
            <v>–</v>
          </cell>
          <cell r="BL13" t="str">
            <v>–</v>
          </cell>
          <cell r="BM13" t="str">
            <v>–</v>
          </cell>
          <cell r="BN13" t="str">
            <v>–</v>
          </cell>
          <cell r="BO13" t="str">
            <v>–</v>
          </cell>
          <cell r="BP13" t="str">
            <v>–</v>
          </cell>
          <cell r="BQ13" t="str">
            <v>–</v>
          </cell>
          <cell r="BR13" t="str">
            <v>–</v>
          </cell>
          <cell r="BS13" t="str">
            <v>–</v>
          </cell>
          <cell r="BT13" t="str">
            <v>–</v>
          </cell>
          <cell r="BU13" t="str">
            <v>–</v>
          </cell>
          <cell r="BV13">
            <v>4.2699999999999996</v>
          </cell>
          <cell r="BW13">
            <v>38.4</v>
          </cell>
          <cell r="BX13">
            <v>124</v>
          </cell>
          <cell r="BY13">
            <v>140</v>
          </cell>
        </row>
        <row r="14">
          <cell r="A14" t="str">
            <v>W40X297</v>
          </cell>
          <cell r="B14" t="str">
            <v>F</v>
          </cell>
          <cell r="C14">
            <v>297</v>
          </cell>
          <cell r="D14">
            <v>87.3</v>
          </cell>
          <cell r="E14">
            <v>39.799999999999997</v>
          </cell>
          <cell r="F14">
            <v>39.875</v>
          </cell>
          <cell r="G14" t="str">
            <v>–</v>
          </cell>
          <cell r="H14" t="str">
            <v>–</v>
          </cell>
          <cell r="I14" t="str">
            <v>–</v>
          </cell>
          <cell r="J14">
            <v>15.8</v>
          </cell>
          <cell r="K14">
            <v>15.875</v>
          </cell>
          <cell r="L14" t="str">
            <v>–</v>
          </cell>
          <cell r="M14" t="str">
            <v>–</v>
          </cell>
          <cell r="N14" t="str">
            <v>–</v>
          </cell>
          <cell r="O14">
            <v>0.93</v>
          </cell>
          <cell r="P14">
            <v>0.9375</v>
          </cell>
          <cell r="Q14">
            <v>0.5</v>
          </cell>
          <cell r="R14">
            <v>1.65</v>
          </cell>
          <cell r="S14">
            <v>1.625</v>
          </cell>
          <cell r="T14" t="str">
            <v>–</v>
          </cell>
          <cell r="U14" t="str">
            <v>–</v>
          </cell>
          <cell r="V14" t="str">
            <v>–</v>
          </cell>
          <cell r="W14">
            <v>2.83</v>
          </cell>
          <cell r="X14">
            <v>2.9375</v>
          </cell>
          <cell r="Y14">
            <v>1.6875</v>
          </cell>
          <cell r="Z14" t="str">
            <v>–</v>
          </cell>
          <cell r="AA14" t="str">
            <v>–</v>
          </cell>
          <cell r="AB14" t="str">
            <v>–</v>
          </cell>
          <cell r="AC14" t="str">
            <v>–</v>
          </cell>
          <cell r="AD14" t="str">
            <v>–</v>
          </cell>
          <cell r="AE14">
            <v>4.8</v>
          </cell>
          <cell r="AF14" t="str">
            <v>–</v>
          </cell>
          <cell r="AG14" t="str">
            <v>–</v>
          </cell>
          <cell r="AH14">
            <v>36.799999999999997</v>
          </cell>
          <cell r="AI14" t="str">
            <v>–</v>
          </cell>
          <cell r="AJ14" t="str">
            <v>–</v>
          </cell>
          <cell r="AK14">
            <v>23200</v>
          </cell>
          <cell r="AL14">
            <v>1330</v>
          </cell>
          <cell r="AM14">
            <v>1170</v>
          </cell>
          <cell r="AN14">
            <v>16.3</v>
          </cell>
          <cell r="AO14">
            <v>1090</v>
          </cell>
          <cell r="AP14">
            <v>215</v>
          </cell>
          <cell r="AQ14">
            <v>138</v>
          </cell>
          <cell r="AR14">
            <v>3.54</v>
          </cell>
          <cell r="AS14" t="str">
            <v>–</v>
          </cell>
          <cell r="AT14" t="str">
            <v>–</v>
          </cell>
          <cell r="AU14" t="str">
            <v>–</v>
          </cell>
          <cell r="AV14">
            <v>61.2</v>
          </cell>
          <cell r="AW14">
            <v>399000</v>
          </cell>
          <cell r="AX14" t="str">
            <v>–</v>
          </cell>
          <cell r="AY14">
            <v>151</v>
          </cell>
          <cell r="AZ14">
            <v>982</v>
          </cell>
          <cell r="BA14" t="str">
            <v>–</v>
          </cell>
          <cell r="BB14" t="str">
            <v>–</v>
          </cell>
          <cell r="BC14">
            <v>234</v>
          </cell>
          <cell r="BD14">
            <v>652</v>
          </cell>
          <cell r="BE14" t="str">
            <v>–</v>
          </cell>
          <cell r="BF14" t="str">
            <v>–</v>
          </cell>
          <cell r="BG14" t="str">
            <v>–</v>
          </cell>
          <cell r="BH14" t="str">
            <v>–</v>
          </cell>
          <cell r="BI14" t="str">
            <v>–</v>
          </cell>
          <cell r="BJ14" t="str">
            <v>–</v>
          </cell>
          <cell r="BK14" t="str">
            <v>–</v>
          </cell>
          <cell r="BL14" t="str">
            <v>–</v>
          </cell>
          <cell r="BM14" t="str">
            <v>–</v>
          </cell>
          <cell r="BN14" t="str">
            <v>–</v>
          </cell>
          <cell r="BO14" t="str">
            <v>–</v>
          </cell>
          <cell r="BP14" t="str">
            <v>–</v>
          </cell>
          <cell r="BQ14" t="str">
            <v>–</v>
          </cell>
          <cell r="BR14" t="str">
            <v>–</v>
          </cell>
          <cell r="BS14" t="str">
            <v>–</v>
          </cell>
          <cell r="BT14" t="str">
            <v>–</v>
          </cell>
          <cell r="BU14" t="str">
            <v>–</v>
          </cell>
          <cell r="BV14">
            <v>4.22</v>
          </cell>
          <cell r="BW14">
            <v>38.200000000000003</v>
          </cell>
          <cell r="BX14">
            <v>123</v>
          </cell>
          <cell r="BY14">
            <v>139</v>
          </cell>
        </row>
        <row r="15">
          <cell r="A15" t="str">
            <v>W40X277</v>
          </cell>
          <cell r="B15" t="str">
            <v>F</v>
          </cell>
          <cell r="C15">
            <v>277</v>
          </cell>
          <cell r="D15">
            <v>81.5</v>
          </cell>
          <cell r="E15">
            <v>39.700000000000003</v>
          </cell>
          <cell r="F15">
            <v>39.75</v>
          </cell>
          <cell r="G15" t="str">
            <v>–</v>
          </cell>
          <cell r="H15" t="str">
            <v>–</v>
          </cell>
          <cell r="I15" t="str">
            <v>–</v>
          </cell>
          <cell r="J15">
            <v>15.8</v>
          </cell>
          <cell r="K15">
            <v>15.875</v>
          </cell>
          <cell r="L15" t="str">
            <v>–</v>
          </cell>
          <cell r="M15" t="str">
            <v>–</v>
          </cell>
          <cell r="N15" t="str">
            <v>–</v>
          </cell>
          <cell r="O15">
            <v>0.83</v>
          </cell>
          <cell r="P15">
            <v>0.8125</v>
          </cell>
          <cell r="Q15">
            <v>0.4375</v>
          </cell>
          <cell r="R15">
            <v>1.58</v>
          </cell>
          <cell r="S15">
            <v>1.5625</v>
          </cell>
          <cell r="T15" t="str">
            <v>–</v>
          </cell>
          <cell r="U15" t="str">
            <v>–</v>
          </cell>
          <cell r="V15" t="str">
            <v>–</v>
          </cell>
          <cell r="W15">
            <v>2.76</v>
          </cell>
          <cell r="X15">
            <v>2.875</v>
          </cell>
          <cell r="Y15">
            <v>1.625</v>
          </cell>
          <cell r="Z15" t="str">
            <v>–</v>
          </cell>
          <cell r="AA15" t="str">
            <v>–</v>
          </cell>
          <cell r="AB15" t="str">
            <v>–</v>
          </cell>
          <cell r="AC15" t="str">
            <v>–</v>
          </cell>
          <cell r="AD15" t="str">
            <v>–</v>
          </cell>
          <cell r="AE15">
            <v>5.03</v>
          </cell>
          <cell r="AF15" t="str">
            <v>–</v>
          </cell>
          <cell r="AG15" t="str">
            <v>–</v>
          </cell>
          <cell r="AH15">
            <v>41.2</v>
          </cell>
          <cell r="AI15" t="str">
            <v>–</v>
          </cell>
          <cell r="AJ15" t="str">
            <v>–</v>
          </cell>
          <cell r="AK15">
            <v>21900</v>
          </cell>
          <cell r="AL15">
            <v>1250</v>
          </cell>
          <cell r="AM15">
            <v>1100</v>
          </cell>
          <cell r="AN15">
            <v>16.399999999999999</v>
          </cell>
          <cell r="AO15">
            <v>1040</v>
          </cell>
          <cell r="AP15">
            <v>204</v>
          </cell>
          <cell r="AQ15">
            <v>132</v>
          </cell>
          <cell r="AR15">
            <v>3.58</v>
          </cell>
          <cell r="AS15" t="str">
            <v>–</v>
          </cell>
          <cell r="AT15" t="str">
            <v>–</v>
          </cell>
          <cell r="AU15" t="str">
            <v>–</v>
          </cell>
          <cell r="AV15">
            <v>51.5</v>
          </cell>
          <cell r="AW15">
            <v>379000</v>
          </cell>
          <cell r="AX15" t="str">
            <v>–</v>
          </cell>
          <cell r="AY15">
            <v>151</v>
          </cell>
          <cell r="AZ15">
            <v>940</v>
          </cell>
          <cell r="BA15" t="str">
            <v>–</v>
          </cell>
          <cell r="BB15" t="str">
            <v>–</v>
          </cell>
          <cell r="BC15">
            <v>225</v>
          </cell>
          <cell r="BD15">
            <v>614</v>
          </cell>
          <cell r="BE15" t="str">
            <v>–</v>
          </cell>
          <cell r="BF15" t="str">
            <v>–</v>
          </cell>
          <cell r="BG15" t="str">
            <v>–</v>
          </cell>
          <cell r="BH15" t="str">
            <v>–</v>
          </cell>
          <cell r="BI15" t="str">
            <v>–</v>
          </cell>
          <cell r="BJ15" t="str">
            <v>–</v>
          </cell>
          <cell r="BK15" t="str">
            <v>–</v>
          </cell>
          <cell r="BL15" t="str">
            <v>–</v>
          </cell>
          <cell r="BM15" t="str">
            <v>–</v>
          </cell>
          <cell r="BN15" t="str">
            <v>–</v>
          </cell>
          <cell r="BO15" t="str">
            <v>–</v>
          </cell>
          <cell r="BP15" t="str">
            <v>–</v>
          </cell>
          <cell r="BQ15" t="str">
            <v>–</v>
          </cell>
          <cell r="BR15" t="str">
            <v>–</v>
          </cell>
          <cell r="BS15" t="str">
            <v>–</v>
          </cell>
          <cell r="BT15" t="str">
            <v>–</v>
          </cell>
          <cell r="BU15" t="str">
            <v>–</v>
          </cell>
          <cell r="BV15">
            <v>4.25</v>
          </cell>
          <cell r="BW15">
            <v>38.1</v>
          </cell>
          <cell r="BX15">
            <v>123</v>
          </cell>
          <cell r="BY15">
            <v>139</v>
          </cell>
        </row>
        <row r="16">
          <cell r="A16" t="str">
            <v>W40X249</v>
          </cell>
          <cell r="B16" t="str">
            <v>F</v>
          </cell>
          <cell r="C16">
            <v>249</v>
          </cell>
          <cell r="D16">
            <v>73.5</v>
          </cell>
          <cell r="E16">
            <v>39.4</v>
          </cell>
          <cell r="F16">
            <v>39.375</v>
          </cell>
          <cell r="G16" t="str">
            <v>–</v>
          </cell>
          <cell r="H16" t="str">
            <v>–</v>
          </cell>
          <cell r="I16" t="str">
            <v>–</v>
          </cell>
          <cell r="J16">
            <v>15.8</v>
          </cell>
          <cell r="K16">
            <v>15.75</v>
          </cell>
          <cell r="L16" t="str">
            <v>–</v>
          </cell>
          <cell r="M16" t="str">
            <v>–</v>
          </cell>
          <cell r="N16" t="str">
            <v>–</v>
          </cell>
          <cell r="O16">
            <v>0.75</v>
          </cell>
          <cell r="P16">
            <v>0.75</v>
          </cell>
          <cell r="Q16">
            <v>0.375</v>
          </cell>
          <cell r="R16">
            <v>1.42</v>
          </cell>
          <cell r="S16">
            <v>1.4375</v>
          </cell>
          <cell r="T16" t="str">
            <v>–</v>
          </cell>
          <cell r="U16" t="str">
            <v>–</v>
          </cell>
          <cell r="V16" t="str">
            <v>–</v>
          </cell>
          <cell r="W16">
            <v>2.6</v>
          </cell>
          <cell r="X16">
            <v>2.6875</v>
          </cell>
          <cell r="Y16">
            <v>1.5625</v>
          </cell>
          <cell r="Z16" t="str">
            <v>–</v>
          </cell>
          <cell r="AA16" t="str">
            <v>–</v>
          </cell>
          <cell r="AB16" t="str">
            <v>–</v>
          </cell>
          <cell r="AC16" t="str">
            <v>–</v>
          </cell>
          <cell r="AD16" t="str">
            <v>–</v>
          </cell>
          <cell r="AE16">
            <v>5.55</v>
          </cell>
          <cell r="AF16" t="str">
            <v>–</v>
          </cell>
          <cell r="AG16" t="str">
            <v>–</v>
          </cell>
          <cell r="AH16">
            <v>45.6</v>
          </cell>
          <cell r="AI16" t="str">
            <v>–</v>
          </cell>
          <cell r="AJ16" t="str">
            <v>–</v>
          </cell>
          <cell r="AK16">
            <v>19600</v>
          </cell>
          <cell r="AL16">
            <v>1120</v>
          </cell>
          <cell r="AM16">
            <v>993</v>
          </cell>
          <cell r="AN16">
            <v>16.3</v>
          </cell>
          <cell r="AO16">
            <v>926</v>
          </cell>
          <cell r="AP16">
            <v>182</v>
          </cell>
          <cell r="AQ16">
            <v>118</v>
          </cell>
          <cell r="AR16">
            <v>3.55</v>
          </cell>
          <cell r="AS16" t="str">
            <v>–</v>
          </cell>
          <cell r="AT16" t="str">
            <v>–</v>
          </cell>
          <cell r="AU16" t="str">
            <v>–</v>
          </cell>
          <cell r="AV16">
            <v>38.1</v>
          </cell>
          <cell r="AW16">
            <v>334000</v>
          </cell>
          <cell r="AX16" t="str">
            <v>–</v>
          </cell>
          <cell r="AY16">
            <v>150</v>
          </cell>
          <cell r="AZ16">
            <v>841</v>
          </cell>
          <cell r="BA16" t="str">
            <v>–</v>
          </cell>
          <cell r="BB16" t="str">
            <v>–</v>
          </cell>
          <cell r="BC16">
            <v>203</v>
          </cell>
          <cell r="BD16">
            <v>551</v>
          </cell>
          <cell r="BE16" t="str">
            <v>–</v>
          </cell>
          <cell r="BF16" t="str">
            <v>–</v>
          </cell>
          <cell r="BG16" t="str">
            <v>–</v>
          </cell>
          <cell r="BH16" t="str">
            <v>–</v>
          </cell>
          <cell r="BI16" t="str">
            <v>–</v>
          </cell>
          <cell r="BJ16" t="str">
            <v>–</v>
          </cell>
          <cell r="BK16" t="str">
            <v>–</v>
          </cell>
          <cell r="BL16" t="str">
            <v>–</v>
          </cell>
          <cell r="BM16" t="str">
            <v>–</v>
          </cell>
          <cell r="BN16" t="str">
            <v>–</v>
          </cell>
          <cell r="BO16" t="str">
            <v>–</v>
          </cell>
          <cell r="BP16" t="str">
            <v>–</v>
          </cell>
          <cell r="BQ16" t="str">
            <v>–</v>
          </cell>
          <cell r="BR16" t="str">
            <v>–</v>
          </cell>
          <cell r="BS16" t="str">
            <v>–</v>
          </cell>
          <cell r="BT16" t="str">
            <v>–</v>
          </cell>
          <cell r="BU16" t="str">
            <v>–</v>
          </cell>
          <cell r="BV16">
            <v>4.21</v>
          </cell>
          <cell r="BW16">
            <v>38</v>
          </cell>
          <cell r="BX16">
            <v>122</v>
          </cell>
          <cell r="BY16">
            <v>138</v>
          </cell>
        </row>
        <row r="17">
          <cell r="A17" t="str">
            <v>W40X215</v>
          </cell>
          <cell r="B17" t="str">
            <v>F</v>
          </cell>
          <cell r="C17">
            <v>215</v>
          </cell>
          <cell r="D17">
            <v>63.5</v>
          </cell>
          <cell r="E17">
            <v>39</v>
          </cell>
          <cell r="F17">
            <v>39</v>
          </cell>
          <cell r="G17" t="str">
            <v>–</v>
          </cell>
          <cell r="H17" t="str">
            <v>–</v>
          </cell>
          <cell r="I17" t="str">
            <v>–</v>
          </cell>
          <cell r="J17">
            <v>15.8</v>
          </cell>
          <cell r="K17">
            <v>15.75</v>
          </cell>
          <cell r="L17" t="str">
            <v>–</v>
          </cell>
          <cell r="M17" t="str">
            <v>–</v>
          </cell>
          <cell r="N17" t="str">
            <v>–</v>
          </cell>
          <cell r="O17">
            <v>0.65</v>
          </cell>
          <cell r="P17">
            <v>0.625</v>
          </cell>
          <cell r="Q17">
            <v>0.3125</v>
          </cell>
          <cell r="R17">
            <v>1.22</v>
          </cell>
          <cell r="S17">
            <v>1.25</v>
          </cell>
          <cell r="T17" t="str">
            <v>–</v>
          </cell>
          <cell r="U17" t="str">
            <v>–</v>
          </cell>
          <cell r="V17" t="str">
            <v>–</v>
          </cell>
          <cell r="W17">
            <v>2.4</v>
          </cell>
          <cell r="X17">
            <v>2.5</v>
          </cell>
          <cell r="Y17">
            <v>1.5625</v>
          </cell>
          <cell r="Z17" t="str">
            <v>–</v>
          </cell>
          <cell r="AA17" t="str">
            <v>–</v>
          </cell>
          <cell r="AB17" t="str">
            <v>–</v>
          </cell>
          <cell r="AC17" t="str">
            <v>–</v>
          </cell>
          <cell r="AD17" t="str">
            <v>–</v>
          </cell>
          <cell r="AE17">
            <v>6.45</v>
          </cell>
          <cell r="AF17" t="str">
            <v>–</v>
          </cell>
          <cell r="AG17" t="str">
            <v>–</v>
          </cell>
          <cell r="AH17">
            <v>52.6</v>
          </cell>
          <cell r="AI17" t="str">
            <v>–</v>
          </cell>
          <cell r="AJ17" t="str">
            <v>–</v>
          </cell>
          <cell r="AK17">
            <v>16700</v>
          </cell>
          <cell r="AL17">
            <v>964</v>
          </cell>
          <cell r="AM17">
            <v>859</v>
          </cell>
          <cell r="AN17">
            <v>16.2</v>
          </cell>
          <cell r="AO17">
            <v>803</v>
          </cell>
          <cell r="AP17">
            <v>156</v>
          </cell>
          <cell r="AQ17">
            <v>101</v>
          </cell>
          <cell r="AR17">
            <v>3.54</v>
          </cell>
          <cell r="AS17" t="str">
            <v>–</v>
          </cell>
          <cell r="AT17" t="str">
            <v>–</v>
          </cell>
          <cell r="AU17" t="str">
            <v>–</v>
          </cell>
          <cell r="AV17">
            <v>24.8</v>
          </cell>
          <cell r="AW17">
            <v>284000</v>
          </cell>
          <cell r="AX17" t="str">
            <v>–</v>
          </cell>
          <cell r="AY17">
            <v>149</v>
          </cell>
          <cell r="AZ17">
            <v>719</v>
          </cell>
          <cell r="BA17" t="str">
            <v>–</v>
          </cell>
          <cell r="BB17" t="str">
            <v>–</v>
          </cell>
          <cell r="BC17">
            <v>175</v>
          </cell>
          <cell r="BD17">
            <v>473</v>
          </cell>
          <cell r="BE17" t="str">
            <v>–</v>
          </cell>
          <cell r="BF17" t="str">
            <v>–</v>
          </cell>
          <cell r="BG17" t="str">
            <v>–</v>
          </cell>
          <cell r="BH17" t="str">
            <v>–</v>
          </cell>
          <cell r="BI17" t="str">
            <v>–</v>
          </cell>
          <cell r="BJ17" t="str">
            <v>–</v>
          </cell>
          <cell r="BK17" t="str">
            <v>–</v>
          </cell>
          <cell r="BL17" t="str">
            <v>–</v>
          </cell>
          <cell r="BM17" t="str">
            <v>–</v>
          </cell>
          <cell r="BN17" t="str">
            <v>–</v>
          </cell>
          <cell r="BO17" t="str">
            <v>–</v>
          </cell>
          <cell r="BP17" t="str">
            <v>–</v>
          </cell>
          <cell r="BQ17" t="str">
            <v>–</v>
          </cell>
          <cell r="BR17" t="str">
            <v>–</v>
          </cell>
          <cell r="BS17" t="str">
            <v>–</v>
          </cell>
          <cell r="BT17" t="str">
            <v>–</v>
          </cell>
          <cell r="BU17" t="str">
            <v>–</v>
          </cell>
          <cell r="BV17">
            <v>4.1900000000000004</v>
          </cell>
          <cell r="BW17">
            <v>37.799999999999997</v>
          </cell>
          <cell r="BX17">
            <v>122</v>
          </cell>
          <cell r="BY17">
            <v>138</v>
          </cell>
        </row>
        <row r="18">
          <cell r="A18" t="str">
            <v>W40X199</v>
          </cell>
          <cell r="B18" t="str">
            <v>F</v>
          </cell>
          <cell r="C18">
            <v>199</v>
          </cell>
          <cell r="D18">
            <v>58.8</v>
          </cell>
          <cell r="E18">
            <v>38.700000000000003</v>
          </cell>
          <cell r="F18">
            <v>38.625</v>
          </cell>
          <cell r="G18" t="str">
            <v>–</v>
          </cell>
          <cell r="H18" t="str">
            <v>–</v>
          </cell>
          <cell r="I18" t="str">
            <v>–</v>
          </cell>
          <cell r="J18">
            <v>15.8</v>
          </cell>
          <cell r="K18">
            <v>15.75</v>
          </cell>
          <cell r="L18" t="str">
            <v>–</v>
          </cell>
          <cell r="M18" t="str">
            <v>–</v>
          </cell>
          <cell r="N18" t="str">
            <v>–</v>
          </cell>
          <cell r="O18">
            <v>0.65</v>
          </cell>
          <cell r="P18">
            <v>0.625</v>
          </cell>
          <cell r="Q18">
            <v>0.3125</v>
          </cell>
          <cell r="R18">
            <v>1.07</v>
          </cell>
          <cell r="S18">
            <v>1.0625</v>
          </cell>
          <cell r="T18" t="str">
            <v>–</v>
          </cell>
          <cell r="U18" t="str">
            <v>–</v>
          </cell>
          <cell r="V18" t="str">
            <v>–</v>
          </cell>
          <cell r="W18">
            <v>2.25</v>
          </cell>
          <cell r="X18">
            <v>2.3125</v>
          </cell>
          <cell r="Y18">
            <v>1.5625</v>
          </cell>
          <cell r="Z18" t="str">
            <v>–</v>
          </cell>
          <cell r="AA18" t="str">
            <v>–</v>
          </cell>
          <cell r="AB18" t="str">
            <v>–</v>
          </cell>
          <cell r="AC18" t="str">
            <v>–</v>
          </cell>
          <cell r="AD18" t="str">
            <v>–</v>
          </cell>
          <cell r="AE18">
            <v>7.39</v>
          </cell>
          <cell r="AF18" t="str">
            <v>–</v>
          </cell>
          <cell r="AG18" t="str">
            <v>–</v>
          </cell>
          <cell r="AH18">
            <v>52.6</v>
          </cell>
          <cell r="AI18" t="str">
            <v>–</v>
          </cell>
          <cell r="AJ18" t="str">
            <v>–</v>
          </cell>
          <cell r="AK18">
            <v>14900</v>
          </cell>
          <cell r="AL18">
            <v>869</v>
          </cell>
          <cell r="AM18">
            <v>770</v>
          </cell>
          <cell r="AN18">
            <v>16</v>
          </cell>
          <cell r="AO18">
            <v>695</v>
          </cell>
          <cell r="AP18">
            <v>137</v>
          </cell>
          <cell r="AQ18">
            <v>88.2</v>
          </cell>
          <cell r="AR18">
            <v>3.45</v>
          </cell>
          <cell r="AS18" t="str">
            <v>–</v>
          </cell>
          <cell r="AT18" t="str">
            <v>–</v>
          </cell>
          <cell r="AU18" t="str">
            <v>–</v>
          </cell>
          <cell r="AV18">
            <v>18.3</v>
          </cell>
          <cell r="AW18">
            <v>246000</v>
          </cell>
          <cell r="AX18" t="str">
            <v>–</v>
          </cell>
          <cell r="AY18">
            <v>149</v>
          </cell>
          <cell r="AZ18">
            <v>628</v>
          </cell>
          <cell r="BA18" t="str">
            <v>–</v>
          </cell>
          <cell r="BB18" t="str">
            <v>–</v>
          </cell>
          <cell r="BC18">
            <v>153</v>
          </cell>
          <cell r="BD18">
            <v>427</v>
          </cell>
          <cell r="BE18" t="str">
            <v>–</v>
          </cell>
          <cell r="BF18" t="str">
            <v>–</v>
          </cell>
          <cell r="BG18" t="str">
            <v>–</v>
          </cell>
          <cell r="BH18" t="str">
            <v>–</v>
          </cell>
          <cell r="BI18" t="str">
            <v>–</v>
          </cell>
          <cell r="BJ18" t="str">
            <v>–</v>
          </cell>
          <cell r="BK18" t="str">
            <v>–</v>
          </cell>
          <cell r="BL18" t="str">
            <v>–</v>
          </cell>
          <cell r="BM18" t="str">
            <v>–</v>
          </cell>
          <cell r="BN18" t="str">
            <v>–</v>
          </cell>
          <cell r="BO18" t="str">
            <v>–</v>
          </cell>
          <cell r="BP18" t="str">
            <v>–</v>
          </cell>
          <cell r="BQ18" t="str">
            <v>–</v>
          </cell>
          <cell r="BR18" t="str">
            <v>–</v>
          </cell>
          <cell r="BS18" t="str">
            <v>–</v>
          </cell>
          <cell r="BT18" t="str">
            <v>–</v>
          </cell>
          <cell r="BU18" t="str">
            <v>–</v>
          </cell>
          <cell r="BV18">
            <v>4.12</v>
          </cell>
          <cell r="BW18">
            <v>37.6</v>
          </cell>
          <cell r="BX18">
            <v>121</v>
          </cell>
          <cell r="BY18">
            <v>137</v>
          </cell>
        </row>
        <row r="19">
          <cell r="A19" t="str">
            <v>W40X392</v>
          </cell>
          <cell r="B19" t="str">
            <v>T</v>
          </cell>
          <cell r="C19">
            <v>392</v>
          </cell>
          <cell r="D19">
            <v>116</v>
          </cell>
          <cell r="E19">
            <v>41.6</v>
          </cell>
          <cell r="F19">
            <v>41.625</v>
          </cell>
          <cell r="G19" t="str">
            <v>–</v>
          </cell>
          <cell r="H19" t="str">
            <v>–</v>
          </cell>
          <cell r="I19" t="str">
            <v>–</v>
          </cell>
          <cell r="J19">
            <v>12.4</v>
          </cell>
          <cell r="K19">
            <v>12.375</v>
          </cell>
          <cell r="L19" t="str">
            <v>–</v>
          </cell>
          <cell r="M19" t="str">
            <v>–</v>
          </cell>
          <cell r="N19" t="str">
            <v>–</v>
          </cell>
          <cell r="O19">
            <v>1.42</v>
          </cell>
          <cell r="P19">
            <v>1.4375</v>
          </cell>
          <cell r="Q19">
            <v>0.75</v>
          </cell>
          <cell r="R19">
            <v>2.52</v>
          </cell>
          <cell r="S19">
            <v>2.5</v>
          </cell>
          <cell r="T19" t="str">
            <v>–</v>
          </cell>
          <cell r="U19" t="str">
            <v>–</v>
          </cell>
          <cell r="V19" t="str">
            <v>–</v>
          </cell>
          <cell r="W19">
            <v>3.7</v>
          </cell>
          <cell r="X19">
            <v>3.8125</v>
          </cell>
          <cell r="Y19">
            <v>1.9375</v>
          </cell>
          <cell r="Z19" t="str">
            <v>–</v>
          </cell>
          <cell r="AA19" t="str">
            <v>–</v>
          </cell>
          <cell r="AB19" t="str">
            <v>–</v>
          </cell>
          <cell r="AC19" t="str">
            <v>–</v>
          </cell>
          <cell r="AD19" t="str">
            <v>–</v>
          </cell>
          <cell r="AE19">
            <v>2.4500000000000002</v>
          </cell>
          <cell r="AF19" t="str">
            <v>–</v>
          </cell>
          <cell r="AG19" t="str">
            <v>–</v>
          </cell>
          <cell r="AH19">
            <v>24.1</v>
          </cell>
          <cell r="AI19" t="str">
            <v>–</v>
          </cell>
          <cell r="AJ19" t="str">
            <v>–</v>
          </cell>
          <cell r="AK19">
            <v>29900</v>
          </cell>
          <cell r="AL19">
            <v>1710</v>
          </cell>
          <cell r="AM19">
            <v>1440</v>
          </cell>
          <cell r="AN19">
            <v>16.100000000000001</v>
          </cell>
          <cell r="AO19">
            <v>803</v>
          </cell>
          <cell r="AP19">
            <v>212</v>
          </cell>
          <cell r="AQ19">
            <v>130</v>
          </cell>
          <cell r="AR19">
            <v>2.64</v>
          </cell>
          <cell r="AS19" t="str">
            <v>–</v>
          </cell>
          <cell r="AT19" t="str">
            <v>–</v>
          </cell>
          <cell r="AU19" t="str">
            <v>–</v>
          </cell>
          <cell r="AV19">
            <v>172</v>
          </cell>
          <cell r="AW19">
            <v>306000</v>
          </cell>
          <cell r="AX19" t="str">
            <v>–</v>
          </cell>
          <cell r="AY19">
            <v>121</v>
          </cell>
          <cell r="AZ19">
            <v>946</v>
          </cell>
          <cell r="BA19" t="str">
            <v>–</v>
          </cell>
          <cell r="BB19" t="str">
            <v>–</v>
          </cell>
          <cell r="BC19">
            <v>270</v>
          </cell>
          <cell r="BD19">
            <v>848</v>
          </cell>
          <cell r="BE19" t="str">
            <v>–</v>
          </cell>
          <cell r="BF19" t="str">
            <v>–</v>
          </cell>
          <cell r="BG19" t="str">
            <v>–</v>
          </cell>
          <cell r="BH19" t="str">
            <v>–</v>
          </cell>
          <cell r="BI19" t="str">
            <v>–</v>
          </cell>
          <cell r="BJ19" t="str">
            <v>–</v>
          </cell>
          <cell r="BK19" t="str">
            <v>–</v>
          </cell>
          <cell r="BL19" t="str">
            <v>–</v>
          </cell>
          <cell r="BM19" t="str">
            <v>–</v>
          </cell>
          <cell r="BN19" t="str">
            <v>–</v>
          </cell>
          <cell r="BO19" t="str">
            <v>–</v>
          </cell>
          <cell r="BP19" t="str">
            <v>–</v>
          </cell>
          <cell r="BQ19" t="str">
            <v>–</v>
          </cell>
          <cell r="BR19" t="str">
            <v>–</v>
          </cell>
          <cell r="BS19" t="str">
            <v>–</v>
          </cell>
          <cell r="BT19" t="str">
            <v>–</v>
          </cell>
          <cell r="BU19" t="str">
            <v>–</v>
          </cell>
          <cell r="BV19">
            <v>3.3</v>
          </cell>
          <cell r="BW19">
            <v>39.1</v>
          </cell>
          <cell r="BX19">
            <v>116</v>
          </cell>
          <cell r="BY19">
            <v>128</v>
          </cell>
        </row>
        <row r="20">
          <cell r="A20" t="str">
            <v>W40X331</v>
          </cell>
          <cell r="B20" t="str">
            <v>T</v>
          </cell>
          <cell r="C20">
            <v>331</v>
          </cell>
          <cell r="D20">
            <v>97.7</v>
          </cell>
          <cell r="E20">
            <v>40.799999999999997</v>
          </cell>
          <cell r="F20">
            <v>40.75</v>
          </cell>
          <cell r="G20" t="str">
            <v>–</v>
          </cell>
          <cell r="H20" t="str">
            <v>–</v>
          </cell>
          <cell r="I20" t="str">
            <v>–</v>
          </cell>
          <cell r="J20">
            <v>12.2</v>
          </cell>
          <cell r="K20">
            <v>12.125</v>
          </cell>
          <cell r="L20" t="str">
            <v>–</v>
          </cell>
          <cell r="M20" t="str">
            <v>–</v>
          </cell>
          <cell r="N20" t="str">
            <v>–</v>
          </cell>
          <cell r="O20">
            <v>1.22</v>
          </cell>
          <cell r="P20">
            <v>1.25</v>
          </cell>
          <cell r="Q20">
            <v>0.625</v>
          </cell>
          <cell r="R20">
            <v>2.13</v>
          </cell>
          <cell r="S20">
            <v>2.125</v>
          </cell>
          <cell r="T20" t="str">
            <v>–</v>
          </cell>
          <cell r="U20" t="str">
            <v>–</v>
          </cell>
          <cell r="V20" t="str">
            <v>–</v>
          </cell>
          <cell r="W20">
            <v>3.31</v>
          </cell>
          <cell r="X20">
            <v>3.375</v>
          </cell>
          <cell r="Y20">
            <v>1.8125</v>
          </cell>
          <cell r="Z20" t="str">
            <v>–</v>
          </cell>
          <cell r="AA20" t="str">
            <v>–</v>
          </cell>
          <cell r="AB20" t="str">
            <v>–</v>
          </cell>
          <cell r="AC20" t="str">
            <v>–</v>
          </cell>
          <cell r="AD20" t="str">
            <v>–</v>
          </cell>
          <cell r="AE20">
            <v>2.86</v>
          </cell>
          <cell r="AF20" t="str">
            <v>–</v>
          </cell>
          <cell r="AG20" t="str">
            <v>–</v>
          </cell>
          <cell r="AH20">
            <v>28</v>
          </cell>
          <cell r="AI20" t="str">
            <v>–</v>
          </cell>
          <cell r="AJ20" t="str">
            <v>–</v>
          </cell>
          <cell r="AK20">
            <v>24700</v>
          </cell>
          <cell r="AL20">
            <v>1430</v>
          </cell>
          <cell r="AM20">
            <v>1210</v>
          </cell>
          <cell r="AN20">
            <v>15.9</v>
          </cell>
          <cell r="AO20">
            <v>644</v>
          </cell>
          <cell r="AP20">
            <v>172</v>
          </cell>
          <cell r="AQ20">
            <v>106</v>
          </cell>
          <cell r="AR20">
            <v>2.57</v>
          </cell>
          <cell r="AS20" t="str">
            <v>–</v>
          </cell>
          <cell r="AT20" t="str">
            <v>–</v>
          </cell>
          <cell r="AU20" t="str">
            <v>–</v>
          </cell>
          <cell r="AV20">
            <v>105</v>
          </cell>
          <cell r="AW20">
            <v>241000</v>
          </cell>
          <cell r="AX20" t="str">
            <v>–</v>
          </cell>
          <cell r="AY20">
            <v>118</v>
          </cell>
          <cell r="AZ20">
            <v>766</v>
          </cell>
          <cell r="BA20" t="str">
            <v>–</v>
          </cell>
          <cell r="BB20" t="str">
            <v>–</v>
          </cell>
          <cell r="BC20">
            <v>226</v>
          </cell>
          <cell r="BD20">
            <v>706</v>
          </cell>
          <cell r="BE20" t="str">
            <v>–</v>
          </cell>
          <cell r="BF20" t="str">
            <v>–</v>
          </cell>
          <cell r="BG20" t="str">
            <v>–</v>
          </cell>
          <cell r="BH20" t="str">
            <v>–</v>
          </cell>
          <cell r="BI20" t="str">
            <v>–</v>
          </cell>
          <cell r="BJ20" t="str">
            <v>–</v>
          </cell>
          <cell r="BK20" t="str">
            <v>–</v>
          </cell>
          <cell r="BL20" t="str">
            <v>–</v>
          </cell>
          <cell r="BM20" t="str">
            <v>–</v>
          </cell>
          <cell r="BN20" t="str">
            <v>–</v>
          </cell>
          <cell r="BO20" t="str">
            <v>–</v>
          </cell>
          <cell r="BP20" t="str">
            <v>–</v>
          </cell>
          <cell r="BQ20" t="str">
            <v>–</v>
          </cell>
          <cell r="BR20" t="str">
            <v>–</v>
          </cell>
          <cell r="BS20" t="str">
            <v>–</v>
          </cell>
          <cell r="BT20" t="str">
            <v>–</v>
          </cell>
          <cell r="BU20" t="str">
            <v>–</v>
          </cell>
          <cell r="BV20">
            <v>3.21</v>
          </cell>
          <cell r="BW20">
            <v>38.700000000000003</v>
          </cell>
          <cell r="BX20">
            <v>114</v>
          </cell>
          <cell r="BY20">
            <v>126</v>
          </cell>
        </row>
        <row r="21">
          <cell r="A21" t="str">
            <v>W40X327</v>
          </cell>
          <cell r="B21" t="str">
            <v>T</v>
          </cell>
          <cell r="C21">
            <v>327</v>
          </cell>
          <cell r="D21">
            <v>95.9</v>
          </cell>
          <cell r="E21">
            <v>40.799999999999997</v>
          </cell>
          <cell r="F21">
            <v>40.75</v>
          </cell>
          <cell r="G21" t="str">
            <v>–</v>
          </cell>
          <cell r="H21" t="str">
            <v>–</v>
          </cell>
          <cell r="I21" t="str">
            <v>–</v>
          </cell>
          <cell r="J21">
            <v>12.1</v>
          </cell>
          <cell r="K21">
            <v>12.125</v>
          </cell>
          <cell r="L21" t="str">
            <v>–</v>
          </cell>
          <cell r="M21" t="str">
            <v>–</v>
          </cell>
          <cell r="N21" t="str">
            <v>–</v>
          </cell>
          <cell r="O21">
            <v>1.18</v>
          </cell>
          <cell r="P21">
            <v>1.1875</v>
          </cell>
          <cell r="Q21">
            <v>0.625</v>
          </cell>
          <cell r="R21">
            <v>2.13</v>
          </cell>
          <cell r="S21">
            <v>2.125</v>
          </cell>
          <cell r="T21" t="str">
            <v>–</v>
          </cell>
          <cell r="U21" t="str">
            <v>–</v>
          </cell>
          <cell r="V21" t="str">
            <v>–</v>
          </cell>
          <cell r="W21">
            <v>3.31</v>
          </cell>
          <cell r="X21">
            <v>3.375</v>
          </cell>
          <cell r="Y21">
            <v>1.8125</v>
          </cell>
          <cell r="Z21" t="str">
            <v>–</v>
          </cell>
          <cell r="AA21" t="str">
            <v>–</v>
          </cell>
          <cell r="AB21" t="str">
            <v>–</v>
          </cell>
          <cell r="AC21" t="str">
            <v>–</v>
          </cell>
          <cell r="AD21" t="str">
            <v>–</v>
          </cell>
          <cell r="AE21">
            <v>2.85</v>
          </cell>
          <cell r="AF21" t="str">
            <v>–</v>
          </cell>
          <cell r="AG21" t="str">
            <v>–</v>
          </cell>
          <cell r="AH21">
            <v>29</v>
          </cell>
          <cell r="AI21" t="str">
            <v>–</v>
          </cell>
          <cell r="AJ21" t="str">
            <v>–</v>
          </cell>
          <cell r="AK21">
            <v>24500</v>
          </cell>
          <cell r="AL21">
            <v>1410</v>
          </cell>
          <cell r="AM21">
            <v>1200</v>
          </cell>
          <cell r="AN21">
            <v>16</v>
          </cell>
          <cell r="AO21">
            <v>640</v>
          </cell>
          <cell r="AP21">
            <v>170</v>
          </cell>
          <cell r="AQ21">
            <v>105</v>
          </cell>
          <cell r="AR21">
            <v>2.58</v>
          </cell>
          <cell r="AS21" t="str">
            <v>–</v>
          </cell>
          <cell r="AT21" t="str">
            <v>–</v>
          </cell>
          <cell r="AU21" t="str">
            <v>–</v>
          </cell>
          <cell r="AV21">
            <v>103</v>
          </cell>
          <cell r="AW21">
            <v>239000</v>
          </cell>
          <cell r="AX21" t="str">
            <v>–</v>
          </cell>
          <cell r="AY21">
            <v>117</v>
          </cell>
          <cell r="AZ21">
            <v>754</v>
          </cell>
          <cell r="BA21" t="str">
            <v>–</v>
          </cell>
          <cell r="BB21" t="str">
            <v>–</v>
          </cell>
          <cell r="BC21">
            <v>225</v>
          </cell>
          <cell r="BD21">
            <v>695</v>
          </cell>
          <cell r="BE21" t="str">
            <v>–</v>
          </cell>
          <cell r="BF21" t="str">
            <v>–</v>
          </cell>
          <cell r="BG21" t="str">
            <v>–</v>
          </cell>
          <cell r="BH21" t="str">
            <v>–</v>
          </cell>
          <cell r="BI21" t="str">
            <v>–</v>
          </cell>
          <cell r="BJ21" t="str">
            <v>–</v>
          </cell>
          <cell r="BK21" t="str">
            <v>–</v>
          </cell>
          <cell r="BL21" t="str">
            <v>–</v>
          </cell>
          <cell r="BM21" t="str">
            <v>–</v>
          </cell>
          <cell r="BN21" t="str">
            <v>–</v>
          </cell>
          <cell r="BO21" t="str">
            <v>–</v>
          </cell>
          <cell r="BP21" t="str">
            <v>–</v>
          </cell>
          <cell r="BQ21" t="str">
            <v>–</v>
          </cell>
          <cell r="BR21" t="str">
            <v>–</v>
          </cell>
          <cell r="BS21" t="str">
            <v>–</v>
          </cell>
          <cell r="BT21" t="str">
            <v>–</v>
          </cell>
          <cell r="BU21" t="str">
            <v>–</v>
          </cell>
          <cell r="BV21">
            <v>3.21</v>
          </cell>
          <cell r="BW21">
            <v>38.700000000000003</v>
          </cell>
          <cell r="BX21">
            <v>114</v>
          </cell>
          <cell r="BY21">
            <v>126</v>
          </cell>
        </row>
        <row r="22">
          <cell r="A22" t="str">
            <v>W40X294</v>
          </cell>
          <cell r="B22" t="str">
            <v>F</v>
          </cell>
          <cell r="C22">
            <v>294</v>
          </cell>
          <cell r="D22">
            <v>86.2</v>
          </cell>
          <cell r="E22">
            <v>40.4</v>
          </cell>
          <cell r="F22">
            <v>40.375</v>
          </cell>
          <cell r="G22" t="str">
            <v>–</v>
          </cell>
          <cell r="H22" t="str">
            <v>–</v>
          </cell>
          <cell r="I22" t="str">
            <v>–</v>
          </cell>
          <cell r="J22">
            <v>12</v>
          </cell>
          <cell r="K22">
            <v>12</v>
          </cell>
          <cell r="L22" t="str">
            <v>–</v>
          </cell>
          <cell r="M22" t="str">
            <v>–</v>
          </cell>
          <cell r="N22" t="str">
            <v>–</v>
          </cell>
          <cell r="O22">
            <v>1.06</v>
          </cell>
          <cell r="P22">
            <v>1.0625</v>
          </cell>
          <cell r="Q22">
            <v>0.5625</v>
          </cell>
          <cell r="R22">
            <v>1.93</v>
          </cell>
          <cell r="S22">
            <v>1.9375</v>
          </cell>
          <cell r="T22" t="str">
            <v>–</v>
          </cell>
          <cell r="U22" t="str">
            <v>–</v>
          </cell>
          <cell r="V22" t="str">
            <v>–</v>
          </cell>
          <cell r="W22">
            <v>3.11</v>
          </cell>
          <cell r="X22">
            <v>3.1875</v>
          </cell>
          <cell r="Y22">
            <v>1.75</v>
          </cell>
          <cell r="Z22" t="str">
            <v>–</v>
          </cell>
          <cell r="AA22" t="str">
            <v>–</v>
          </cell>
          <cell r="AB22" t="str">
            <v>–</v>
          </cell>
          <cell r="AC22" t="str">
            <v>–</v>
          </cell>
          <cell r="AD22" t="str">
            <v>–</v>
          </cell>
          <cell r="AE22">
            <v>3.11</v>
          </cell>
          <cell r="AF22" t="str">
            <v>–</v>
          </cell>
          <cell r="AG22" t="str">
            <v>–</v>
          </cell>
          <cell r="AH22">
            <v>32.200000000000003</v>
          </cell>
          <cell r="AI22" t="str">
            <v>–</v>
          </cell>
          <cell r="AJ22" t="str">
            <v>–</v>
          </cell>
          <cell r="AK22">
            <v>21900</v>
          </cell>
          <cell r="AL22">
            <v>1270</v>
          </cell>
          <cell r="AM22">
            <v>1080</v>
          </cell>
          <cell r="AN22">
            <v>15.9</v>
          </cell>
          <cell r="AO22">
            <v>562</v>
          </cell>
          <cell r="AP22">
            <v>150</v>
          </cell>
          <cell r="AQ22">
            <v>93.5</v>
          </cell>
          <cell r="AR22">
            <v>2.5499999999999998</v>
          </cell>
          <cell r="AS22" t="str">
            <v>–</v>
          </cell>
          <cell r="AT22" t="str">
            <v>–</v>
          </cell>
          <cell r="AU22" t="str">
            <v>–</v>
          </cell>
          <cell r="AV22">
            <v>76.599999999999994</v>
          </cell>
          <cell r="AW22">
            <v>208000</v>
          </cell>
          <cell r="AX22" t="str">
            <v>–</v>
          </cell>
          <cell r="AY22">
            <v>115</v>
          </cell>
          <cell r="AZ22">
            <v>668</v>
          </cell>
          <cell r="BA22" t="str">
            <v>–</v>
          </cell>
          <cell r="BB22" t="str">
            <v>–</v>
          </cell>
          <cell r="BC22">
            <v>203</v>
          </cell>
          <cell r="BD22">
            <v>622</v>
          </cell>
          <cell r="BE22" t="str">
            <v>–</v>
          </cell>
          <cell r="BF22" t="str">
            <v>–</v>
          </cell>
          <cell r="BG22" t="str">
            <v>–</v>
          </cell>
          <cell r="BH22" t="str">
            <v>–</v>
          </cell>
          <cell r="BI22" t="str">
            <v>–</v>
          </cell>
          <cell r="BJ22" t="str">
            <v>–</v>
          </cell>
          <cell r="BK22" t="str">
            <v>–</v>
          </cell>
          <cell r="BL22" t="str">
            <v>–</v>
          </cell>
          <cell r="BM22" t="str">
            <v>–</v>
          </cell>
          <cell r="BN22" t="str">
            <v>–</v>
          </cell>
          <cell r="BO22" t="str">
            <v>–</v>
          </cell>
          <cell r="BP22" t="str">
            <v>–</v>
          </cell>
          <cell r="BQ22" t="str">
            <v>–</v>
          </cell>
          <cell r="BR22" t="str">
            <v>–</v>
          </cell>
          <cell r="BS22" t="str">
            <v>–</v>
          </cell>
          <cell r="BT22" t="str">
            <v>–</v>
          </cell>
          <cell r="BU22" t="str">
            <v>–</v>
          </cell>
          <cell r="BV22">
            <v>3.16</v>
          </cell>
          <cell r="BW22">
            <v>38.5</v>
          </cell>
          <cell r="BX22">
            <v>113</v>
          </cell>
          <cell r="BY22">
            <v>125</v>
          </cell>
        </row>
        <row r="23">
          <cell r="A23" t="str">
            <v>W40X278</v>
          </cell>
          <cell r="B23" t="str">
            <v>F</v>
          </cell>
          <cell r="C23">
            <v>278</v>
          </cell>
          <cell r="D23">
            <v>82.3</v>
          </cell>
          <cell r="E23">
            <v>40.200000000000003</v>
          </cell>
          <cell r="F23">
            <v>40.125</v>
          </cell>
          <cell r="G23" t="str">
            <v>–</v>
          </cell>
          <cell r="H23" t="str">
            <v>–</v>
          </cell>
          <cell r="I23" t="str">
            <v>–</v>
          </cell>
          <cell r="J23">
            <v>12</v>
          </cell>
          <cell r="K23">
            <v>12</v>
          </cell>
          <cell r="L23" t="str">
            <v>–</v>
          </cell>
          <cell r="M23" t="str">
            <v>–</v>
          </cell>
          <cell r="N23" t="str">
            <v>–</v>
          </cell>
          <cell r="O23">
            <v>1.03</v>
          </cell>
          <cell r="P23">
            <v>1</v>
          </cell>
          <cell r="Q23">
            <v>0.5</v>
          </cell>
          <cell r="R23">
            <v>1.81</v>
          </cell>
          <cell r="S23">
            <v>1.8125</v>
          </cell>
          <cell r="T23" t="str">
            <v>–</v>
          </cell>
          <cell r="U23" t="str">
            <v>–</v>
          </cell>
          <cell r="V23" t="str">
            <v>–</v>
          </cell>
          <cell r="W23">
            <v>2.99</v>
          </cell>
          <cell r="X23">
            <v>3.0625</v>
          </cell>
          <cell r="Y23">
            <v>1.75</v>
          </cell>
          <cell r="Z23" t="str">
            <v>–</v>
          </cell>
          <cell r="AA23" t="str">
            <v>–</v>
          </cell>
          <cell r="AB23" t="str">
            <v>–</v>
          </cell>
          <cell r="AC23" t="str">
            <v>–</v>
          </cell>
          <cell r="AD23" t="str">
            <v>–</v>
          </cell>
          <cell r="AE23">
            <v>3.31</v>
          </cell>
          <cell r="AF23" t="str">
            <v>–</v>
          </cell>
          <cell r="AG23" t="str">
            <v>–</v>
          </cell>
          <cell r="AH23">
            <v>33.299999999999997</v>
          </cell>
          <cell r="AI23" t="str">
            <v>–</v>
          </cell>
          <cell r="AJ23" t="str">
            <v>–</v>
          </cell>
          <cell r="AK23">
            <v>20500</v>
          </cell>
          <cell r="AL23">
            <v>1190</v>
          </cell>
          <cell r="AM23">
            <v>1020</v>
          </cell>
          <cell r="AN23">
            <v>15.8</v>
          </cell>
          <cell r="AO23">
            <v>521</v>
          </cell>
          <cell r="AP23">
            <v>140</v>
          </cell>
          <cell r="AQ23">
            <v>87.1</v>
          </cell>
          <cell r="AR23">
            <v>2.52</v>
          </cell>
          <cell r="AS23" t="str">
            <v>–</v>
          </cell>
          <cell r="AT23" t="str">
            <v>–</v>
          </cell>
          <cell r="AU23" t="str">
            <v>–</v>
          </cell>
          <cell r="AV23">
            <v>65</v>
          </cell>
          <cell r="AW23">
            <v>192000</v>
          </cell>
          <cell r="AX23" t="str">
            <v>–</v>
          </cell>
          <cell r="AY23">
            <v>115</v>
          </cell>
          <cell r="AZ23">
            <v>622</v>
          </cell>
          <cell r="BA23" t="str">
            <v>–</v>
          </cell>
          <cell r="BB23" t="str">
            <v>–</v>
          </cell>
          <cell r="BC23">
            <v>190</v>
          </cell>
          <cell r="BD23">
            <v>587</v>
          </cell>
          <cell r="BE23" t="str">
            <v>–</v>
          </cell>
          <cell r="BF23" t="str">
            <v>–</v>
          </cell>
          <cell r="BG23" t="str">
            <v>–</v>
          </cell>
          <cell r="BH23" t="str">
            <v>–</v>
          </cell>
          <cell r="BI23" t="str">
            <v>–</v>
          </cell>
          <cell r="BJ23" t="str">
            <v>–</v>
          </cell>
          <cell r="BK23" t="str">
            <v>–</v>
          </cell>
          <cell r="BL23" t="str">
            <v>–</v>
          </cell>
          <cell r="BM23" t="str">
            <v>–</v>
          </cell>
          <cell r="BN23" t="str">
            <v>–</v>
          </cell>
          <cell r="BO23" t="str">
            <v>–</v>
          </cell>
          <cell r="BP23" t="str">
            <v>–</v>
          </cell>
          <cell r="BQ23" t="str">
            <v>–</v>
          </cell>
          <cell r="BR23" t="str">
            <v>–</v>
          </cell>
          <cell r="BS23" t="str">
            <v>–</v>
          </cell>
          <cell r="BT23" t="str">
            <v>–</v>
          </cell>
          <cell r="BU23" t="str">
            <v>–</v>
          </cell>
          <cell r="BV23">
            <v>3.13</v>
          </cell>
          <cell r="BW23">
            <v>38.4</v>
          </cell>
          <cell r="BX23">
            <v>112</v>
          </cell>
          <cell r="BY23">
            <v>124</v>
          </cell>
        </row>
        <row r="24">
          <cell r="A24" t="str">
            <v>W40X264</v>
          </cell>
          <cell r="B24" t="str">
            <v>F</v>
          </cell>
          <cell r="C24">
            <v>264</v>
          </cell>
          <cell r="D24">
            <v>77.400000000000006</v>
          </cell>
          <cell r="E24">
            <v>40</v>
          </cell>
          <cell r="F24">
            <v>40</v>
          </cell>
          <cell r="G24" t="str">
            <v>–</v>
          </cell>
          <cell r="H24" t="str">
            <v>–</v>
          </cell>
          <cell r="I24" t="str">
            <v>–</v>
          </cell>
          <cell r="J24">
            <v>11.9</v>
          </cell>
          <cell r="K24">
            <v>11.875</v>
          </cell>
          <cell r="L24" t="str">
            <v>–</v>
          </cell>
          <cell r="M24" t="str">
            <v>–</v>
          </cell>
          <cell r="N24" t="str">
            <v>–</v>
          </cell>
          <cell r="O24">
            <v>0.96</v>
          </cell>
          <cell r="P24">
            <v>0.9375</v>
          </cell>
          <cell r="Q24">
            <v>0.5</v>
          </cell>
          <cell r="R24">
            <v>1.73</v>
          </cell>
          <cell r="S24">
            <v>1.75</v>
          </cell>
          <cell r="T24" t="str">
            <v>–</v>
          </cell>
          <cell r="U24" t="str">
            <v>–</v>
          </cell>
          <cell r="V24" t="str">
            <v>–</v>
          </cell>
          <cell r="W24">
            <v>2.91</v>
          </cell>
          <cell r="X24">
            <v>3</v>
          </cell>
          <cell r="Y24">
            <v>1.6875</v>
          </cell>
          <cell r="Z24" t="str">
            <v>–</v>
          </cell>
          <cell r="AA24" t="str">
            <v>–</v>
          </cell>
          <cell r="AB24" t="str">
            <v>–</v>
          </cell>
          <cell r="AC24" t="str">
            <v>–</v>
          </cell>
          <cell r="AD24" t="str">
            <v>–</v>
          </cell>
          <cell r="AE24">
            <v>3.45</v>
          </cell>
          <cell r="AF24" t="str">
            <v>–</v>
          </cell>
          <cell r="AG24" t="str">
            <v>–</v>
          </cell>
          <cell r="AH24">
            <v>35.6</v>
          </cell>
          <cell r="AI24" t="str">
            <v>–</v>
          </cell>
          <cell r="AJ24" t="str">
            <v>–</v>
          </cell>
          <cell r="AK24">
            <v>19400</v>
          </cell>
          <cell r="AL24">
            <v>1130</v>
          </cell>
          <cell r="AM24">
            <v>971</v>
          </cell>
          <cell r="AN24">
            <v>15.8</v>
          </cell>
          <cell r="AO24">
            <v>493</v>
          </cell>
          <cell r="AP24">
            <v>132</v>
          </cell>
          <cell r="AQ24">
            <v>82.6</v>
          </cell>
          <cell r="AR24">
            <v>2.52</v>
          </cell>
          <cell r="AS24" t="str">
            <v>–</v>
          </cell>
          <cell r="AT24" t="str">
            <v>–</v>
          </cell>
          <cell r="AU24" t="str">
            <v>–</v>
          </cell>
          <cell r="AV24">
            <v>56.1</v>
          </cell>
          <cell r="AW24">
            <v>181000</v>
          </cell>
          <cell r="AX24" t="str">
            <v>–</v>
          </cell>
          <cell r="AY24">
            <v>114</v>
          </cell>
          <cell r="AZ24">
            <v>589</v>
          </cell>
          <cell r="BA24" t="str">
            <v>–</v>
          </cell>
          <cell r="BB24" t="str">
            <v>–</v>
          </cell>
          <cell r="BC24">
            <v>182</v>
          </cell>
          <cell r="BD24">
            <v>555</v>
          </cell>
          <cell r="BE24" t="str">
            <v>–</v>
          </cell>
          <cell r="BF24" t="str">
            <v>–</v>
          </cell>
          <cell r="BG24" t="str">
            <v>–</v>
          </cell>
          <cell r="BH24" t="str">
            <v>–</v>
          </cell>
          <cell r="BI24" t="str">
            <v>–</v>
          </cell>
          <cell r="BJ24" t="str">
            <v>–</v>
          </cell>
          <cell r="BK24" t="str">
            <v>–</v>
          </cell>
          <cell r="BL24" t="str">
            <v>–</v>
          </cell>
          <cell r="BM24" t="str">
            <v>–</v>
          </cell>
          <cell r="BN24" t="str">
            <v>–</v>
          </cell>
          <cell r="BO24" t="str">
            <v>–</v>
          </cell>
          <cell r="BP24" t="str">
            <v>–</v>
          </cell>
          <cell r="BQ24" t="str">
            <v>–</v>
          </cell>
          <cell r="BR24" t="str">
            <v>–</v>
          </cell>
          <cell r="BS24" t="str">
            <v>–</v>
          </cell>
          <cell r="BT24" t="str">
            <v>–</v>
          </cell>
          <cell r="BU24" t="str">
            <v>–</v>
          </cell>
          <cell r="BV24">
            <v>3.12</v>
          </cell>
          <cell r="BW24">
            <v>38.299999999999997</v>
          </cell>
          <cell r="BX24">
            <v>112</v>
          </cell>
          <cell r="BY24">
            <v>124</v>
          </cell>
        </row>
        <row r="25">
          <cell r="A25" t="str">
            <v>W40X235</v>
          </cell>
          <cell r="B25" t="str">
            <v>F</v>
          </cell>
          <cell r="C25">
            <v>235</v>
          </cell>
          <cell r="D25">
            <v>69.099999999999994</v>
          </cell>
          <cell r="E25">
            <v>39.700000000000003</v>
          </cell>
          <cell r="F25">
            <v>39.75</v>
          </cell>
          <cell r="G25" t="str">
            <v>–</v>
          </cell>
          <cell r="H25" t="str">
            <v>–</v>
          </cell>
          <cell r="I25" t="str">
            <v>–</v>
          </cell>
          <cell r="J25">
            <v>11.9</v>
          </cell>
          <cell r="K25">
            <v>11.875</v>
          </cell>
          <cell r="L25" t="str">
            <v>–</v>
          </cell>
          <cell r="M25" t="str">
            <v>–</v>
          </cell>
          <cell r="N25" t="str">
            <v>–</v>
          </cell>
          <cell r="O25">
            <v>0.83</v>
          </cell>
          <cell r="P25">
            <v>0.8125</v>
          </cell>
          <cell r="Q25">
            <v>0.4375</v>
          </cell>
          <cell r="R25">
            <v>1.58</v>
          </cell>
          <cell r="S25">
            <v>1.5625</v>
          </cell>
          <cell r="T25" t="str">
            <v>–</v>
          </cell>
          <cell r="U25" t="str">
            <v>–</v>
          </cell>
          <cell r="V25" t="str">
            <v>–</v>
          </cell>
          <cell r="W25">
            <v>2.76</v>
          </cell>
          <cell r="X25">
            <v>2.875</v>
          </cell>
          <cell r="Y25">
            <v>1.625</v>
          </cell>
          <cell r="Z25" t="str">
            <v>–</v>
          </cell>
          <cell r="AA25" t="str">
            <v>–</v>
          </cell>
          <cell r="AB25" t="str">
            <v>–</v>
          </cell>
          <cell r="AC25" t="str">
            <v>–</v>
          </cell>
          <cell r="AD25" t="str">
            <v>–</v>
          </cell>
          <cell r="AE25">
            <v>3.77</v>
          </cell>
          <cell r="AF25" t="str">
            <v>–</v>
          </cell>
          <cell r="AG25" t="str">
            <v>–</v>
          </cell>
          <cell r="AH25">
            <v>41.2</v>
          </cell>
          <cell r="AI25" t="str">
            <v>–</v>
          </cell>
          <cell r="AJ25" t="str">
            <v>–</v>
          </cell>
          <cell r="AK25">
            <v>17400</v>
          </cell>
          <cell r="AL25">
            <v>1010</v>
          </cell>
          <cell r="AM25">
            <v>875</v>
          </cell>
          <cell r="AN25">
            <v>15.9</v>
          </cell>
          <cell r="AO25">
            <v>444</v>
          </cell>
          <cell r="AP25">
            <v>118</v>
          </cell>
          <cell r="AQ25">
            <v>74.599999999999994</v>
          </cell>
          <cell r="AR25">
            <v>2.54</v>
          </cell>
          <cell r="AS25" t="str">
            <v>–</v>
          </cell>
          <cell r="AT25" t="str">
            <v>–</v>
          </cell>
          <cell r="AU25" t="str">
            <v>–</v>
          </cell>
          <cell r="AV25">
            <v>41.3</v>
          </cell>
          <cell r="AW25">
            <v>161000</v>
          </cell>
          <cell r="AX25" t="str">
            <v>–</v>
          </cell>
          <cell r="AY25">
            <v>113</v>
          </cell>
          <cell r="AZ25">
            <v>530</v>
          </cell>
          <cell r="BA25" t="str">
            <v>–</v>
          </cell>
          <cell r="BB25" t="str">
            <v>–</v>
          </cell>
          <cell r="BC25">
            <v>166</v>
          </cell>
          <cell r="BD25">
            <v>495</v>
          </cell>
          <cell r="BE25" t="str">
            <v>–</v>
          </cell>
          <cell r="BF25" t="str">
            <v>–</v>
          </cell>
          <cell r="BG25" t="str">
            <v>–</v>
          </cell>
          <cell r="BH25" t="str">
            <v>–</v>
          </cell>
          <cell r="BI25" t="str">
            <v>–</v>
          </cell>
          <cell r="BJ25" t="str">
            <v>–</v>
          </cell>
          <cell r="BK25" t="str">
            <v>–</v>
          </cell>
          <cell r="BL25" t="str">
            <v>–</v>
          </cell>
          <cell r="BM25" t="str">
            <v>–</v>
          </cell>
          <cell r="BN25" t="str">
            <v>–</v>
          </cell>
          <cell r="BO25" t="str">
            <v>–</v>
          </cell>
          <cell r="BP25" t="str">
            <v>–</v>
          </cell>
          <cell r="BQ25" t="str">
            <v>–</v>
          </cell>
          <cell r="BR25" t="str">
            <v>–</v>
          </cell>
          <cell r="BS25" t="str">
            <v>–</v>
          </cell>
          <cell r="BT25" t="str">
            <v>–</v>
          </cell>
          <cell r="BU25" t="str">
            <v>–</v>
          </cell>
          <cell r="BV25">
            <v>3.11</v>
          </cell>
          <cell r="BW25">
            <v>38.1</v>
          </cell>
          <cell r="BX25">
            <v>111</v>
          </cell>
          <cell r="BY25">
            <v>123</v>
          </cell>
        </row>
        <row r="26">
          <cell r="A26" t="str">
            <v>W40X211</v>
          </cell>
          <cell r="B26" t="str">
            <v>F</v>
          </cell>
          <cell r="C26">
            <v>211</v>
          </cell>
          <cell r="D26">
            <v>62.1</v>
          </cell>
          <cell r="E26">
            <v>39.4</v>
          </cell>
          <cell r="F26">
            <v>39.375</v>
          </cell>
          <cell r="G26" t="str">
            <v>–</v>
          </cell>
          <cell r="H26" t="str">
            <v>–</v>
          </cell>
          <cell r="I26" t="str">
            <v>–</v>
          </cell>
          <cell r="J26">
            <v>11.8</v>
          </cell>
          <cell r="K26">
            <v>11.75</v>
          </cell>
          <cell r="L26" t="str">
            <v>–</v>
          </cell>
          <cell r="M26" t="str">
            <v>–</v>
          </cell>
          <cell r="N26" t="str">
            <v>–</v>
          </cell>
          <cell r="O26">
            <v>0.75</v>
          </cell>
          <cell r="P26">
            <v>0.75</v>
          </cell>
          <cell r="Q26">
            <v>0.375</v>
          </cell>
          <cell r="R26">
            <v>1.42</v>
          </cell>
          <cell r="S26">
            <v>1.4375</v>
          </cell>
          <cell r="T26" t="str">
            <v>–</v>
          </cell>
          <cell r="U26" t="str">
            <v>–</v>
          </cell>
          <cell r="V26" t="str">
            <v>–</v>
          </cell>
          <cell r="W26">
            <v>2.6</v>
          </cell>
          <cell r="X26">
            <v>2.6875</v>
          </cell>
          <cell r="Y26">
            <v>1.5625</v>
          </cell>
          <cell r="Z26" t="str">
            <v>–</v>
          </cell>
          <cell r="AA26" t="str">
            <v>–</v>
          </cell>
          <cell r="AB26" t="str">
            <v>–</v>
          </cell>
          <cell r="AC26" t="str">
            <v>–</v>
          </cell>
          <cell r="AD26" t="str">
            <v>–</v>
          </cell>
          <cell r="AE26">
            <v>4.17</v>
          </cell>
          <cell r="AF26" t="str">
            <v>–</v>
          </cell>
          <cell r="AG26" t="str">
            <v>–</v>
          </cell>
          <cell r="AH26">
            <v>45.6</v>
          </cell>
          <cell r="AI26" t="str">
            <v>–</v>
          </cell>
          <cell r="AJ26" t="str">
            <v>–</v>
          </cell>
          <cell r="AK26">
            <v>15500</v>
          </cell>
          <cell r="AL26">
            <v>906</v>
          </cell>
          <cell r="AM26">
            <v>786</v>
          </cell>
          <cell r="AN26">
            <v>15.8</v>
          </cell>
          <cell r="AO26">
            <v>390</v>
          </cell>
          <cell r="AP26">
            <v>105</v>
          </cell>
          <cell r="AQ26">
            <v>66.099999999999994</v>
          </cell>
          <cell r="AR26">
            <v>2.5099999999999998</v>
          </cell>
          <cell r="AS26" t="str">
            <v>–</v>
          </cell>
          <cell r="AT26" t="str">
            <v>–</v>
          </cell>
          <cell r="AU26" t="str">
            <v>–</v>
          </cell>
          <cell r="AV26">
            <v>30.4</v>
          </cell>
          <cell r="AW26">
            <v>141000</v>
          </cell>
          <cell r="AX26" t="str">
            <v>–</v>
          </cell>
          <cell r="AY26">
            <v>112</v>
          </cell>
          <cell r="AZ26">
            <v>468</v>
          </cell>
          <cell r="BA26" t="str">
            <v>–</v>
          </cell>
          <cell r="BB26" t="str">
            <v>–</v>
          </cell>
          <cell r="BC26">
            <v>148</v>
          </cell>
          <cell r="BD26">
            <v>442</v>
          </cell>
          <cell r="BE26" t="str">
            <v>–</v>
          </cell>
          <cell r="BF26" t="str">
            <v>–</v>
          </cell>
          <cell r="BG26" t="str">
            <v>–</v>
          </cell>
          <cell r="BH26" t="str">
            <v>–</v>
          </cell>
          <cell r="BI26" t="str">
            <v>–</v>
          </cell>
          <cell r="BJ26" t="str">
            <v>–</v>
          </cell>
          <cell r="BK26" t="str">
            <v>–</v>
          </cell>
          <cell r="BL26" t="str">
            <v>–</v>
          </cell>
          <cell r="BM26" t="str">
            <v>–</v>
          </cell>
          <cell r="BN26" t="str">
            <v>–</v>
          </cell>
          <cell r="BO26" t="str">
            <v>–</v>
          </cell>
          <cell r="BP26" t="str">
            <v>–</v>
          </cell>
          <cell r="BQ26" t="str">
            <v>–</v>
          </cell>
          <cell r="BR26" t="str">
            <v>–</v>
          </cell>
          <cell r="BS26" t="str">
            <v>–</v>
          </cell>
          <cell r="BT26" t="str">
            <v>–</v>
          </cell>
          <cell r="BU26" t="str">
            <v>–</v>
          </cell>
          <cell r="BV26">
            <v>3.07</v>
          </cell>
          <cell r="BW26">
            <v>38</v>
          </cell>
          <cell r="BX26">
            <v>110</v>
          </cell>
          <cell r="BY26">
            <v>122</v>
          </cell>
        </row>
        <row r="27">
          <cell r="A27" t="str">
            <v>W40X183</v>
          </cell>
          <cell r="B27" t="str">
            <v>F</v>
          </cell>
          <cell r="C27">
            <v>183</v>
          </cell>
          <cell r="D27">
            <v>53.3</v>
          </cell>
          <cell r="E27">
            <v>39</v>
          </cell>
          <cell r="F27">
            <v>39</v>
          </cell>
          <cell r="G27" t="str">
            <v>–</v>
          </cell>
          <cell r="H27" t="str">
            <v>–</v>
          </cell>
          <cell r="I27" t="str">
            <v>–</v>
          </cell>
          <cell r="J27">
            <v>11.8</v>
          </cell>
          <cell r="K27">
            <v>11.75</v>
          </cell>
          <cell r="L27" t="str">
            <v>–</v>
          </cell>
          <cell r="M27" t="str">
            <v>–</v>
          </cell>
          <cell r="N27" t="str">
            <v>–</v>
          </cell>
          <cell r="O27">
            <v>0.65</v>
          </cell>
          <cell r="P27">
            <v>0.625</v>
          </cell>
          <cell r="Q27">
            <v>0.3125</v>
          </cell>
          <cell r="R27">
            <v>1.2</v>
          </cell>
          <cell r="S27">
            <v>1.1875</v>
          </cell>
          <cell r="T27" t="str">
            <v>–</v>
          </cell>
          <cell r="U27" t="str">
            <v>–</v>
          </cell>
          <cell r="V27" t="str">
            <v>–</v>
          </cell>
          <cell r="W27">
            <v>2.38</v>
          </cell>
          <cell r="X27">
            <v>2.5</v>
          </cell>
          <cell r="Y27">
            <v>1.5625</v>
          </cell>
          <cell r="Z27" t="str">
            <v>–</v>
          </cell>
          <cell r="AA27" t="str">
            <v>–</v>
          </cell>
          <cell r="AB27" t="str">
            <v>–</v>
          </cell>
          <cell r="AC27" t="str">
            <v>–</v>
          </cell>
          <cell r="AD27" t="str">
            <v>–</v>
          </cell>
          <cell r="AE27">
            <v>4.92</v>
          </cell>
          <cell r="AF27" t="str">
            <v>–</v>
          </cell>
          <cell r="AG27" t="str">
            <v>–</v>
          </cell>
          <cell r="AH27">
            <v>52.6</v>
          </cell>
          <cell r="AI27" t="str">
            <v>–</v>
          </cell>
          <cell r="AJ27" t="str">
            <v>–</v>
          </cell>
          <cell r="AK27">
            <v>13200</v>
          </cell>
          <cell r="AL27">
            <v>774</v>
          </cell>
          <cell r="AM27">
            <v>675</v>
          </cell>
          <cell r="AN27">
            <v>15.7</v>
          </cell>
          <cell r="AO27">
            <v>331</v>
          </cell>
          <cell r="AP27">
            <v>88.3</v>
          </cell>
          <cell r="AQ27">
            <v>56</v>
          </cell>
          <cell r="AR27">
            <v>2.4900000000000002</v>
          </cell>
          <cell r="AS27" t="str">
            <v>–</v>
          </cell>
          <cell r="AT27" t="str">
            <v>–</v>
          </cell>
          <cell r="AU27" t="str">
            <v>–</v>
          </cell>
          <cell r="AV27">
            <v>19.3</v>
          </cell>
          <cell r="AW27">
            <v>118000</v>
          </cell>
          <cell r="AX27" t="str">
            <v>–</v>
          </cell>
          <cell r="AY27">
            <v>112</v>
          </cell>
          <cell r="AZ27">
            <v>395</v>
          </cell>
          <cell r="BA27" t="str">
            <v>–</v>
          </cell>
          <cell r="BB27" t="str">
            <v>–</v>
          </cell>
          <cell r="BC27">
            <v>126</v>
          </cell>
          <cell r="BD27">
            <v>376</v>
          </cell>
          <cell r="BE27" t="str">
            <v>–</v>
          </cell>
          <cell r="BF27" t="str">
            <v>–</v>
          </cell>
          <cell r="BG27" t="str">
            <v>–</v>
          </cell>
          <cell r="BH27" t="str">
            <v>–</v>
          </cell>
          <cell r="BI27" t="str">
            <v>–</v>
          </cell>
          <cell r="BJ27" t="str">
            <v>–</v>
          </cell>
          <cell r="BK27" t="str">
            <v>–</v>
          </cell>
          <cell r="BL27" t="str">
            <v>–</v>
          </cell>
          <cell r="BM27" t="str">
            <v>–</v>
          </cell>
          <cell r="BN27" t="str">
            <v>–</v>
          </cell>
          <cell r="BO27" t="str">
            <v>–</v>
          </cell>
          <cell r="BP27" t="str">
            <v>–</v>
          </cell>
          <cell r="BQ27" t="str">
            <v>–</v>
          </cell>
          <cell r="BR27" t="str">
            <v>–</v>
          </cell>
          <cell r="BS27" t="str">
            <v>–</v>
          </cell>
          <cell r="BT27" t="str">
            <v>–</v>
          </cell>
          <cell r="BU27" t="str">
            <v>–</v>
          </cell>
          <cell r="BV27">
            <v>3.04</v>
          </cell>
          <cell r="BW27">
            <v>37.799999999999997</v>
          </cell>
          <cell r="BX27">
            <v>110</v>
          </cell>
          <cell r="BY27">
            <v>122</v>
          </cell>
        </row>
        <row r="28">
          <cell r="A28" t="str">
            <v>W40X167</v>
          </cell>
          <cell r="B28" t="str">
            <v>F</v>
          </cell>
          <cell r="C28">
            <v>167</v>
          </cell>
          <cell r="D28">
            <v>49.3</v>
          </cell>
          <cell r="E28">
            <v>38.6</v>
          </cell>
          <cell r="F28">
            <v>38.625</v>
          </cell>
          <cell r="G28" t="str">
            <v>–</v>
          </cell>
          <cell r="H28" t="str">
            <v>–</v>
          </cell>
          <cell r="I28" t="str">
            <v>–</v>
          </cell>
          <cell r="J28">
            <v>11.8</v>
          </cell>
          <cell r="K28">
            <v>11.75</v>
          </cell>
          <cell r="L28" t="str">
            <v>–</v>
          </cell>
          <cell r="M28" t="str">
            <v>–</v>
          </cell>
          <cell r="N28" t="str">
            <v>–</v>
          </cell>
          <cell r="O28">
            <v>0.65</v>
          </cell>
          <cell r="P28">
            <v>0.625</v>
          </cell>
          <cell r="Q28">
            <v>0.3125</v>
          </cell>
          <cell r="R28">
            <v>1.03</v>
          </cell>
          <cell r="S28">
            <v>1</v>
          </cell>
          <cell r="T28" t="str">
            <v>–</v>
          </cell>
          <cell r="U28" t="str">
            <v>–</v>
          </cell>
          <cell r="V28" t="str">
            <v>–</v>
          </cell>
          <cell r="W28">
            <v>2.21</v>
          </cell>
          <cell r="X28">
            <v>2.3125</v>
          </cell>
          <cell r="Y28">
            <v>1.5625</v>
          </cell>
          <cell r="Z28" t="str">
            <v>–</v>
          </cell>
          <cell r="AA28" t="str">
            <v>–</v>
          </cell>
          <cell r="AB28" t="str">
            <v>–</v>
          </cell>
          <cell r="AC28" t="str">
            <v>–</v>
          </cell>
          <cell r="AD28" t="str">
            <v>–</v>
          </cell>
          <cell r="AE28">
            <v>5.76</v>
          </cell>
          <cell r="AF28" t="str">
            <v>–</v>
          </cell>
          <cell r="AG28" t="str">
            <v>–</v>
          </cell>
          <cell r="AH28">
            <v>52.6</v>
          </cell>
          <cell r="AI28" t="str">
            <v>–</v>
          </cell>
          <cell r="AJ28" t="str">
            <v>–</v>
          </cell>
          <cell r="AK28">
            <v>11600</v>
          </cell>
          <cell r="AL28">
            <v>693</v>
          </cell>
          <cell r="AM28">
            <v>600</v>
          </cell>
          <cell r="AN28">
            <v>15.3</v>
          </cell>
          <cell r="AO28">
            <v>283</v>
          </cell>
          <cell r="AP28">
            <v>76</v>
          </cell>
          <cell r="AQ28">
            <v>47.9</v>
          </cell>
          <cell r="AR28">
            <v>2.4</v>
          </cell>
          <cell r="AS28" t="str">
            <v>–</v>
          </cell>
          <cell r="AT28" t="str">
            <v>–</v>
          </cell>
          <cell r="AU28" t="str">
            <v>–</v>
          </cell>
          <cell r="AV28">
            <v>14</v>
          </cell>
          <cell r="AW28">
            <v>99700</v>
          </cell>
          <cell r="AX28" t="str">
            <v>–</v>
          </cell>
          <cell r="AY28">
            <v>111</v>
          </cell>
          <cell r="AZ28">
            <v>336</v>
          </cell>
          <cell r="BA28" t="str">
            <v>–</v>
          </cell>
          <cell r="BB28" t="str">
            <v>–</v>
          </cell>
          <cell r="BC28">
            <v>107</v>
          </cell>
          <cell r="BD28">
            <v>336</v>
          </cell>
          <cell r="BE28" t="str">
            <v>–</v>
          </cell>
          <cell r="BF28" t="str">
            <v>–</v>
          </cell>
          <cell r="BG28" t="str">
            <v>–</v>
          </cell>
          <cell r="BH28" t="str">
            <v>–</v>
          </cell>
          <cell r="BI28" t="str">
            <v>–</v>
          </cell>
          <cell r="BJ28" t="str">
            <v>–</v>
          </cell>
          <cell r="BK28" t="str">
            <v>–</v>
          </cell>
          <cell r="BL28" t="str">
            <v>–</v>
          </cell>
          <cell r="BM28" t="str">
            <v>–</v>
          </cell>
          <cell r="BN28" t="str">
            <v>–</v>
          </cell>
          <cell r="BO28" t="str">
            <v>–</v>
          </cell>
          <cell r="BP28" t="str">
            <v>–</v>
          </cell>
          <cell r="BQ28" t="str">
            <v>–</v>
          </cell>
          <cell r="BR28" t="str">
            <v>–</v>
          </cell>
          <cell r="BS28" t="str">
            <v>–</v>
          </cell>
          <cell r="BT28" t="str">
            <v>–</v>
          </cell>
          <cell r="BU28" t="str">
            <v>–</v>
          </cell>
          <cell r="BV28">
            <v>2.98</v>
          </cell>
          <cell r="BW28">
            <v>37.6</v>
          </cell>
          <cell r="BX28">
            <v>109</v>
          </cell>
          <cell r="BY28">
            <v>121</v>
          </cell>
        </row>
        <row r="29">
          <cell r="A29" t="str">
            <v>W40X149</v>
          </cell>
          <cell r="B29" t="str">
            <v>F</v>
          </cell>
          <cell r="C29">
            <v>149</v>
          </cell>
          <cell r="D29">
            <v>43.8</v>
          </cell>
          <cell r="E29">
            <v>38.200000000000003</v>
          </cell>
          <cell r="F29">
            <v>38.25</v>
          </cell>
          <cell r="G29" t="str">
            <v>–</v>
          </cell>
          <cell r="H29" t="str">
            <v>–</v>
          </cell>
          <cell r="I29" t="str">
            <v>–</v>
          </cell>
          <cell r="J29">
            <v>11.8</v>
          </cell>
          <cell r="K29">
            <v>11.75</v>
          </cell>
          <cell r="L29" t="str">
            <v>–</v>
          </cell>
          <cell r="M29" t="str">
            <v>–</v>
          </cell>
          <cell r="N29" t="str">
            <v>–</v>
          </cell>
          <cell r="O29">
            <v>0.63</v>
          </cell>
          <cell r="P29">
            <v>0.625</v>
          </cell>
          <cell r="Q29">
            <v>0.3125</v>
          </cell>
          <cell r="R29">
            <v>0.83</v>
          </cell>
          <cell r="S29">
            <v>0.8125</v>
          </cell>
          <cell r="T29" t="str">
            <v>–</v>
          </cell>
          <cell r="U29" t="str">
            <v>–</v>
          </cell>
          <cell r="V29" t="str">
            <v>–</v>
          </cell>
          <cell r="W29">
            <v>2.0099999999999998</v>
          </cell>
          <cell r="X29">
            <v>2.125</v>
          </cell>
          <cell r="Y29">
            <v>1.5</v>
          </cell>
          <cell r="Z29" t="str">
            <v>–</v>
          </cell>
          <cell r="AA29" t="str">
            <v>–</v>
          </cell>
          <cell r="AB29" t="str">
            <v>–</v>
          </cell>
          <cell r="AC29" t="str">
            <v>–</v>
          </cell>
          <cell r="AD29" t="str">
            <v>–</v>
          </cell>
          <cell r="AE29">
            <v>7.11</v>
          </cell>
          <cell r="AF29" t="str">
            <v>–</v>
          </cell>
          <cell r="AG29" t="str">
            <v>–</v>
          </cell>
          <cell r="AH29">
            <v>54.3</v>
          </cell>
          <cell r="AI29" t="str">
            <v>–</v>
          </cell>
          <cell r="AJ29" t="str">
            <v>–</v>
          </cell>
          <cell r="AK29">
            <v>9800</v>
          </cell>
          <cell r="AL29">
            <v>598</v>
          </cell>
          <cell r="AM29">
            <v>513</v>
          </cell>
          <cell r="AN29">
            <v>15</v>
          </cell>
          <cell r="AO29">
            <v>229</v>
          </cell>
          <cell r="AP29">
            <v>62.2</v>
          </cell>
          <cell r="AQ29">
            <v>38.799999999999997</v>
          </cell>
          <cell r="AR29">
            <v>2.29</v>
          </cell>
          <cell r="AS29" t="str">
            <v>–</v>
          </cell>
          <cell r="AT29" t="str">
            <v>–</v>
          </cell>
          <cell r="AU29" t="str">
            <v>–</v>
          </cell>
          <cell r="AV29">
            <v>9.36</v>
          </cell>
          <cell r="AW29">
            <v>80000</v>
          </cell>
          <cell r="AX29" t="str">
            <v>–</v>
          </cell>
          <cell r="AY29">
            <v>110</v>
          </cell>
          <cell r="AZ29">
            <v>270</v>
          </cell>
          <cell r="BA29" t="str">
            <v>–</v>
          </cell>
          <cell r="BB29" t="str">
            <v>–</v>
          </cell>
          <cell r="BC29">
            <v>86.7</v>
          </cell>
          <cell r="BD29">
            <v>288</v>
          </cell>
          <cell r="BE29" t="str">
            <v>–</v>
          </cell>
          <cell r="BF29" t="str">
            <v>–</v>
          </cell>
          <cell r="BG29" t="str">
            <v>–</v>
          </cell>
          <cell r="BH29" t="str">
            <v>–</v>
          </cell>
          <cell r="BI29" t="str">
            <v>–</v>
          </cell>
          <cell r="BJ29" t="str">
            <v>–</v>
          </cell>
          <cell r="BK29" t="str">
            <v>–</v>
          </cell>
          <cell r="BL29" t="str">
            <v>–</v>
          </cell>
          <cell r="BM29" t="str">
            <v>–</v>
          </cell>
          <cell r="BN29" t="str">
            <v>–</v>
          </cell>
          <cell r="BO29" t="str">
            <v>–</v>
          </cell>
          <cell r="BP29" t="str">
            <v>–</v>
          </cell>
          <cell r="BQ29" t="str">
            <v>–</v>
          </cell>
          <cell r="BR29" t="str">
            <v>–</v>
          </cell>
          <cell r="BS29" t="str">
            <v>–</v>
          </cell>
          <cell r="BT29" t="str">
            <v>–</v>
          </cell>
          <cell r="BU29" t="str">
            <v>–</v>
          </cell>
          <cell r="BV29">
            <v>2.89</v>
          </cell>
          <cell r="BW29">
            <v>37.4</v>
          </cell>
          <cell r="BX29">
            <v>108</v>
          </cell>
          <cell r="BY29">
            <v>120</v>
          </cell>
        </row>
        <row r="30">
          <cell r="A30" t="str">
            <v>W36X652</v>
          </cell>
          <cell r="B30" t="str">
            <v>T</v>
          </cell>
          <cell r="C30">
            <v>652</v>
          </cell>
          <cell r="D30">
            <v>192</v>
          </cell>
          <cell r="E30">
            <v>41.1</v>
          </cell>
          <cell r="F30">
            <v>41</v>
          </cell>
          <cell r="G30" t="str">
            <v>–</v>
          </cell>
          <cell r="H30" t="str">
            <v>–</v>
          </cell>
          <cell r="I30" t="str">
            <v>–</v>
          </cell>
          <cell r="J30">
            <v>17.600000000000001</v>
          </cell>
          <cell r="K30">
            <v>17.625</v>
          </cell>
          <cell r="L30" t="str">
            <v>–</v>
          </cell>
          <cell r="M30" t="str">
            <v>–</v>
          </cell>
          <cell r="N30" t="str">
            <v>–</v>
          </cell>
          <cell r="O30">
            <v>1.97</v>
          </cell>
          <cell r="P30">
            <v>2</v>
          </cell>
          <cell r="Q30">
            <v>1</v>
          </cell>
          <cell r="R30">
            <v>3.54</v>
          </cell>
          <cell r="S30">
            <v>3.5625</v>
          </cell>
          <cell r="T30" t="str">
            <v>–</v>
          </cell>
          <cell r="U30" t="str">
            <v>–</v>
          </cell>
          <cell r="V30" t="str">
            <v>–</v>
          </cell>
          <cell r="W30">
            <v>4.49</v>
          </cell>
          <cell r="X30">
            <v>4.8125</v>
          </cell>
          <cell r="Y30">
            <v>2.1875</v>
          </cell>
          <cell r="Z30" t="str">
            <v>–</v>
          </cell>
          <cell r="AA30" t="str">
            <v>–</v>
          </cell>
          <cell r="AB30" t="str">
            <v>–</v>
          </cell>
          <cell r="AC30" t="str">
            <v>–</v>
          </cell>
          <cell r="AD30" t="str">
            <v>–</v>
          </cell>
          <cell r="AE30">
            <v>2.48</v>
          </cell>
          <cell r="AF30" t="str">
            <v>–</v>
          </cell>
          <cell r="AG30" t="str">
            <v>–</v>
          </cell>
          <cell r="AH30">
            <v>16.3</v>
          </cell>
          <cell r="AI30" t="str">
            <v>–</v>
          </cell>
          <cell r="AJ30" t="str">
            <v>–</v>
          </cell>
          <cell r="AK30">
            <v>50600</v>
          </cell>
          <cell r="AL30">
            <v>2910</v>
          </cell>
          <cell r="AM30">
            <v>2460</v>
          </cell>
          <cell r="AN30">
            <v>16.2</v>
          </cell>
          <cell r="AO30">
            <v>3230</v>
          </cell>
          <cell r="AP30">
            <v>581</v>
          </cell>
          <cell r="AQ30">
            <v>367</v>
          </cell>
          <cell r="AR30">
            <v>4.0999999999999996</v>
          </cell>
          <cell r="AS30" t="str">
            <v>–</v>
          </cell>
          <cell r="AT30" t="str">
            <v>–</v>
          </cell>
          <cell r="AU30" t="str">
            <v>–</v>
          </cell>
          <cell r="AV30">
            <v>593</v>
          </cell>
          <cell r="AW30">
            <v>1130000</v>
          </cell>
          <cell r="AX30" t="str">
            <v>–</v>
          </cell>
          <cell r="AY30">
            <v>165</v>
          </cell>
          <cell r="AZ30">
            <v>2560</v>
          </cell>
          <cell r="BA30" t="str">
            <v>–</v>
          </cell>
          <cell r="BB30" t="str">
            <v>–</v>
          </cell>
          <cell r="BC30">
            <v>518</v>
          </cell>
          <cell r="BD30">
            <v>1450</v>
          </cell>
          <cell r="BE30" t="str">
            <v>–</v>
          </cell>
          <cell r="BF30" t="str">
            <v>–</v>
          </cell>
          <cell r="BG30" t="str">
            <v>–</v>
          </cell>
          <cell r="BH30" t="str">
            <v>–</v>
          </cell>
          <cell r="BI30" t="str">
            <v>–</v>
          </cell>
          <cell r="BJ30" t="str">
            <v>–</v>
          </cell>
          <cell r="BK30" t="str">
            <v>–</v>
          </cell>
          <cell r="BL30" t="str">
            <v>–</v>
          </cell>
          <cell r="BM30" t="str">
            <v>–</v>
          </cell>
          <cell r="BN30" t="str">
            <v>–</v>
          </cell>
          <cell r="BO30" t="str">
            <v>–</v>
          </cell>
          <cell r="BP30" t="str">
            <v>–</v>
          </cell>
          <cell r="BQ30" t="str">
            <v>–</v>
          </cell>
          <cell r="BR30" t="str">
            <v>–</v>
          </cell>
          <cell r="BS30" t="str">
            <v>–</v>
          </cell>
          <cell r="BT30" t="str">
            <v>–</v>
          </cell>
          <cell r="BU30" t="str">
            <v>–</v>
          </cell>
          <cell r="BV30">
            <v>4.96</v>
          </cell>
          <cell r="BW30">
            <v>37.6</v>
          </cell>
          <cell r="BX30">
            <v>129</v>
          </cell>
          <cell r="BY30">
            <v>147</v>
          </cell>
        </row>
        <row r="31">
          <cell r="A31" t="str">
            <v>W36X529</v>
          </cell>
          <cell r="B31" t="str">
            <v>T</v>
          </cell>
          <cell r="C31">
            <v>529</v>
          </cell>
          <cell r="D31">
            <v>156</v>
          </cell>
          <cell r="E31">
            <v>39.799999999999997</v>
          </cell>
          <cell r="F31">
            <v>39.75</v>
          </cell>
          <cell r="G31" t="str">
            <v>–</v>
          </cell>
          <cell r="H31" t="str">
            <v>–</v>
          </cell>
          <cell r="I31" t="str">
            <v>–</v>
          </cell>
          <cell r="J31">
            <v>17.2</v>
          </cell>
          <cell r="K31">
            <v>17.25</v>
          </cell>
          <cell r="L31" t="str">
            <v>–</v>
          </cell>
          <cell r="M31" t="str">
            <v>–</v>
          </cell>
          <cell r="N31" t="str">
            <v>–</v>
          </cell>
          <cell r="O31">
            <v>1.61</v>
          </cell>
          <cell r="P31">
            <v>1.625</v>
          </cell>
          <cell r="Q31">
            <v>0.8125</v>
          </cell>
          <cell r="R31">
            <v>2.91</v>
          </cell>
          <cell r="S31">
            <v>2.9375</v>
          </cell>
          <cell r="T31" t="str">
            <v>–</v>
          </cell>
          <cell r="U31" t="str">
            <v>–</v>
          </cell>
          <cell r="V31" t="str">
            <v>–</v>
          </cell>
          <cell r="W31">
            <v>3.86</v>
          </cell>
          <cell r="X31">
            <v>4.1875</v>
          </cell>
          <cell r="Y31">
            <v>2</v>
          </cell>
          <cell r="Z31" t="str">
            <v>–</v>
          </cell>
          <cell r="AA31" t="str">
            <v>–</v>
          </cell>
          <cell r="AB31" t="str">
            <v>–</v>
          </cell>
          <cell r="AC31" t="str">
            <v>–</v>
          </cell>
          <cell r="AD31" t="str">
            <v>–</v>
          </cell>
          <cell r="AE31">
            <v>2.96</v>
          </cell>
          <cell r="AF31" t="str">
            <v>–</v>
          </cell>
          <cell r="AG31" t="str">
            <v>–</v>
          </cell>
          <cell r="AH31">
            <v>19.899999999999999</v>
          </cell>
          <cell r="AI31" t="str">
            <v>–</v>
          </cell>
          <cell r="AJ31" t="str">
            <v>–</v>
          </cell>
          <cell r="AK31">
            <v>39600</v>
          </cell>
          <cell r="AL31">
            <v>2330</v>
          </cell>
          <cell r="AM31">
            <v>1990</v>
          </cell>
          <cell r="AN31">
            <v>16</v>
          </cell>
          <cell r="AO31">
            <v>2490</v>
          </cell>
          <cell r="AP31">
            <v>454</v>
          </cell>
          <cell r="AQ31">
            <v>289</v>
          </cell>
          <cell r="AR31">
            <v>4</v>
          </cell>
          <cell r="AS31" t="str">
            <v>–</v>
          </cell>
          <cell r="AT31" t="str">
            <v>–</v>
          </cell>
          <cell r="AU31" t="str">
            <v>–</v>
          </cell>
          <cell r="AV31">
            <v>327</v>
          </cell>
          <cell r="AW31">
            <v>846000</v>
          </cell>
          <cell r="AX31" t="str">
            <v>–</v>
          </cell>
          <cell r="AY31">
            <v>159</v>
          </cell>
          <cell r="AZ31">
            <v>1990</v>
          </cell>
          <cell r="BA31" t="str">
            <v>–</v>
          </cell>
          <cell r="BB31" t="str">
            <v>–</v>
          </cell>
          <cell r="BC31">
            <v>419</v>
          </cell>
          <cell r="BD31">
            <v>1160</v>
          </cell>
          <cell r="BE31" t="str">
            <v>–</v>
          </cell>
          <cell r="BF31" t="str">
            <v>–</v>
          </cell>
          <cell r="BG31" t="str">
            <v>–</v>
          </cell>
          <cell r="BH31" t="str">
            <v>–</v>
          </cell>
          <cell r="BI31" t="str">
            <v>–</v>
          </cell>
          <cell r="BJ31" t="str">
            <v>–</v>
          </cell>
          <cell r="BK31" t="str">
            <v>–</v>
          </cell>
          <cell r="BL31" t="str">
            <v>–</v>
          </cell>
          <cell r="BM31" t="str">
            <v>–</v>
          </cell>
          <cell r="BN31" t="str">
            <v>–</v>
          </cell>
          <cell r="BO31" t="str">
            <v>–</v>
          </cell>
          <cell r="BP31" t="str">
            <v>–</v>
          </cell>
          <cell r="BQ31" t="str">
            <v>–</v>
          </cell>
          <cell r="BR31" t="str">
            <v>–</v>
          </cell>
          <cell r="BS31" t="str">
            <v>–</v>
          </cell>
          <cell r="BT31" t="str">
            <v>–</v>
          </cell>
          <cell r="BU31" t="str">
            <v>–</v>
          </cell>
          <cell r="BV31">
            <v>4.8</v>
          </cell>
          <cell r="BW31">
            <v>36.9</v>
          </cell>
          <cell r="BX31">
            <v>127</v>
          </cell>
          <cell r="BY31">
            <v>144</v>
          </cell>
        </row>
        <row r="32">
          <cell r="A32" t="str">
            <v>W36X487</v>
          </cell>
          <cell r="B32" t="str">
            <v>T</v>
          </cell>
          <cell r="C32">
            <v>487</v>
          </cell>
          <cell r="D32">
            <v>143</v>
          </cell>
          <cell r="E32">
            <v>39.299999999999997</v>
          </cell>
          <cell r="F32">
            <v>39.375</v>
          </cell>
          <cell r="G32" t="str">
            <v>–</v>
          </cell>
          <cell r="H32" t="str">
            <v>–</v>
          </cell>
          <cell r="I32" t="str">
            <v>–</v>
          </cell>
          <cell r="J32">
            <v>17.100000000000001</v>
          </cell>
          <cell r="K32">
            <v>17.125</v>
          </cell>
          <cell r="L32" t="str">
            <v>–</v>
          </cell>
          <cell r="M32" t="str">
            <v>–</v>
          </cell>
          <cell r="N32" t="str">
            <v>–</v>
          </cell>
          <cell r="O32">
            <v>1.5</v>
          </cell>
          <cell r="P32">
            <v>1.5</v>
          </cell>
          <cell r="Q32">
            <v>0.75</v>
          </cell>
          <cell r="R32">
            <v>2.68</v>
          </cell>
          <cell r="S32">
            <v>2.6875</v>
          </cell>
          <cell r="T32" t="str">
            <v>–</v>
          </cell>
          <cell r="U32" t="str">
            <v>–</v>
          </cell>
          <cell r="V32" t="str">
            <v>–</v>
          </cell>
          <cell r="W32">
            <v>3.63</v>
          </cell>
          <cell r="X32">
            <v>4</v>
          </cell>
          <cell r="Y32">
            <v>1.875</v>
          </cell>
          <cell r="Z32" t="str">
            <v>–</v>
          </cell>
          <cell r="AA32" t="str">
            <v>–</v>
          </cell>
          <cell r="AB32" t="str">
            <v>–</v>
          </cell>
          <cell r="AC32" t="str">
            <v>–</v>
          </cell>
          <cell r="AD32" t="str">
            <v>–</v>
          </cell>
          <cell r="AE32">
            <v>3.19</v>
          </cell>
          <cell r="AF32" t="str">
            <v>–</v>
          </cell>
          <cell r="AG32" t="str">
            <v>–</v>
          </cell>
          <cell r="AH32">
            <v>21.4</v>
          </cell>
          <cell r="AI32" t="str">
            <v>–</v>
          </cell>
          <cell r="AJ32" t="str">
            <v>–</v>
          </cell>
          <cell r="AK32">
            <v>36000</v>
          </cell>
          <cell r="AL32">
            <v>2130</v>
          </cell>
          <cell r="AM32">
            <v>1830</v>
          </cell>
          <cell r="AN32">
            <v>15.8</v>
          </cell>
          <cell r="AO32">
            <v>2250</v>
          </cell>
          <cell r="AP32">
            <v>412</v>
          </cell>
          <cell r="AQ32">
            <v>263</v>
          </cell>
          <cell r="AR32">
            <v>3.96</v>
          </cell>
          <cell r="AS32" t="str">
            <v>–</v>
          </cell>
          <cell r="AT32" t="str">
            <v>–</v>
          </cell>
          <cell r="AU32" t="str">
            <v>–</v>
          </cell>
          <cell r="AV32">
            <v>258</v>
          </cell>
          <cell r="AW32">
            <v>754000</v>
          </cell>
          <cell r="AX32" t="str">
            <v>–</v>
          </cell>
          <cell r="AY32">
            <v>157</v>
          </cell>
          <cell r="AZ32">
            <v>1800</v>
          </cell>
          <cell r="BA32" t="str">
            <v>–</v>
          </cell>
          <cell r="BB32" t="str">
            <v>–</v>
          </cell>
          <cell r="BC32">
            <v>383</v>
          </cell>
          <cell r="BD32">
            <v>1060</v>
          </cell>
          <cell r="BE32" t="str">
            <v>–</v>
          </cell>
          <cell r="BF32" t="str">
            <v>–</v>
          </cell>
          <cell r="BG32" t="str">
            <v>–</v>
          </cell>
          <cell r="BH32" t="str">
            <v>–</v>
          </cell>
          <cell r="BI32" t="str">
            <v>–</v>
          </cell>
          <cell r="BJ32" t="str">
            <v>–</v>
          </cell>
          <cell r="BK32" t="str">
            <v>–</v>
          </cell>
          <cell r="BL32" t="str">
            <v>–</v>
          </cell>
          <cell r="BM32" t="str">
            <v>–</v>
          </cell>
          <cell r="BN32" t="str">
            <v>–</v>
          </cell>
          <cell r="BO32" t="str">
            <v>–</v>
          </cell>
          <cell r="BP32" t="str">
            <v>–</v>
          </cell>
          <cell r="BQ32" t="str">
            <v>–</v>
          </cell>
          <cell r="BR32" t="str">
            <v>–</v>
          </cell>
          <cell r="BS32" t="str">
            <v>–</v>
          </cell>
          <cell r="BT32" t="str">
            <v>–</v>
          </cell>
          <cell r="BU32" t="str">
            <v>–</v>
          </cell>
          <cell r="BV32">
            <v>4.74</v>
          </cell>
          <cell r="BW32">
            <v>36.6</v>
          </cell>
          <cell r="BX32">
            <v>125</v>
          </cell>
          <cell r="BY32">
            <v>142</v>
          </cell>
        </row>
        <row r="33">
          <cell r="A33" t="str">
            <v>W36X441</v>
          </cell>
          <cell r="B33" t="str">
            <v>T</v>
          </cell>
          <cell r="C33">
            <v>441</v>
          </cell>
          <cell r="D33">
            <v>130</v>
          </cell>
          <cell r="E33">
            <v>38.9</v>
          </cell>
          <cell r="F33">
            <v>38.875</v>
          </cell>
          <cell r="G33" t="str">
            <v>–</v>
          </cell>
          <cell r="H33" t="str">
            <v>–</v>
          </cell>
          <cell r="I33" t="str">
            <v>–</v>
          </cell>
          <cell r="J33">
            <v>17</v>
          </cell>
          <cell r="K33">
            <v>17</v>
          </cell>
          <cell r="L33" t="str">
            <v>–</v>
          </cell>
          <cell r="M33" t="str">
            <v>–</v>
          </cell>
          <cell r="N33" t="str">
            <v>–</v>
          </cell>
          <cell r="O33">
            <v>1.36</v>
          </cell>
          <cell r="P33">
            <v>1.375</v>
          </cell>
          <cell r="Q33">
            <v>0.6875</v>
          </cell>
          <cell r="R33">
            <v>2.44</v>
          </cell>
          <cell r="S33">
            <v>2.4375</v>
          </cell>
          <cell r="T33" t="str">
            <v>–</v>
          </cell>
          <cell r="U33" t="str">
            <v>–</v>
          </cell>
          <cell r="V33" t="str">
            <v>–</v>
          </cell>
          <cell r="W33">
            <v>3.39</v>
          </cell>
          <cell r="X33">
            <v>3.75</v>
          </cell>
          <cell r="Y33">
            <v>1.875</v>
          </cell>
          <cell r="Z33" t="str">
            <v>–</v>
          </cell>
          <cell r="AA33" t="str">
            <v>–</v>
          </cell>
          <cell r="AB33" t="str">
            <v>–</v>
          </cell>
          <cell r="AC33" t="str">
            <v>–</v>
          </cell>
          <cell r="AD33" t="str">
            <v>–</v>
          </cell>
          <cell r="AE33">
            <v>3.48</v>
          </cell>
          <cell r="AF33" t="str">
            <v>–</v>
          </cell>
          <cell r="AG33" t="str">
            <v>–</v>
          </cell>
          <cell r="AH33">
            <v>23.6</v>
          </cell>
          <cell r="AI33" t="str">
            <v>–</v>
          </cell>
          <cell r="AJ33" t="str">
            <v>–</v>
          </cell>
          <cell r="AK33">
            <v>32100</v>
          </cell>
          <cell r="AL33">
            <v>1910</v>
          </cell>
          <cell r="AM33">
            <v>1650</v>
          </cell>
          <cell r="AN33">
            <v>15.7</v>
          </cell>
          <cell r="AO33">
            <v>1990</v>
          </cell>
          <cell r="AP33">
            <v>368</v>
          </cell>
          <cell r="AQ33">
            <v>235</v>
          </cell>
          <cell r="AR33">
            <v>3.92</v>
          </cell>
          <cell r="AS33" t="str">
            <v>–</v>
          </cell>
          <cell r="AT33" t="str">
            <v>–</v>
          </cell>
          <cell r="AU33" t="str">
            <v>–</v>
          </cell>
          <cell r="AV33">
            <v>194</v>
          </cell>
          <cell r="AW33">
            <v>661000</v>
          </cell>
          <cell r="AX33" t="str">
            <v>–</v>
          </cell>
          <cell r="AY33">
            <v>154</v>
          </cell>
          <cell r="AZ33">
            <v>1600</v>
          </cell>
          <cell r="BA33" t="str">
            <v>–</v>
          </cell>
          <cell r="BB33" t="str">
            <v>–</v>
          </cell>
          <cell r="BC33">
            <v>347</v>
          </cell>
          <cell r="BD33">
            <v>950</v>
          </cell>
          <cell r="BE33" t="str">
            <v>–</v>
          </cell>
          <cell r="BF33" t="str">
            <v>–</v>
          </cell>
          <cell r="BG33" t="str">
            <v>–</v>
          </cell>
          <cell r="BH33" t="str">
            <v>–</v>
          </cell>
          <cell r="BI33" t="str">
            <v>–</v>
          </cell>
          <cell r="BJ33" t="str">
            <v>–</v>
          </cell>
          <cell r="BK33" t="str">
            <v>–</v>
          </cell>
          <cell r="BL33" t="str">
            <v>–</v>
          </cell>
          <cell r="BM33" t="str">
            <v>–</v>
          </cell>
          <cell r="BN33" t="str">
            <v>–</v>
          </cell>
          <cell r="BO33" t="str">
            <v>–</v>
          </cell>
          <cell r="BP33" t="str">
            <v>–</v>
          </cell>
          <cell r="BQ33" t="str">
            <v>–</v>
          </cell>
          <cell r="BR33" t="str">
            <v>–</v>
          </cell>
          <cell r="BS33" t="str">
            <v>–</v>
          </cell>
          <cell r="BT33" t="str">
            <v>–</v>
          </cell>
          <cell r="BU33" t="str">
            <v>–</v>
          </cell>
          <cell r="BV33">
            <v>4.6900000000000004</v>
          </cell>
          <cell r="BW33">
            <v>36.5</v>
          </cell>
          <cell r="BX33">
            <v>124</v>
          </cell>
          <cell r="BY33">
            <v>141</v>
          </cell>
        </row>
        <row r="34">
          <cell r="A34" t="str">
            <v>W36X395</v>
          </cell>
          <cell r="B34" t="str">
            <v>T</v>
          </cell>
          <cell r="C34">
            <v>395</v>
          </cell>
          <cell r="D34">
            <v>116</v>
          </cell>
          <cell r="E34">
            <v>38.4</v>
          </cell>
          <cell r="F34">
            <v>38.375</v>
          </cell>
          <cell r="G34" t="str">
            <v>–</v>
          </cell>
          <cell r="H34" t="str">
            <v>–</v>
          </cell>
          <cell r="I34" t="str">
            <v>–</v>
          </cell>
          <cell r="J34">
            <v>16.8</v>
          </cell>
          <cell r="K34">
            <v>16.875</v>
          </cell>
          <cell r="L34" t="str">
            <v>–</v>
          </cell>
          <cell r="M34" t="str">
            <v>–</v>
          </cell>
          <cell r="N34" t="str">
            <v>–</v>
          </cell>
          <cell r="O34">
            <v>1.22</v>
          </cell>
          <cell r="P34">
            <v>1.25</v>
          </cell>
          <cell r="Q34">
            <v>0.625</v>
          </cell>
          <cell r="R34">
            <v>2.2000000000000002</v>
          </cell>
          <cell r="S34">
            <v>2.1875</v>
          </cell>
          <cell r="T34" t="str">
            <v>–</v>
          </cell>
          <cell r="U34" t="str">
            <v>–</v>
          </cell>
          <cell r="V34" t="str">
            <v>–</v>
          </cell>
          <cell r="W34">
            <v>3.15</v>
          </cell>
          <cell r="X34">
            <v>3.4375</v>
          </cell>
          <cell r="Y34">
            <v>1.8125</v>
          </cell>
          <cell r="Z34" t="str">
            <v>–</v>
          </cell>
          <cell r="AA34" t="str">
            <v>–</v>
          </cell>
          <cell r="AB34" t="str">
            <v>–</v>
          </cell>
          <cell r="AC34" t="str">
            <v>–</v>
          </cell>
          <cell r="AD34" t="str">
            <v>–</v>
          </cell>
          <cell r="AE34">
            <v>3.83</v>
          </cell>
          <cell r="AF34" t="str">
            <v>–</v>
          </cell>
          <cell r="AG34" t="str">
            <v>–</v>
          </cell>
          <cell r="AH34">
            <v>26.3</v>
          </cell>
          <cell r="AI34" t="str">
            <v>–</v>
          </cell>
          <cell r="AJ34" t="str">
            <v>–</v>
          </cell>
          <cell r="AK34">
            <v>28500</v>
          </cell>
          <cell r="AL34">
            <v>1710</v>
          </cell>
          <cell r="AM34">
            <v>1490</v>
          </cell>
          <cell r="AN34">
            <v>15.7</v>
          </cell>
          <cell r="AO34">
            <v>1750</v>
          </cell>
          <cell r="AP34">
            <v>325</v>
          </cell>
          <cell r="AQ34">
            <v>208</v>
          </cell>
          <cell r="AR34">
            <v>3.88</v>
          </cell>
          <cell r="AS34" t="str">
            <v>–</v>
          </cell>
          <cell r="AT34" t="str">
            <v>–</v>
          </cell>
          <cell r="AU34" t="str">
            <v>–</v>
          </cell>
          <cell r="AV34">
            <v>142</v>
          </cell>
          <cell r="AW34">
            <v>575000</v>
          </cell>
          <cell r="AX34" t="str">
            <v>–</v>
          </cell>
          <cell r="AY34">
            <v>152</v>
          </cell>
          <cell r="AZ34">
            <v>1410</v>
          </cell>
          <cell r="BA34" t="str">
            <v>–</v>
          </cell>
          <cell r="BB34" t="str">
            <v>–</v>
          </cell>
          <cell r="BC34">
            <v>311</v>
          </cell>
          <cell r="BD34">
            <v>847</v>
          </cell>
          <cell r="BE34" t="str">
            <v>–</v>
          </cell>
          <cell r="BF34" t="str">
            <v>–</v>
          </cell>
          <cell r="BG34" t="str">
            <v>–</v>
          </cell>
          <cell r="BH34" t="str">
            <v>–</v>
          </cell>
          <cell r="BI34" t="str">
            <v>–</v>
          </cell>
          <cell r="BJ34" t="str">
            <v>–</v>
          </cell>
          <cell r="BK34" t="str">
            <v>–</v>
          </cell>
          <cell r="BL34" t="str">
            <v>–</v>
          </cell>
          <cell r="BM34" t="str">
            <v>–</v>
          </cell>
          <cell r="BN34" t="str">
            <v>–</v>
          </cell>
          <cell r="BO34" t="str">
            <v>–</v>
          </cell>
          <cell r="BP34" t="str">
            <v>–</v>
          </cell>
          <cell r="BQ34" t="str">
            <v>–</v>
          </cell>
          <cell r="BR34" t="str">
            <v>–</v>
          </cell>
          <cell r="BS34" t="str">
            <v>–</v>
          </cell>
          <cell r="BT34" t="str">
            <v>–</v>
          </cell>
          <cell r="BU34" t="str">
            <v>–</v>
          </cell>
          <cell r="BV34">
            <v>4.6100000000000003</v>
          </cell>
          <cell r="BW34">
            <v>36.200000000000003</v>
          </cell>
          <cell r="BX34">
            <v>123</v>
          </cell>
          <cell r="BY34">
            <v>140</v>
          </cell>
        </row>
        <row r="35">
          <cell r="A35" t="str">
            <v>W36X361</v>
          </cell>
          <cell r="B35" t="str">
            <v>T</v>
          </cell>
          <cell r="C35">
            <v>361</v>
          </cell>
          <cell r="D35">
            <v>106</v>
          </cell>
          <cell r="E35">
            <v>38</v>
          </cell>
          <cell r="F35">
            <v>38</v>
          </cell>
          <cell r="G35" t="str">
            <v>–</v>
          </cell>
          <cell r="H35" t="str">
            <v>–</v>
          </cell>
          <cell r="I35" t="str">
            <v>–</v>
          </cell>
          <cell r="J35">
            <v>16.7</v>
          </cell>
          <cell r="K35">
            <v>16.75</v>
          </cell>
          <cell r="L35" t="str">
            <v>–</v>
          </cell>
          <cell r="M35" t="str">
            <v>–</v>
          </cell>
          <cell r="N35" t="str">
            <v>–</v>
          </cell>
          <cell r="O35">
            <v>1.1200000000000001</v>
          </cell>
          <cell r="P35">
            <v>1.125</v>
          </cell>
          <cell r="Q35">
            <v>0.5625</v>
          </cell>
          <cell r="R35">
            <v>2.0099999999999998</v>
          </cell>
          <cell r="S35">
            <v>2</v>
          </cell>
          <cell r="T35" t="str">
            <v>–</v>
          </cell>
          <cell r="U35" t="str">
            <v>–</v>
          </cell>
          <cell r="V35" t="str">
            <v>–</v>
          </cell>
          <cell r="W35">
            <v>2.96</v>
          </cell>
          <cell r="X35">
            <v>3.3125</v>
          </cell>
          <cell r="Y35">
            <v>1.75</v>
          </cell>
          <cell r="Z35" t="str">
            <v>–</v>
          </cell>
          <cell r="AA35" t="str">
            <v>–</v>
          </cell>
          <cell r="AB35" t="str">
            <v>–</v>
          </cell>
          <cell r="AC35" t="str">
            <v>–</v>
          </cell>
          <cell r="AD35" t="str">
            <v>–</v>
          </cell>
          <cell r="AE35">
            <v>4.16</v>
          </cell>
          <cell r="AF35" t="str">
            <v>–</v>
          </cell>
          <cell r="AG35" t="str">
            <v>–</v>
          </cell>
          <cell r="AH35">
            <v>28.6</v>
          </cell>
          <cell r="AI35" t="str">
            <v>–</v>
          </cell>
          <cell r="AJ35" t="str">
            <v>–</v>
          </cell>
          <cell r="AK35">
            <v>25700</v>
          </cell>
          <cell r="AL35">
            <v>1550</v>
          </cell>
          <cell r="AM35">
            <v>1350</v>
          </cell>
          <cell r="AN35">
            <v>15.6</v>
          </cell>
          <cell r="AO35">
            <v>1570</v>
          </cell>
          <cell r="AP35">
            <v>293</v>
          </cell>
          <cell r="AQ35">
            <v>188</v>
          </cell>
          <cell r="AR35">
            <v>3.85</v>
          </cell>
          <cell r="AS35" t="str">
            <v>–</v>
          </cell>
          <cell r="AT35" t="str">
            <v>–</v>
          </cell>
          <cell r="AU35" t="str">
            <v>–</v>
          </cell>
          <cell r="AV35">
            <v>109</v>
          </cell>
          <cell r="AW35">
            <v>509000</v>
          </cell>
          <cell r="AX35" t="str">
            <v>–</v>
          </cell>
          <cell r="AY35">
            <v>150</v>
          </cell>
          <cell r="AZ35">
            <v>1270</v>
          </cell>
          <cell r="BA35" t="str">
            <v>–</v>
          </cell>
          <cell r="BB35" t="str">
            <v>–</v>
          </cell>
          <cell r="BC35">
            <v>282</v>
          </cell>
          <cell r="BD35">
            <v>767</v>
          </cell>
          <cell r="BE35" t="str">
            <v>–</v>
          </cell>
          <cell r="BF35" t="str">
            <v>–</v>
          </cell>
          <cell r="BG35" t="str">
            <v>–</v>
          </cell>
          <cell r="BH35" t="str">
            <v>–</v>
          </cell>
          <cell r="BI35" t="str">
            <v>–</v>
          </cell>
          <cell r="BJ35" t="str">
            <v>–</v>
          </cell>
          <cell r="BK35" t="str">
            <v>–</v>
          </cell>
          <cell r="BL35" t="str">
            <v>–</v>
          </cell>
          <cell r="BM35" t="str">
            <v>–</v>
          </cell>
          <cell r="BN35" t="str">
            <v>–</v>
          </cell>
          <cell r="BO35" t="str">
            <v>–</v>
          </cell>
          <cell r="BP35" t="str">
            <v>–</v>
          </cell>
          <cell r="BQ35" t="str">
            <v>–</v>
          </cell>
          <cell r="BR35" t="str">
            <v>–</v>
          </cell>
          <cell r="BS35" t="str">
            <v>–</v>
          </cell>
          <cell r="BT35" t="str">
            <v>–</v>
          </cell>
          <cell r="BU35" t="str">
            <v>–</v>
          </cell>
          <cell r="BV35">
            <v>4.58</v>
          </cell>
          <cell r="BW35">
            <v>36</v>
          </cell>
          <cell r="BX35">
            <v>122</v>
          </cell>
          <cell r="BY35">
            <v>139</v>
          </cell>
        </row>
        <row r="36">
          <cell r="A36" t="str">
            <v>W36X330</v>
          </cell>
          <cell r="B36" t="str">
            <v>F</v>
          </cell>
          <cell r="C36">
            <v>330</v>
          </cell>
          <cell r="D36">
            <v>96.9</v>
          </cell>
          <cell r="E36">
            <v>37.700000000000003</v>
          </cell>
          <cell r="F36">
            <v>37.625</v>
          </cell>
          <cell r="G36" t="str">
            <v>–</v>
          </cell>
          <cell r="H36" t="str">
            <v>–</v>
          </cell>
          <cell r="I36" t="str">
            <v>–</v>
          </cell>
          <cell r="J36">
            <v>16.600000000000001</v>
          </cell>
          <cell r="K36">
            <v>16.625</v>
          </cell>
          <cell r="L36" t="str">
            <v>–</v>
          </cell>
          <cell r="M36" t="str">
            <v>–</v>
          </cell>
          <cell r="N36" t="str">
            <v>–</v>
          </cell>
          <cell r="O36">
            <v>1.02</v>
          </cell>
          <cell r="P36">
            <v>1</v>
          </cell>
          <cell r="Q36">
            <v>0.5</v>
          </cell>
          <cell r="R36">
            <v>1.85</v>
          </cell>
          <cell r="S36">
            <v>1.875</v>
          </cell>
          <cell r="T36" t="str">
            <v>–</v>
          </cell>
          <cell r="U36" t="str">
            <v>–</v>
          </cell>
          <cell r="V36" t="str">
            <v>–</v>
          </cell>
          <cell r="W36">
            <v>2.8</v>
          </cell>
          <cell r="X36">
            <v>3.125</v>
          </cell>
          <cell r="Y36">
            <v>1.75</v>
          </cell>
          <cell r="Z36" t="str">
            <v>–</v>
          </cell>
          <cell r="AA36" t="str">
            <v>–</v>
          </cell>
          <cell r="AB36" t="str">
            <v>–</v>
          </cell>
          <cell r="AC36" t="str">
            <v>–</v>
          </cell>
          <cell r="AD36" t="str">
            <v>–</v>
          </cell>
          <cell r="AE36">
            <v>4.49</v>
          </cell>
          <cell r="AF36" t="str">
            <v>–</v>
          </cell>
          <cell r="AG36" t="str">
            <v>–</v>
          </cell>
          <cell r="AH36">
            <v>31.4</v>
          </cell>
          <cell r="AI36" t="str">
            <v>–</v>
          </cell>
          <cell r="AJ36" t="str">
            <v>–</v>
          </cell>
          <cell r="AK36">
            <v>23300</v>
          </cell>
          <cell r="AL36">
            <v>1410</v>
          </cell>
          <cell r="AM36">
            <v>1240</v>
          </cell>
          <cell r="AN36">
            <v>15.5</v>
          </cell>
          <cell r="AO36">
            <v>1420</v>
          </cell>
          <cell r="AP36">
            <v>265</v>
          </cell>
          <cell r="AQ36">
            <v>171</v>
          </cell>
          <cell r="AR36">
            <v>3.83</v>
          </cell>
          <cell r="AS36" t="str">
            <v>–</v>
          </cell>
          <cell r="AT36" t="str">
            <v>–</v>
          </cell>
          <cell r="AU36" t="str">
            <v>–</v>
          </cell>
          <cell r="AV36">
            <v>84.3</v>
          </cell>
          <cell r="AW36">
            <v>456000</v>
          </cell>
          <cell r="AX36" t="str">
            <v>–</v>
          </cell>
          <cell r="AY36">
            <v>149</v>
          </cell>
          <cell r="AZ36">
            <v>1150</v>
          </cell>
          <cell r="BA36" t="str">
            <v>–</v>
          </cell>
          <cell r="BB36" t="str">
            <v>–</v>
          </cell>
          <cell r="BC36">
            <v>259</v>
          </cell>
          <cell r="BD36">
            <v>698</v>
          </cell>
          <cell r="BE36" t="str">
            <v>–</v>
          </cell>
          <cell r="BF36" t="str">
            <v>–</v>
          </cell>
          <cell r="BG36" t="str">
            <v>–</v>
          </cell>
          <cell r="BH36" t="str">
            <v>–</v>
          </cell>
          <cell r="BI36" t="str">
            <v>–</v>
          </cell>
          <cell r="BJ36" t="str">
            <v>–</v>
          </cell>
          <cell r="BK36" t="str">
            <v>–</v>
          </cell>
          <cell r="BL36" t="str">
            <v>–</v>
          </cell>
          <cell r="BM36" t="str">
            <v>–</v>
          </cell>
          <cell r="BN36" t="str">
            <v>–</v>
          </cell>
          <cell r="BO36" t="str">
            <v>–</v>
          </cell>
          <cell r="BP36" t="str">
            <v>–</v>
          </cell>
          <cell r="BQ36" t="str">
            <v>–</v>
          </cell>
          <cell r="BR36" t="str">
            <v>–</v>
          </cell>
          <cell r="BS36" t="str">
            <v>–</v>
          </cell>
          <cell r="BT36" t="str">
            <v>–</v>
          </cell>
          <cell r="BU36" t="str">
            <v>–</v>
          </cell>
          <cell r="BV36">
            <v>4.53</v>
          </cell>
          <cell r="BW36">
            <v>35.9</v>
          </cell>
          <cell r="BX36">
            <v>121</v>
          </cell>
          <cell r="BY36">
            <v>138</v>
          </cell>
        </row>
        <row r="37">
          <cell r="A37" t="str">
            <v>W36X302</v>
          </cell>
          <cell r="B37" t="str">
            <v>F</v>
          </cell>
          <cell r="C37">
            <v>302</v>
          </cell>
          <cell r="D37">
            <v>89</v>
          </cell>
          <cell r="E37">
            <v>37.299999999999997</v>
          </cell>
          <cell r="F37">
            <v>37.375</v>
          </cell>
          <cell r="G37" t="str">
            <v>–</v>
          </cell>
          <cell r="H37" t="str">
            <v>–</v>
          </cell>
          <cell r="I37" t="str">
            <v>–</v>
          </cell>
          <cell r="J37">
            <v>16.7</v>
          </cell>
          <cell r="K37">
            <v>16.625</v>
          </cell>
          <cell r="L37" t="str">
            <v>–</v>
          </cell>
          <cell r="M37" t="str">
            <v>–</v>
          </cell>
          <cell r="N37" t="str">
            <v>–</v>
          </cell>
          <cell r="O37">
            <v>0.94499999999999995</v>
          </cell>
          <cell r="P37">
            <v>0.9375</v>
          </cell>
          <cell r="Q37">
            <v>0.5</v>
          </cell>
          <cell r="R37">
            <v>1.68</v>
          </cell>
          <cell r="S37">
            <v>1.6875</v>
          </cell>
          <cell r="T37" t="str">
            <v>–</v>
          </cell>
          <cell r="U37" t="str">
            <v>–</v>
          </cell>
          <cell r="V37" t="str">
            <v>–</v>
          </cell>
          <cell r="W37">
            <v>2.63</v>
          </cell>
          <cell r="X37">
            <v>3</v>
          </cell>
          <cell r="Y37">
            <v>1.6875</v>
          </cell>
          <cell r="Z37" t="str">
            <v>–</v>
          </cell>
          <cell r="AA37" t="str">
            <v>–</v>
          </cell>
          <cell r="AB37" t="str">
            <v>–</v>
          </cell>
          <cell r="AC37" t="str">
            <v>–</v>
          </cell>
          <cell r="AD37" t="str">
            <v>–</v>
          </cell>
          <cell r="AE37">
            <v>4.96</v>
          </cell>
          <cell r="AF37" t="str">
            <v>–</v>
          </cell>
          <cell r="AG37" t="str">
            <v>–</v>
          </cell>
          <cell r="AH37">
            <v>33.9</v>
          </cell>
          <cell r="AI37" t="str">
            <v>–</v>
          </cell>
          <cell r="AJ37" t="str">
            <v>–</v>
          </cell>
          <cell r="AK37">
            <v>21100</v>
          </cell>
          <cell r="AL37">
            <v>1280</v>
          </cell>
          <cell r="AM37">
            <v>1130</v>
          </cell>
          <cell r="AN37">
            <v>15.4</v>
          </cell>
          <cell r="AO37">
            <v>1300</v>
          </cell>
          <cell r="AP37">
            <v>241</v>
          </cell>
          <cell r="AQ37">
            <v>156</v>
          </cell>
          <cell r="AR37">
            <v>3.82</v>
          </cell>
          <cell r="AS37" t="str">
            <v>–</v>
          </cell>
          <cell r="AT37" t="str">
            <v>–</v>
          </cell>
          <cell r="AU37" t="str">
            <v>–</v>
          </cell>
          <cell r="AV37">
            <v>64.3</v>
          </cell>
          <cell r="AW37">
            <v>412000</v>
          </cell>
          <cell r="AX37" t="str">
            <v>–</v>
          </cell>
          <cell r="AY37">
            <v>148</v>
          </cell>
          <cell r="AZ37">
            <v>1040</v>
          </cell>
          <cell r="BA37" t="str">
            <v>–</v>
          </cell>
          <cell r="BB37" t="str">
            <v>–</v>
          </cell>
          <cell r="BC37">
            <v>235</v>
          </cell>
          <cell r="BD37">
            <v>635</v>
          </cell>
          <cell r="BE37" t="str">
            <v>–</v>
          </cell>
          <cell r="BF37" t="str">
            <v>–</v>
          </cell>
          <cell r="BG37" t="str">
            <v>–</v>
          </cell>
          <cell r="BH37" t="str">
            <v>–</v>
          </cell>
          <cell r="BI37" t="str">
            <v>–</v>
          </cell>
          <cell r="BJ37" t="str">
            <v>–</v>
          </cell>
          <cell r="BK37" t="str">
            <v>–</v>
          </cell>
          <cell r="BL37" t="str">
            <v>–</v>
          </cell>
          <cell r="BM37" t="str">
            <v>–</v>
          </cell>
          <cell r="BN37" t="str">
            <v>–</v>
          </cell>
          <cell r="BO37" t="str">
            <v>–</v>
          </cell>
          <cell r="BP37" t="str">
            <v>–</v>
          </cell>
          <cell r="BQ37" t="str">
            <v>–</v>
          </cell>
          <cell r="BR37" t="str">
            <v>–</v>
          </cell>
          <cell r="BS37" t="str">
            <v>–</v>
          </cell>
          <cell r="BT37" t="str">
            <v>–</v>
          </cell>
          <cell r="BU37" t="str">
            <v>–</v>
          </cell>
          <cell r="BV37">
            <v>4.53</v>
          </cell>
          <cell r="BW37">
            <v>35.6</v>
          </cell>
          <cell r="BX37">
            <v>121</v>
          </cell>
          <cell r="BY37">
            <v>138</v>
          </cell>
        </row>
        <row r="38">
          <cell r="A38" t="str">
            <v>W36X282</v>
          </cell>
          <cell r="B38" t="str">
            <v>F</v>
          </cell>
          <cell r="C38">
            <v>282</v>
          </cell>
          <cell r="D38">
            <v>82.9</v>
          </cell>
          <cell r="E38">
            <v>37.1</v>
          </cell>
          <cell r="F38">
            <v>37.125</v>
          </cell>
          <cell r="G38" t="str">
            <v>–</v>
          </cell>
          <cell r="H38" t="str">
            <v>–</v>
          </cell>
          <cell r="I38" t="str">
            <v>–</v>
          </cell>
          <cell r="J38">
            <v>16.600000000000001</v>
          </cell>
          <cell r="K38">
            <v>16.625</v>
          </cell>
          <cell r="L38" t="str">
            <v>–</v>
          </cell>
          <cell r="M38" t="str">
            <v>–</v>
          </cell>
          <cell r="N38" t="str">
            <v>–</v>
          </cell>
          <cell r="O38">
            <v>0.88500000000000001</v>
          </cell>
          <cell r="P38">
            <v>0.875</v>
          </cell>
          <cell r="Q38">
            <v>0.4375</v>
          </cell>
          <cell r="R38">
            <v>1.57</v>
          </cell>
          <cell r="S38">
            <v>1.5625</v>
          </cell>
          <cell r="T38" t="str">
            <v>–</v>
          </cell>
          <cell r="U38" t="str">
            <v>–</v>
          </cell>
          <cell r="V38" t="str">
            <v>–</v>
          </cell>
          <cell r="W38">
            <v>2.52</v>
          </cell>
          <cell r="X38">
            <v>2.875</v>
          </cell>
          <cell r="Y38">
            <v>1.625</v>
          </cell>
          <cell r="Z38" t="str">
            <v>–</v>
          </cell>
          <cell r="AA38" t="str">
            <v>–</v>
          </cell>
          <cell r="AB38" t="str">
            <v>–</v>
          </cell>
          <cell r="AC38" t="str">
            <v>–</v>
          </cell>
          <cell r="AD38" t="str">
            <v>–</v>
          </cell>
          <cell r="AE38">
            <v>5.29</v>
          </cell>
          <cell r="AF38" t="str">
            <v>–</v>
          </cell>
          <cell r="AG38" t="str">
            <v>–</v>
          </cell>
          <cell r="AH38">
            <v>36.200000000000003</v>
          </cell>
          <cell r="AI38" t="str">
            <v>–</v>
          </cell>
          <cell r="AJ38" t="str">
            <v>–</v>
          </cell>
          <cell r="AK38">
            <v>19600</v>
          </cell>
          <cell r="AL38">
            <v>1190</v>
          </cell>
          <cell r="AM38">
            <v>1050</v>
          </cell>
          <cell r="AN38">
            <v>15.4</v>
          </cell>
          <cell r="AO38">
            <v>1200</v>
          </cell>
          <cell r="AP38">
            <v>223</v>
          </cell>
          <cell r="AQ38">
            <v>144</v>
          </cell>
          <cell r="AR38">
            <v>3.8</v>
          </cell>
          <cell r="AS38" t="str">
            <v>–</v>
          </cell>
          <cell r="AT38" t="str">
            <v>–</v>
          </cell>
          <cell r="AU38" t="str">
            <v>–</v>
          </cell>
          <cell r="AV38">
            <v>52.7</v>
          </cell>
          <cell r="AW38">
            <v>378000</v>
          </cell>
          <cell r="AX38" t="str">
            <v>–</v>
          </cell>
          <cell r="AY38">
            <v>147</v>
          </cell>
          <cell r="AZ38">
            <v>960</v>
          </cell>
          <cell r="BA38" t="str">
            <v>–</v>
          </cell>
          <cell r="BB38" t="str">
            <v>–</v>
          </cell>
          <cell r="BC38">
            <v>219</v>
          </cell>
          <cell r="BD38">
            <v>591</v>
          </cell>
          <cell r="BE38" t="str">
            <v>–</v>
          </cell>
          <cell r="BF38" t="str">
            <v>–</v>
          </cell>
          <cell r="BG38" t="str">
            <v>–</v>
          </cell>
          <cell r="BH38" t="str">
            <v>–</v>
          </cell>
          <cell r="BI38" t="str">
            <v>–</v>
          </cell>
          <cell r="BJ38" t="str">
            <v>–</v>
          </cell>
          <cell r="BK38" t="str">
            <v>–</v>
          </cell>
          <cell r="BL38" t="str">
            <v>–</v>
          </cell>
          <cell r="BM38" t="str">
            <v>–</v>
          </cell>
          <cell r="BN38" t="str">
            <v>–</v>
          </cell>
          <cell r="BO38" t="str">
            <v>–</v>
          </cell>
          <cell r="BP38" t="str">
            <v>–</v>
          </cell>
          <cell r="BQ38" t="str">
            <v>–</v>
          </cell>
          <cell r="BR38" t="str">
            <v>–</v>
          </cell>
          <cell r="BS38" t="str">
            <v>–</v>
          </cell>
          <cell r="BT38" t="str">
            <v>–</v>
          </cell>
          <cell r="BU38" t="str">
            <v>–</v>
          </cell>
          <cell r="BV38">
            <v>4.5</v>
          </cell>
          <cell r="BW38">
            <v>35.5</v>
          </cell>
          <cell r="BX38">
            <v>120</v>
          </cell>
          <cell r="BY38">
            <v>137</v>
          </cell>
        </row>
        <row r="39">
          <cell r="A39" t="str">
            <v>W36X262</v>
          </cell>
          <cell r="B39" t="str">
            <v>F</v>
          </cell>
          <cell r="C39">
            <v>262</v>
          </cell>
          <cell r="D39">
            <v>77.2</v>
          </cell>
          <cell r="E39">
            <v>36.9</v>
          </cell>
          <cell r="F39">
            <v>36.875</v>
          </cell>
          <cell r="G39" t="str">
            <v>–</v>
          </cell>
          <cell r="H39" t="str">
            <v>–</v>
          </cell>
          <cell r="I39" t="str">
            <v>–</v>
          </cell>
          <cell r="J39">
            <v>16.600000000000001</v>
          </cell>
          <cell r="K39">
            <v>16.5</v>
          </cell>
          <cell r="L39" t="str">
            <v>–</v>
          </cell>
          <cell r="M39" t="str">
            <v>–</v>
          </cell>
          <cell r="N39" t="str">
            <v>–</v>
          </cell>
          <cell r="O39">
            <v>0.84</v>
          </cell>
          <cell r="P39">
            <v>0.8125</v>
          </cell>
          <cell r="Q39">
            <v>0.4375</v>
          </cell>
          <cell r="R39">
            <v>1.44</v>
          </cell>
          <cell r="S39">
            <v>1.4375</v>
          </cell>
          <cell r="T39" t="str">
            <v>–</v>
          </cell>
          <cell r="U39" t="str">
            <v>–</v>
          </cell>
          <cell r="V39" t="str">
            <v>–</v>
          </cell>
          <cell r="W39">
            <v>2.39</v>
          </cell>
          <cell r="X39">
            <v>2.75</v>
          </cell>
          <cell r="Y39">
            <v>1.625</v>
          </cell>
          <cell r="Z39" t="str">
            <v>–</v>
          </cell>
          <cell r="AA39" t="str">
            <v>–</v>
          </cell>
          <cell r="AB39" t="str">
            <v>–</v>
          </cell>
          <cell r="AC39" t="str">
            <v>–</v>
          </cell>
          <cell r="AD39" t="str">
            <v>–</v>
          </cell>
          <cell r="AE39">
            <v>5.75</v>
          </cell>
          <cell r="AF39" t="str">
            <v>–</v>
          </cell>
          <cell r="AG39" t="str">
            <v>–</v>
          </cell>
          <cell r="AH39">
            <v>38.200000000000003</v>
          </cell>
          <cell r="AI39" t="str">
            <v>–</v>
          </cell>
          <cell r="AJ39" t="str">
            <v>–</v>
          </cell>
          <cell r="AK39">
            <v>17900</v>
          </cell>
          <cell r="AL39">
            <v>1100</v>
          </cell>
          <cell r="AM39">
            <v>972</v>
          </cell>
          <cell r="AN39">
            <v>15.3</v>
          </cell>
          <cell r="AO39">
            <v>1090</v>
          </cell>
          <cell r="AP39">
            <v>204</v>
          </cell>
          <cell r="AQ39">
            <v>132</v>
          </cell>
          <cell r="AR39">
            <v>3.76</v>
          </cell>
          <cell r="AS39" t="str">
            <v>–</v>
          </cell>
          <cell r="AT39" t="str">
            <v>–</v>
          </cell>
          <cell r="AU39" t="str">
            <v>–</v>
          </cell>
          <cell r="AV39">
            <v>41.6</v>
          </cell>
          <cell r="AW39">
            <v>342000</v>
          </cell>
          <cell r="AX39" t="str">
            <v>–</v>
          </cell>
          <cell r="AY39">
            <v>147</v>
          </cell>
          <cell r="AZ39">
            <v>873</v>
          </cell>
          <cell r="BA39" t="str">
            <v>–</v>
          </cell>
          <cell r="BB39" t="str">
            <v>–</v>
          </cell>
          <cell r="BC39">
            <v>200</v>
          </cell>
          <cell r="BD39">
            <v>543</v>
          </cell>
          <cell r="BE39" t="str">
            <v>–</v>
          </cell>
          <cell r="BF39" t="str">
            <v>–</v>
          </cell>
          <cell r="BG39" t="str">
            <v>–</v>
          </cell>
          <cell r="BH39" t="str">
            <v>–</v>
          </cell>
          <cell r="BI39" t="str">
            <v>–</v>
          </cell>
          <cell r="BJ39" t="str">
            <v>–</v>
          </cell>
          <cell r="BK39" t="str">
            <v>–</v>
          </cell>
          <cell r="BL39" t="str">
            <v>–</v>
          </cell>
          <cell r="BM39" t="str">
            <v>–</v>
          </cell>
          <cell r="BN39" t="str">
            <v>–</v>
          </cell>
          <cell r="BO39" t="str">
            <v>–</v>
          </cell>
          <cell r="BP39" t="str">
            <v>–</v>
          </cell>
          <cell r="BQ39" t="str">
            <v>–</v>
          </cell>
          <cell r="BR39" t="str">
            <v>–</v>
          </cell>
          <cell r="BS39" t="str">
            <v>–</v>
          </cell>
          <cell r="BT39" t="str">
            <v>–</v>
          </cell>
          <cell r="BU39" t="str">
            <v>–</v>
          </cell>
          <cell r="BV39">
            <v>4.46</v>
          </cell>
          <cell r="BW39">
            <v>35.5</v>
          </cell>
          <cell r="BX39">
            <v>120</v>
          </cell>
          <cell r="BY39">
            <v>137</v>
          </cell>
        </row>
        <row r="40">
          <cell r="A40" t="str">
            <v>W36X247</v>
          </cell>
          <cell r="B40" t="str">
            <v>F</v>
          </cell>
          <cell r="C40">
            <v>247</v>
          </cell>
          <cell r="D40">
            <v>72.5</v>
          </cell>
          <cell r="E40">
            <v>36.700000000000003</v>
          </cell>
          <cell r="F40">
            <v>36.625</v>
          </cell>
          <cell r="G40" t="str">
            <v>–</v>
          </cell>
          <cell r="H40" t="str">
            <v>–</v>
          </cell>
          <cell r="I40" t="str">
            <v>–</v>
          </cell>
          <cell r="J40">
            <v>16.5</v>
          </cell>
          <cell r="K40">
            <v>16.5</v>
          </cell>
          <cell r="L40" t="str">
            <v>–</v>
          </cell>
          <cell r="M40" t="str">
            <v>–</v>
          </cell>
          <cell r="N40" t="str">
            <v>–</v>
          </cell>
          <cell r="O40">
            <v>0.8</v>
          </cell>
          <cell r="P40">
            <v>0.8125</v>
          </cell>
          <cell r="Q40">
            <v>0.4375</v>
          </cell>
          <cell r="R40">
            <v>1.35</v>
          </cell>
          <cell r="S40">
            <v>1.375</v>
          </cell>
          <cell r="T40" t="str">
            <v>–</v>
          </cell>
          <cell r="U40" t="str">
            <v>–</v>
          </cell>
          <cell r="V40" t="str">
            <v>–</v>
          </cell>
          <cell r="W40">
            <v>2.2999999999999998</v>
          </cell>
          <cell r="X40">
            <v>2.625</v>
          </cell>
          <cell r="Y40">
            <v>1.625</v>
          </cell>
          <cell r="Z40" t="str">
            <v>–</v>
          </cell>
          <cell r="AA40" t="str">
            <v>–</v>
          </cell>
          <cell r="AB40" t="str">
            <v>–</v>
          </cell>
          <cell r="AC40" t="str">
            <v>–</v>
          </cell>
          <cell r="AD40" t="str">
            <v>–</v>
          </cell>
          <cell r="AE40">
            <v>6.11</v>
          </cell>
          <cell r="AF40" t="str">
            <v>–</v>
          </cell>
          <cell r="AG40" t="str">
            <v>–</v>
          </cell>
          <cell r="AH40">
            <v>40.1</v>
          </cell>
          <cell r="AI40" t="str">
            <v>–</v>
          </cell>
          <cell r="AJ40" t="str">
            <v>–</v>
          </cell>
          <cell r="AK40">
            <v>16700</v>
          </cell>
          <cell r="AL40">
            <v>1030</v>
          </cell>
          <cell r="AM40">
            <v>913</v>
          </cell>
          <cell r="AN40">
            <v>15.2</v>
          </cell>
          <cell r="AO40">
            <v>1010</v>
          </cell>
          <cell r="AP40">
            <v>190</v>
          </cell>
          <cell r="AQ40">
            <v>123</v>
          </cell>
          <cell r="AR40">
            <v>3.74</v>
          </cell>
          <cell r="AS40" t="str">
            <v>–</v>
          </cell>
          <cell r="AT40" t="str">
            <v>–</v>
          </cell>
          <cell r="AU40" t="str">
            <v>–</v>
          </cell>
          <cell r="AV40">
            <v>34.700000000000003</v>
          </cell>
          <cell r="AW40">
            <v>316000</v>
          </cell>
          <cell r="AX40" t="str">
            <v>–</v>
          </cell>
          <cell r="AY40">
            <v>146</v>
          </cell>
          <cell r="AZ40">
            <v>812</v>
          </cell>
          <cell r="BA40" t="str">
            <v>–</v>
          </cell>
          <cell r="BB40" t="str">
            <v>–</v>
          </cell>
          <cell r="BC40">
            <v>187</v>
          </cell>
          <cell r="BD40">
            <v>509</v>
          </cell>
          <cell r="BE40" t="str">
            <v>–</v>
          </cell>
          <cell r="BF40" t="str">
            <v>–</v>
          </cell>
          <cell r="BG40" t="str">
            <v>–</v>
          </cell>
          <cell r="BH40" t="str">
            <v>–</v>
          </cell>
          <cell r="BI40" t="str">
            <v>–</v>
          </cell>
          <cell r="BJ40" t="str">
            <v>–</v>
          </cell>
          <cell r="BK40" t="str">
            <v>–</v>
          </cell>
          <cell r="BL40" t="str">
            <v>–</v>
          </cell>
          <cell r="BM40" t="str">
            <v>–</v>
          </cell>
          <cell r="BN40" t="str">
            <v>–</v>
          </cell>
          <cell r="BO40" t="str">
            <v>–</v>
          </cell>
          <cell r="BP40" t="str">
            <v>–</v>
          </cell>
          <cell r="BQ40" t="str">
            <v>–</v>
          </cell>
          <cell r="BR40" t="str">
            <v>–</v>
          </cell>
          <cell r="BS40" t="str">
            <v>–</v>
          </cell>
          <cell r="BT40" t="str">
            <v>–</v>
          </cell>
          <cell r="BU40" t="str">
            <v>–</v>
          </cell>
          <cell r="BV40">
            <v>4.42</v>
          </cell>
          <cell r="BW40">
            <v>35.4</v>
          </cell>
          <cell r="BX40">
            <v>120</v>
          </cell>
          <cell r="BY40">
            <v>136</v>
          </cell>
        </row>
        <row r="41">
          <cell r="A41" t="str">
            <v>W36X231</v>
          </cell>
          <cell r="B41" t="str">
            <v>F</v>
          </cell>
          <cell r="C41">
            <v>231</v>
          </cell>
          <cell r="D41">
            <v>68.2</v>
          </cell>
          <cell r="E41">
            <v>36.5</v>
          </cell>
          <cell r="F41">
            <v>36.5</v>
          </cell>
          <cell r="G41" t="str">
            <v>–</v>
          </cell>
          <cell r="H41" t="str">
            <v>–</v>
          </cell>
          <cell r="I41" t="str">
            <v>–</v>
          </cell>
          <cell r="J41">
            <v>16.5</v>
          </cell>
          <cell r="K41">
            <v>16.5</v>
          </cell>
          <cell r="L41" t="str">
            <v>–</v>
          </cell>
          <cell r="M41" t="str">
            <v>–</v>
          </cell>
          <cell r="N41" t="str">
            <v>–</v>
          </cell>
          <cell r="O41">
            <v>0.76</v>
          </cell>
          <cell r="P41">
            <v>0.75</v>
          </cell>
          <cell r="Q41">
            <v>0.375</v>
          </cell>
          <cell r="R41">
            <v>1.26</v>
          </cell>
          <cell r="S41">
            <v>1.25</v>
          </cell>
          <cell r="T41" t="str">
            <v>–</v>
          </cell>
          <cell r="U41" t="str">
            <v>–</v>
          </cell>
          <cell r="V41" t="str">
            <v>–</v>
          </cell>
          <cell r="W41">
            <v>2.21</v>
          </cell>
          <cell r="X41">
            <v>2.5625</v>
          </cell>
          <cell r="Y41">
            <v>1.5625</v>
          </cell>
          <cell r="Z41" t="str">
            <v>–</v>
          </cell>
          <cell r="AA41" t="str">
            <v>–</v>
          </cell>
          <cell r="AB41" t="str">
            <v>–</v>
          </cell>
          <cell r="AC41" t="str">
            <v>–</v>
          </cell>
          <cell r="AD41" t="str">
            <v>–</v>
          </cell>
          <cell r="AE41">
            <v>6.54</v>
          </cell>
          <cell r="AF41" t="str">
            <v>–</v>
          </cell>
          <cell r="AG41" t="str">
            <v>–</v>
          </cell>
          <cell r="AH41">
            <v>42.2</v>
          </cell>
          <cell r="AI41" t="str">
            <v>–</v>
          </cell>
          <cell r="AJ41" t="str">
            <v>–</v>
          </cell>
          <cell r="AK41">
            <v>15600</v>
          </cell>
          <cell r="AL41">
            <v>963</v>
          </cell>
          <cell r="AM41">
            <v>854</v>
          </cell>
          <cell r="AN41">
            <v>15.1</v>
          </cell>
          <cell r="AO41">
            <v>940</v>
          </cell>
          <cell r="AP41">
            <v>176</v>
          </cell>
          <cell r="AQ41">
            <v>114</v>
          </cell>
          <cell r="AR41">
            <v>3.71</v>
          </cell>
          <cell r="AS41" t="str">
            <v>–</v>
          </cell>
          <cell r="AT41" t="str">
            <v>–</v>
          </cell>
          <cell r="AU41" t="str">
            <v>–</v>
          </cell>
          <cell r="AV41">
            <v>28.7</v>
          </cell>
          <cell r="AW41">
            <v>292000</v>
          </cell>
          <cell r="AX41" t="str">
            <v>–</v>
          </cell>
          <cell r="AY41">
            <v>145</v>
          </cell>
          <cell r="AZ41">
            <v>756</v>
          </cell>
          <cell r="BA41" t="str">
            <v>–</v>
          </cell>
          <cell r="BB41" t="str">
            <v>–</v>
          </cell>
          <cell r="BC41">
            <v>175</v>
          </cell>
          <cell r="BD41">
            <v>476</v>
          </cell>
          <cell r="BE41" t="str">
            <v>–</v>
          </cell>
          <cell r="BF41" t="str">
            <v>–</v>
          </cell>
          <cell r="BG41" t="str">
            <v>–</v>
          </cell>
          <cell r="BH41" t="str">
            <v>–</v>
          </cell>
          <cell r="BI41" t="str">
            <v>–</v>
          </cell>
          <cell r="BJ41" t="str">
            <v>–</v>
          </cell>
          <cell r="BK41" t="str">
            <v>–</v>
          </cell>
          <cell r="BL41" t="str">
            <v>–</v>
          </cell>
          <cell r="BM41" t="str">
            <v>–</v>
          </cell>
          <cell r="BN41" t="str">
            <v>–</v>
          </cell>
          <cell r="BO41" t="str">
            <v>–</v>
          </cell>
          <cell r="BP41" t="str">
            <v>–</v>
          </cell>
          <cell r="BQ41" t="str">
            <v>–</v>
          </cell>
          <cell r="BR41" t="str">
            <v>–</v>
          </cell>
          <cell r="BS41" t="str">
            <v>–</v>
          </cell>
          <cell r="BT41" t="str">
            <v>–</v>
          </cell>
          <cell r="BU41" t="str">
            <v>–</v>
          </cell>
          <cell r="BV41">
            <v>4.4000000000000004</v>
          </cell>
          <cell r="BW41">
            <v>35.200000000000003</v>
          </cell>
          <cell r="BX41">
            <v>120</v>
          </cell>
          <cell r="BY41">
            <v>136</v>
          </cell>
        </row>
        <row r="42">
          <cell r="A42" t="str">
            <v>W36X256</v>
          </cell>
          <cell r="B42" t="str">
            <v>F</v>
          </cell>
          <cell r="C42">
            <v>256</v>
          </cell>
          <cell r="D42">
            <v>75.3</v>
          </cell>
          <cell r="E42">
            <v>37.4</v>
          </cell>
          <cell r="F42">
            <v>37.375</v>
          </cell>
          <cell r="G42" t="str">
            <v>–</v>
          </cell>
          <cell r="H42" t="str">
            <v>–</v>
          </cell>
          <cell r="I42" t="str">
            <v>–</v>
          </cell>
          <cell r="J42">
            <v>12.2</v>
          </cell>
          <cell r="K42">
            <v>12.25</v>
          </cell>
          <cell r="L42" t="str">
            <v>–</v>
          </cell>
          <cell r="M42" t="str">
            <v>–</v>
          </cell>
          <cell r="N42" t="str">
            <v>–</v>
          </cell>
          <cell r="O42">
            <v>0.96</v>
          </cell>
          <cell r="P42">
            <v>0.9375</v>
          </cell>
          <cell r="Q42">
            <v>0.5</v>
          </cell>
          <cell r="R42">
            <v>1.73</v>
          </cell>
          <cell r="S42">
            <v>1.75</v>
          </cell>
          <cell r="T42" t="str">
            <v>–</v>
          </cell>
          <cell r="U42" t="str">
            <v>–</v>
          </cell>
          <cell r="V42" t="str">
            <v>–</v>
          </cell>
          <cell r="W42">
            <v>2.48</v>
          </cell>
          <cell r="X42">
            <v>2.625</v>
          </cell>
          <cell r="Y42">
            <v>1.3125</v>
          </cell>
          <cell r="Z42" t="str">
            <v>–</v>
          </cell>
          <cell r="AA42" t="str">
            <v>–</v>
          </cell>
          <cell r="AB42" t="str">
            <v>–</v>
          </cell>
          <cell r="AC42" t="str">
            <v>–</v>
          </cell>
          <cell r="AD42" t="str">
            <v>–</v>
          </cell>
          <cell r="AE42">
            <v>3.53</v>
          </cell>
          <cell r="AF42" t="str">
            <v>–</v>
          </cell>
          <cell r="AG42" t="str">
            <v>–</v>
          </cell>
          <cell r="AH42">
            <v>33.799999999999997</v>
          </cell>
          <cell r="AI42" t="str">
            <v>–</v>
          </cell>
          <cell r="AJ42" t="str">
            <v>–</v>
          </cell>
          <cell r="AK42">
            <v>16800</v>
          </cell>
          <cell r="AL42">
            <v>1040</v>
          </cell>
          <cell r="AM42">
            <v>895</v>
          </cell>
          <cell r="AN42">
            <v>14.9</v>
          </cell>
          <cell r="AO42">
            <v>528</v>
          </cell>
          <cell r="AP42">
            <v>137</v>
          </cell>
          <cell r="AQ42">
            <v>86.5</v>
          </cell>
          <cell r="AR42">
            <v>2.65</v>
          </cell>
          <cell r="AS42" t="str">
            <v>–</v>
          </cell>
          <cell r="AT42" t="str">
            <v>–</v>
          </cell>
          <cell r="AU42" t="str">
            <v>–</v>
          </cell>
          <cell r="AV42">
            <v>52.9</v>
          </cell>
          <cell r="AW42">
            <v>168000</v>
          </cell>
          <cell r="AX42" t="str">
            <v>–</v>
          </cell>
          <cell r="AY42">
            <v>109</v>
          </cell>
          <cell r="AZ42">
            <v>576</v>
          </cell>
          <cell r="BA42" t="str">
            <v>–</v>
          </cell>
          <cell r="BB42" t="str">
            <v>–</v>
          </cell>
          <cell r="BC42">
            <v>174</v>
          </cell>
          <cell r="BD42">
            <v>516</v>
          </cell>
          <cell r="BE42" t="str">
            <v>–</v>
          </cell>
          <cell r="BF42" t="str">
            <v>–</v>
          </cell>
          <cell r="BG42" t="str">
            <v>–</v>
          </cell>
          <cell r="BH42" t="str">
            <v>–</v>
          </cell>
          <cell r="BI42" t="str">
            <v>–</v>
          </cell>
          <cell r="BJ42" t="str">
            <v>–</v>
          </cell>
          <cell r="BK42" t="str">
            <v>–</v>
          </cell>
          <cell r="BL42" t="str">
            <v>–</v>
          </cell>
          <cell r="BM42" t="str">
            <v>–</v>
          </cell>
          <cell r="BN42" t="str">
            <v>–</v>
          </cell>
          <cell r="BO42" t="str">
            <v>–</v>
          </cell>
          <cell r="BP42" t="str">
            <v>–</v>
          </cell>
          <cell r="BQ42" t="str">
            <v>–</v>
          </cell>
          <cell r="BR42" t="str">
            <v>–</v>
          </cell>
          <cell r="BS42" t="str">
            <v>–</v>
          </cell>
          <cell r="BT42" t="str">
            <v>–</v>
          </cell>
          <cell r="BU42" t="str">
            <v>–</v>
          </cell>
          <cell r="BV42">
            <v>3.24</v>
          </cell>
          <cell r="BW42">
            <v>35.700000000000003</v>
          </cell>
          <cell r="BX42">
            <v>108</v>
          </cell>
          <cell r="BY42">
            <v>120</v>
          </cell>
        </row>
        <row r="43">
          <cell r="A43" t="str">
            <v>W36X232</v>
          </cell>
          <cell r="B43" t="str">
            <v>F</v>
          </cell>
          <cell r="C43">
            <v>232</v>
          </cell>
          <cell r="D43">
            <v>68</v>
          </cell>
          <cell r="E43">
            <v>37.1</v>
          </cell>
          <cell r="F43">
            <v>37.125</v>
          </cell>
          <cell r="G43" t="str">
            <v>–</v>
          </cell>
          <cell r="H43" t="str">
            <v>–</v>
          </cell>
          <cell r="I43" t="str">
            <v>–</v>
          </cell>
          <cell r="J43">
            <v>12.1</v>
          </cell>
          <cell r="K43">
            <v>12.125</v>
          </cell>
          <cell r="L43" t="str">
            <v>–</v>
          </cell>
          <cell r="M43" t="str">
            <v>–</v>
          </cell>
          <cell r="N43" t="str">
            <v>–</v>
          </cell>
          <cell r="O43">
            <v>0.87</v>
          </cell>
          <cell r="P43">
            <v>0.875</v>
          </cell>
          <cell r="Q43">
            <v>0.4375</v>
          </cell>
          <cell r="R43">
            <v>1.57</v>
          </cell>
          <cell r="S43">
            <v>1.5625</v>
          </cell>
          <cell r="T43" t="str">
            <v>–</v>
          </cell>
          <cell r="U43" t="str">
            <v>–</v>
          </cell>
          <cell r="V43" t="str">
            <v>–</v>
          </cell>
          <cell r="W43">
            <v>2.3199999999999998</v>
          </cell>
          <cell r="X43">
            <v>2.4375</v>
          </cell>
          <cell r="Y43">
            <v>1.25</v>
          </cell>
          <cell r="Z43" t="str">
            <v>–</v>
          </cell>
          <cell r="AA43" t="str">
            <v>–</v>
          </cell>
          <cell r="AB43" t="str">
            <v>–</v>
          </cell>
          <cell r="AC43" t="str">
            <v>–</v>
          </cell>
          <cell r="AD43" t="str">
            <v>–</v>
          </cell>
          <cell r="AE43">
            <v>3.86</v>
          </cell>
          <cell r="AF43" t="str">
            <v>–</v>
          </cell>
          <cell r="AG43" t="str">
            <v>–</v>
          </cell>
          <cell r="AH43">
            <v>37.299999999999997</v>
          </cell>
          <cell r="AI43" t="str">
            <v>–</v>
          </cell>
          <cell r="AJ43" t="str">
            <v>–</v>
          </cell>
          <cell r="AK43">
            <v>15000</v>
          </cell>
          <cell r="AL43">
            <v>936</v>
          </cell>
          <cell r="AM43">
            <v>809</v>
          </cell>
          <cell r="AN43">
            <v>14.8</v>
          </cell>
          <cell r="AO43">
            <v>468</v>
          </cell>
          <cell r="AP43">
            <v>122</v>
          </cell>
          <cell r="AQ43">
            <v>77.2</v>
          </cell>
          <cell r="AR43">
            <v>2.62</v>
          </cell>
          <cell r="AS43" t="str">
            <v>–</v>
          </cell>
          <cell r="AT43" t="str">
            <v>–</v>
          </cell>
          <cell r="AU43" t="str">
            <v>–</v>
          </cell>
          <cell r="AV43">
            <v>39.6</v>
          </cell>
          <cell r="AW43">
            <v>148000</v>
          </cell>
          <cell r="AX43" t="str">
            <v>–</v>
          </cell>
          <cell r="AY43">
            <v>108</v>
          </cell>
          <cell r="AZ43">
            <v>512</v>
          </cell>
          <cell r="BA43" t="str">
            <v>–</v>
          </cell>
          <cell r="BB43" t="str">
            <v>–</v>
          </cell>
          <cell r="BC43">
            <v>157</v>
          </cell>
          <cell r="BD43">
            <v>464</v>
          </cell>
          <cell r="BE43" t="str">
            <v>–</v>
          </cell>
          <cell r="BF43" t="str">
            <v>–</v>
          </cell>
          <cell r="BG43" t="str">
            <v>–</v>
          </cell>
          <cell r="BH43" t="str">
            <v>–</v>
          </cell>
          <cell r="BI43" t="str">
            <v>–</v>
          </cell>
          <cell r="BJ43" t="str">
            <v>–</v>
          </cell>
          <cell r="BK43" t="str">
            <v>–</v>
          </cell>
          <cell r="BL43" t="str">
            <v>–</v>
          </cell>
          <cell r="BM43" t="str">
            <v>–</v>
          </cell>
          <cell r="BN43" t="str">
            <v>–</v>
          </cell>
          <cell r="BO43" t="str">
            <v>–</v>
          </cell>
          <cell r="BP43" t="str">
            <v>–</v>
          </cell>
          <cell r="BQ43" t="str">
            <v>–</v>
          </cell>
          <cell r="BR43" t="str">
            <v>–</v>
          </cell>
          <cell r="BS43" t="str">
            <v>–</v>
          </cell>
          <cell r="BT43" t="str">
            <v>–</v>
          </cell>
          <cell r="BU43" t="str">
            <v>–</v>
          </cell>
          <cell r="BV43">
            <v>3.21</v>
          </cell>
          <cell r="BW43">
            <v>35.5</v>
          </cell>
          <cell r="BX43">
            <v>108</v>
          </cell>
          <cell r="BY43">
            <v>120</v>
          </cell>
        </row>
        <row r="44">
          <cell r="A44" t="str">
            <v>W36X210</v>
          </cell>
          <cell r="B44" t="str">
            <v>F</v>
          </cell>
          <cell r="C44">
            <v>210</v>
          </cell>
          <cell r="D44">
            <v>61.9</v>
          </cell>
          <cell r="E44">
            <v>36.700000000000003</v>
          </cell>
          <cell r="F44">
            <v>36.75</v>
          </cell>
          <cell r="G44" t="str">
            <v>–</v>
          </cell>
          <cell r="H44" t="str">
            <v>–</v>
          </cell>
          <cell r="I44" t="str">
            <v>–</v>
          </cell>
          <cell r="J44">
            <v>12.2</v>
          </cell>
          <cell r="K44">
            <v>12.125</v>
          </cell>
          <cell r="L44" t="str">
            <v>–</v>
          </cell>
          <cell r="M44" t="str">
            <v>–</v>
          </cell>
          <cell r="N44" t="str">
            <v>–</v>
          </cell>
          <cell r="O44">
            <v>0.83</v>
          </cell>
          <cell r="P44">
            <v>0.8125</v>
          </cell>
          <cell r="Q44">
            <v>0.4375</v>
          </cell>
          <cell r="R44">
            <v>1.36</v>
          </cell>
          <cell r="S44">
            <v>1.375</v>
          </cell>
          <cell r="T44" t="str">
            <v>–</v>
          </cell>
          <cell r="U44" t="str">
            <v>–</v>
          </cell>
          <cell r="V44" t="str">
            <v>–</v>
          </cell>
          <cell r="W44">
            <v>2.11</v>
          </cell>
          <cell r="X44">
            <v>2.3125</v>
          </cell>
          <cell r="Y44">
            <v>1.25</v>
          </cell>
          <cell r="Z44" t="str">
            <v>–</v>
          </cell>
          <cell r="AA44" t="str">
            <v>–</v>
          </cell>
          <cell r="AB44" t="str">
            <v>–</v>
          </cell>
          <cell r="AC44" t="str">
            <v>–</v>
          </cell>
          <cell r="AD44" t="str">
            <v>–</v>
          </cell>
          <cell r="AE44">
            <v>4.4800000000000004</v>
          </cell>
          <cell r="AF44" t="str">
            <v>–</v>
          </cell>
          <cell r="AG44" t="str">
            <v>–</v>
          </cell>
          <cell r="AH44">
            <v>39.1</v>
          </cell>
          <cell r="AI44" t="str">
            <v>–</v>
          </cell>
          <cell r="AJ44" t="str">
            <v>–</v>
          </cell>
          <cell r="AK44">
            <v>13200</v>
          </cell>
          <cell r="AL44">
            <v>833</v>
          </cell>
          <cell r="AM44">
            <v>719</v>
          </cell>
          <cell r="AN44">
            <v>14.6</v>
          </cell>
          <cell r="AO44">
            <v>411</v>
          </cell>
          <cell r="AP44">
            <v>107</v>
          </cell>
          <cell r="AQ44">
            <v>67.5</v>
          </cell>
          <cell r="AR44">
            <v>2.58</v>
          </cell>
          <cell r="AS44" t="str">
            <v>–</v>
          </cell>
          <cell r="AT44" t="str">
            <v>–</v>
          </cell>
          <cell r="AU44" t="str">
            <v>–</v>
          </cell>
          <cell r="AV44">
            <v>28</v>
          </cell>
          <cell r="AW44">
            <v>128000</v>
          </cell>
          <cell r="AX44" t="str">
            <v>–</v>
          </cell>
          <cell r="AY44">
            <v>108</v>
          </cell>
          <cell r="AZ44">
            <v>446</v>
          </cell>
          <cell r="BA44" t="str">
            <v>–</v>
          </cell>
          <cell r="BB44" t="str">
            <v>–</v>
          </cell>
          <cell r="BC44">
            <v>136</v>
          </cell>
          <cell r="BD44">
            <v>412</v>
          </cell>
          <cell r="BE44" t="str">
            <v>–</v>
          </cell>
          <cell r="BF44" t="str">
            <v>–</v>
          </cell>
          <cell r="BG44" t="str">
            <v>–</v>
          </cell>
          <cell r="BH44" t="str">
            <v>–</v>
          </cell>
          <cell r="BI44" t="str">
            <v>–</v>
          </cell>
          <cell r="BJ44" t="str">
            <v>–</v>
          </cell>
          <cell r="BK44" t="str">
            <v>–</v>
          </cell>
          <cell r="BL44" t="str">
            <v>–</v>
          </cell>
          <cell r="BM44" t="str">
            <v>–</v>
          </cell>
          <cell r="BN44" t="str">
            <v>–</v>
          </cell>
          <cell r="BO44" t="str">
            <v>–</v>
          </cell>
          <cell r="BP44" t="str">
            <v>–</v>
          </cell>
          <cell r="BQ44" t="str">
            <v>–</v>
          </cell>
          <cell r="BR44" t="str">
            <v>–</v>
          </cell>
          <cell r="BS44" t="str">
            <v>–</v>
          </cell>
          <cell r="BT44" t="str">
            <v>–</v>
          </cell>
          <cell r="BU44" t="str">
            <v>–</v>
          </cell>
          <cell r="BV44">
            <v>3.18</v>
          </cell>
          <cell r="BW44">
            <v>35.299999999999997</v>
          </cell>
          <cell r="BX44">
            <v>107</v>
          </cell>
          <cell r="BY44">
            <v>119</v>
          </cell>
        </row>
        <row r="45">
          <cell r="A45" t="str">
            <v>W36X194</v>
          </cell>
          <cell r="B45" t="str">
            <v>F</v>
          </cell>
          <cell r="C45">
            <v>194</v>
          </cell>
          <cell r="D45">
            <v>57</v>
          </cell>
          <cell r="E45">
            <v>36.5</v>
          </cell>
          <cell r="F45">
            <v>36.5</v>
          </cell>
          <cell r="G45" t="str">
            <v>–</v>
          </cell>
          <cell r="H45" t="str">
            <v>–</v>
          </cell>
          <cell r="I45" t="str">
            <v>–</v>
          </cell>
          <cell r="J45">
            <v>12.1</v>
          </cell>
          <cell r="K45">
            <v>12.125</v>
          </cell>
          <cell r="L45" t="str">
            <v>–</v>
          </cell>
          <cell r="M45" t="str">
            <v>–</v>
          </cell>
          <cell r="N45" t="str">
            <v>–</v>
          </cell>
          <cell r="O45">
            <v>0.76500000000000001</v>
          </cell>
          <cell r="P45">
            <v>0.75</v>
          </cell>
          <cell r="Q45">
            <v>0.375</v>
          </cell>
          <cell r="R45">
            <v>1.26</v>
          </cell>
          <cell r="S45">
            <v>1.25</v>
          </cell>
          <cell r="T45" t="str">
            <v>–</v>
          </cell>
          <cell r="U45" t="str">
            <v>–</v>
          </cell>
          <cell r="V45" t="str">
            <v>–</v>
          </cell>
          <cell r="W45">
            <v>2.0099999999999998</v>
          </cell>
          <cell r="X45">
            <v>2.1875</v>
          </cell>
          <cell r="Y45">
            <v>1.1875</v>
          </cell>
          <cell r="Z45" t="str">
            <v>–</v>
          </cell>
          <cell r="AA45" t="str">
            <v>–</v>
          </cell>
          <cell r="AB45" t="str">
            <v>–</v>
          </cell>
          <cell r="AC45" t="str">
            <v>–</v>
          </cell>
          <cell r="AD45" t="str">
            <v>–</v>
          </cell>
          <cell r="AE45">
            <v>4.8099999999999996</v>
          </cell>
          <cell r="AF45" t="str">
            <v>–</v>
          </cell>
          <cell r="AG45" t="str">
            <v>–</v>
          </cell>
          <cell r="AH45">
            <v>42.4</v>
          </cell>
          <cell r="AI45" t="str">
            <v>–</v>
          </cell>
          <cell r="AJ45" t="str">
            <v>–</v>
          </cell>
          <cell r="AK45">
            <v>12100</v>
          </cell>
          <cell r="AL45">
            <v>767</v>
          </cell>
          <cell r="AM45">
            <v>664</v>
          </cell>
          <cell r="AN45">
            <v>14.6</v>
          </cell>
          <cell r="AO45">
            <v>375</v>
          </cell>
          <cell r="AP45">
            <v>97.7</v>
          </cell>
          <cell r="AQ45">
            <v>61.9</v>
          </cell>
          <cell r="AR45">
            <v>2.56</v>
          </cell>
          <cell r="AS45" t="str">
            <v>–</v>
          </cell>
          <cell r="AT45" t="str">
            <v>–</v>
          </cell>
          <cell r="AU45" t="str">
            <v>–</v>
          </cell>
          <cell r="AV45">
            <v>22.2</v>
          </cell>
          <cell r="AW45">
            <v>116000</v>
          </cell>
          <cell r="AX45" t="str">
            <v>–</v>
          </cell>
          <cell r="AY45">
            <v>107</v>
          </cell>
          <cell r="AZ45">
            <v>407</v>
          </cell>
          <cell r="BA45" t="str">
            <v>–</v>
          </cell>
          <cell r="BB45" t="str">
            <v>–</v>
          </cell>
          <cell r="BC45">
            <v>126</v>
          </cell>
          <cell r="BD45">
            <v>379</v>
          </cell>
          <cell r="BE45" t="str">
            <v>–</v>
          </cell>
          <cell r="BF45" t="str">
            <v>–</v>
          </cell>
          <cell r="BG45" t="str">
            <v>–</v>
          </cell>
          <cell r="BH45" t="str">
            <v>–</v>
          </cell>
          <cell r="BI45" t="str">
            <v>–</v>
          </cell>
          <cell r="BJ45" t="str">
            <v>–</v>
          </cell>
          <cell r="BK45" t="str">
            <v>–</v>
          </cell>
          <cell r="BL45" t="str">
            <v>–</v>
          </cell>
          <cell r="BM45" t="str">
            <v>–</v>
          </cell>
          <cell r="BN45" t="str">
            <v>–</v>
          </cell>
          <cell r="BO45" t="str">
            <v>–</v>
          </cell>
          <cell r="BP45" t="str">
            <v>–</v>
          </cell>
          <cell r="BQ45" t="str">
            <v>–</v>
          </cell>
          <cell r="BR45" t="str">
            <v>–</v>
          </cell>
          <cell r="BS45" t="str">
            <v>–</v>
          </cell>
          <cell r="BT45" t="str">
            <v>–</v>
          </cell>
          <cell r="BU45" t="str">
            <v>–</v>
          </cell>
          <cell r="BV45">
            <v>3.15</v>
          </cell>
          <cell r="BW45">
            <v>35.200000000000003</v>
          </cell>
          <cell r="BX45">
            <v>107</v>
          </cell>
          <cell r="BY45">
            <v>119</v>
          </cell>
        </row>
        <row r="46">
          <cell r="A46" t="str">
            <v>W36X182</v>
          </cell>
          <cell r="B46" t="str">
            <v>F</v>
          </cell>
          <cell r="C46">
            <v>182</v>
          </cell>
          <cell r="D46">
            <v>53.6</v>
          </cell>
          <cell r="E46">
            <v>36.299999999999997</v>
          </cell>
          <cell r="F46">
            <v>36.375</v>
          </cell>
          <cell r="G46" t="str">
            <v>–</v>
          </cell>
          <cell r="H46" t="str">
            <v>–</v>
          </cell>
          <cell r="I46" t="str">
            <v>–</v>
          </cell>
          <cell r="J46">
            <v>12.1</v>
          </cell>
          <cell r="K46">
            <v>12.125</v>
          </cell>
          <cell r="L46" t="str">
            <v>–</v>
          </cell>
          <cell r="M46" t="str">
            <v>–</v>
          </cell>
          <cell r="N46" t="str">
            <v>–</v>
          </cell>
          <cell r="O46">
            <v>0.72499999999999998</v>
          </cell>
          <cell r="P46">
            <v>0.75</v>
          </cell>
          <cell r="Q46">
            <v>0.375</v>
          </cell>
          <cell r="R46">
            <v>1.18</v>
          </cell>
          <cell r="S46">
            <v>1.1875</v>
          </cell>
          <cell r="T46" t="str">
            <v>–</v>
          </cell>
          <cell r="U46" t="str">
            <v>–</v>
          </cell>
          <cell r="V46" t="str">
            <v>–</v>
          </cell>
          <cell r="W46">
            <v>1.93</v>
          </cell>
          <cell r="X46">
            <v>2.125</v>
          </cell>
          <cell r="Y46">
            <v>1.1875</v>
          </cell>
          <cell r="Z46" t="str">
            <v>–</v>
          </cell>
          <cell r="AA46" t="str">
            <v>–</v>
          </cell>
          <cell r="AB46" t="str">
            <v>–</v>
          </cell>
          <cell r="AC46" t="str">
            <v>–</v>
          </cell>
          <cell r="AD46" t="str">
            <v>–</v>
          </cell>
          <cell r="AE46">
            <v>5.12</v>
          </cell>
          <cell r="AF46" t="str">
            <v>–</v>
          </cell>
          <cell r="AG46" t="str">
            <v>–</v>
          </cell>
          <cell r="AH46">
            <v>44.8</v>
          </cell>
          <cell r="AI46" t="str">
            <v>–</v>
          </cell>
          <cell r="AJ46" t="str">
            <v>–</v>
          </cell>
          <cell r="AK46">
            <v>11300</v>
          </cell>
          <cell r="AL46">
            <v>718</v>
          </cell>
          <cell r="AM46">
            <v>623</v>
          </cell>
          <cell r="AN46">
            <v>14.5</v>
          </cell>
          <cell r="AO46">
            <v>347</v>
          </cell>
          <cell r="AP46">
            <v>90.7</v>
          </cell>
          <cell r="AQ46">
            <v>57.6</v>
          </cell>
          <cell r="AR46">
            <v>2.5499999999999998</v>
          </cell>
          <cell r="AS46" t="str">
            <v>–</v>
          </cell>
          <cell r="AT46" t="str">
            <v>–</v>
          </cell>
          <cell r="AU46" t="str">
            <v>–</v>
          </cell>
          <cell r="AV46">
            <v>18.5</v>
          </cell>
          <cell r="AW46">
            <v>107000</v>
          </cell>
          <cell r="AX46" t="str">
            <v>–</v>
          </cell>
          <cell r="AY46">
            <v>106</v>
          </cell>
          <cell r="AZ46">
            <v>378</v>
          </cell>
          <cell r="BA46" t="str">
            <v>–</v>
          </cell>
          <cell r="BB46" t="str">
            <v>–</v>
          </cell>
          <cell r="BC46">
            <v>118</v>
          </cell>
          <cell r="BD46">
            <v>355</v>
          </cell>
          <cell r="BE46" t="str">
            <v>–</v>
          </cell>
          <cell r="BF46" t="str">
            <v>–</v>
          </cell>
          <cell r="BG46" t="str">
            <v>–</v>
          </cell>
          <cell r="BH46" t="str">
            <v>–</v>
          </cell>
          <cell r="BI46" t="str">
            <v>–</v>
          </cell>
          <cell r="BJ46" t="str">
            <v>–</v>
          </cell>
          <cell r="BK46" t="str">
            <v>–</v>
          </cell>
          <cell r="BL46" t="str">
            <v>–</v>
          </cell>
          <cell r="BM46" t="str">
            <v>–</v>
          </cell>
          <cell r="BN46" t="str">
            <v>–</v>
          </cell>
          <cell r="BO46" t="str">
            <v>–</v>
          </cell>
          <cell r="BP46" t="str">
            <v>–</v>
          </cell>
          <cell r="BQ46" t="str">
            <v>–</v>
          </cell>
          <cell r="BR46" t="str">
            <v>–</v>
          </cell>
          <cell r="BS46" t="str">
            <v>–</v>
          </cell>
          <cell r="BT46" t="str">
            <v>–</v>
          </cell>
          <cell r="BU46" t="str">
            <v>–</v>
          </cell>
          <cell r="BV46">
            <v>3.13</v>
          </cell>
          <cell r="BW46">
            <v>35.1</v>
          </cell>
          <cell r="BX46">
            <v>106</v>
          </cell>
          <cell r="BY46">
            <v>118</v>
          </cell>
        </row>
        <row r="47">
          <cell r="A47" t="str">
            <v>W36X170</v>
          </cell>
          <cell r="B47" t="str">
            <v>F</v>
          </cell>
          <cell r="C47">
            <v>170</v>
          </cell>
          <cell r="D47">
            <v>50</v>
          </cell>
          <cell r="E47">
            <v>36.200000000000003</v>
          </cell>
          <cell r="F47">
            <v>36.125</v>
          </cell>
          <cell r="G47" t="str">
            <v>–</v>
          </cell>
          <cell r="H47" t="str">
            <v>–</v>
          </cell>
          <cell r="I47" t="str">
            <v>–</v>
          </cell>
          <cell r="J47">
            <v>12</v>
          </cell>
          <cell r="K47">
            <v>12</v>
          </cell>
          <cell r="L47" t="str">
            <v>–</v>
          </cell>
          <cell r="M47" t="str">
            <v>–</v>
          </cell>
          <cell r="N47" t="str">
            <v>–</v>
          </cell>
          <cell r="O47">
            <v>0.68</v>
          </cell>
          <cell r="P47">
            <v>0.6875</v>
          </cell>
          <cell r="Q47">
            <v>0.375</v>
          </cell>
          <cell r="R47">
            <v>1.1000000000000001</v>
          </cell>
          <cell r="S47">
            <v>1.125</v>
          </cell>
          <cell r="T47" t="str">
            <v>–</v>
          </cell>
          <cell r="U47" t="str">
            <v>–</v>
          </cell>
          <cell r="V47" t="str">
            <v>–</v>
          </cell>
          <cell r="W47">
            <v>1.85</v>
          </cell>
          <cell r="X47">
            <v>2</v>
          </cell>
          <cell r="Y47">
            <v>1.1875</v>
          </cell>
          <cell r="Z47" t="str">
            <v>–</v>
          </cell>
          <cell r="AA47" t="str">
            <v>–</v>
          </cell>
          <cell r="AB47" t="str">
            <v>–</v>
          </cell>
          <cell r="AC47" t="str">
            <v>–</v>
          </cell>
          <cell r="AD47" t="str">
            <v>–</v>
          </cell>
          <cell r="AE47">
            <v>5.47</v>
          </cell>
          <cell r="AF47" t="str">
            <v>–</v>
          </cell>
          <cell r="AG47" t="str">
            <v>–</v>
          </cell>
          <cell r="AH47">
            <v>47.7</v>
          </cell>
          <cell r="AI47" t="str">
            <v>–</v>
          </cell>
          <cell r="AJ47" t="str">
            <v>–</v>
          </cell>
          <cell r="AK47">
            <v>10500</v>
          </cell>
          <cell r="AL47">
            <v>668</v>
          </cell>
          <cell r="AM47">
            <v>581</v>
          </cell>
          <cell r="AN47">
            <v>14.5</v>
          </cell>
          <cell r="AO47">
            <v>320</v>
          </cell>
          <cell r="AP47">
            <v>83.8</v>
          </cell>
          <cell r="AQ47">
            <v>53.2</v>
          </cell>
          <cell r="AR47">
            <v>2.5299999999999998</v>
          </cell>
          <cell r="AS47" t="str">
            <v>–</v>
          </cell>
          <cell r="AT47" t="str">
            <v>–</v>
          </cell>
          <cell r="AU47" t="str">
            <v>–</v>
          </cell>
          <cell r="AV47">
            <v>15.1</v>
          </cell>
          <cell r="AW47">
            <v>98500</v>
          </cell>
          <cell r="AX47" t="str">
            <v>–</v>
          </cell>
          <cell r="AY47">
            <v>105</v>
          </cell>
          <cell r="AZ47">
            <v>349</v>
          </cell>
          <cell r="BA47" t="str">
            <v>–</v>
          </cell>
          <cell r="BB47" t="str">
            <v>–</v>
          </cell>
          <cell r="BC47">
            <v>109</v>
          </cell>
          <cell r="BD47">
            <v>330</v>
          </cell>
          <cell r="BE47" t="str">
            <v>–</v>
          </cell>
          <cell r="BF47" t="str">
            <v>–</v>
          </cell>
          <cell r="BG47" t="str">
            <v>–</v>
          </cell>
          <cell r="BH47" t="str">
            <v>–</v>
          </cell>
          <cell r="BI47" t="str">
            <v>–</v>
          </cell>
          <cell r="BJ47" t="str">
            <v>–</v>
          </cell>
          <cell r="BK47" t="str">
            <v>–</v>
          </cell>
          <cell r="BL47" t="str">
            <v>–</v>
          </cell>
          <cell r="BM47" t="str">
            <v>–</v>
          </cell>
          <cell r="BN47" t="str">
            <v>–</v>
          </cell>
          <cell r="BO47" t="str">
            <v>–</v>
          </cell>
          <cell r="BP47" t="str">
            <v>–</v>
          </cell>
          <cell r="BQ47" t="str">
            <v>–</v>
          </cell>
          <cell r="BR47" t="str">
            <v>–</v>
          </cell>
          <cell r="BS47" t="str">
            <v>–</v>
          </cell>
          <cell r="BT47" t="str">
            <v>–</v>
          </cell>
          <cell r="BU47" t="str">
            <v>–</v>
          </cell>
          <cell r="BV47">
            <v>3.11</v>
          </cell>
          <cell r="BW47">
            <v>35.1</v>
          </cell>
          <cell r="BX47">
            <v>106</v>
          </cell>
          <cell r="BY47">
            <v>118</v>
          </cell>
        </row>
        <row r="48">
          <cell r="A48" t="str">
            <v>W36X160</v>
          </cell>
          <cell r="B48" t="str">
            <v>F</v>
          </cell>
          <cell r="C48">
            <v>160</v>
          </cell>
          <cell r="D48">
            <v>47</v>
          </cell>
          <cell r="E48">
            <v>36</v>
          </cell>
          <cell r="F48">
            <v>36</v>
          </cell>
          <cell r="G48" t="str">
            <v>–</v>
          </cell>
          <cell r="H48" t="str">
            <v>–</v>
          </cell>
          <cell r="I48" t="str">
            <v>–</v>
          </cell>
          <cell r="J48">
            <v>12</v>
          </cell>
          <cell r="K48">
            <v>12</v>
          </cell>
          <cell r="L48" t="str">
            <v>–</v>
          </cell>
          <cell r="M48" t="str">
            <v>–</v>
          </cell>
          <cell r="N48" t="str">
            <v>–</v>
          </cell>
          <cell r="O48">
            <v>0.65</v>
          </cell>
          <cell r="P48">
            <v>0.625</v>
          </cell>
          <cell r="Q48">
            <v>0.3125</v>
          </cell>
          <cell r="R48">
            <v>1.02</v>
          </cell>
          <cell r="S48">
            <v>1</v>
          </cell>
          <cell r="T48" t="str">
            <v>–</v>
          </cell>
          <cell r="U48" t="str">
            <v>–</v>
          </cell>
          <cell r="V48" t="str">
            <v>–</v>
          </cell>
          <cell r="W48">
            <v>1.77</v>
          </cell>
          <cell r="X48">
            <v>1.9375</v>
          </cell>
          <cell r="Y48">
            <v>1.125</v>
          </cell>
          <cell r="Z48" t="str">
            <v>–</v>
          </cell>
          <cell r="AA48" t="str">
            <v>–</v>
          </cell>
          <cell r="AB48" t="str">
            <v>–</v>
          </cell>
          <cell r="AC48" t="str">
            <v>–</v>
          </cell>
          <cell r="AD48" t="str">
            <v>–</v>
          </cell>
          <cell r="AE48">
            <v>5.88</v>
          </cell>
          <cell r="AF48" t="str">
            <v>–</v>
          </cell>
          <cell r="AG48" t="str">
            <v>–</v>
          </cell>
          <cell r="AH48">
            <v>49.9</v>
          </cell>
          <cell r="AI48" t="str">
            <v>–</v>
          </cell>
          <cell r="AJ48" t="str">
            <v>–</v>
          </cell>
          <cell r="AK48">
            <v>9760</v>
          </cell>
          <cell r="AL48">
            <v>624</v>
          </cell>
          <cell r="AM48">
            <v>542</v>
          </cell>
          <cell r="AN48">
            <v>14.4</v>
          </cell>
          <cell r="AO48">
            <v>295</v>
          </cell>
          <cell r="AP48">
            <v>77.3</v>
          </cell>
          <cell r="AQ48">
            <v>49.1</v>
          </cell>
          <cell r="AR48">
            <v>2.5</v>
          </cell>
          <cell r="AS48" t="str">
            <v>–</v>
          </cell>
          <cell r="AT48" t="str">
            <v>–</v>
          </cell>
          <cell r="AU48" t="str">
            <v>–</v>
          </cell>
          <cell r="AV48">
            <v>12.4</v>
          </cell>
          <cell r="AW48">
            <v>90200</v>
          </cell>
          <cell r="AX48" t="str">
            <v>–</v>
          </cell>
          <cell r="AY48">
            <v>105</v>
          </cell>
          <cell r="AZ48">
            <v>321</v>
          </cell>
          <cell r="BA48" t="str">
            <v>–</v>
          </cell>
          <cell r="BB48" t="str">
            <v>–</v>
          </cell>
          <cell r="BC48">
            <v>101</v>
          </cell>
          <cell r="BD48">
            <v>308</v>
          </cell>
          <cell r="BE48" t="str">
            <v>–</v>
          </cell>
          <cell r="BF48" t="str">
            <v>–</v>
          </cell>
          <cell r="BG48" t="str">
            <v>–</v>
          </cell>
          <cell r="BH48" t="str">
            <v>–</v>
          </cell>
          <cell r="BI48" t="str">
            <v>–</v>
          </cell>
          <cell r="BJ48" t="str">
            <v>–</v>
          </cell>
          <cell r="BK48" t="str">
            <v>–</v>
          </cell>
          <cell r="BL48" t="str">
            <v>–</v>
          </cell>
          <cell r="BM48" t="str">
            <v>–</v>
          </cell>
          <cell r="BN48" t="str">
            <v>–</v>
          </cell>
          <cell r="BO48" t="str">
            <v>–</v>
          </cell>
          <cell r="BP48" t="str">
            <v>–</v>
          </cell>
          <cell r="BQ48" t="str">
            <v>–</v>
          </cell>
          <cell r="BR48" t="str">
            <v>–</v>
          </cell>
          <cell r="BS48" t="str">
            <v>–</v>
          </cell>
          <cell r="BT48" t="str">
            <v>–</v>
          </cell>
          <cell r="BU48" t="str">
            <v>–</v>
          </cell>
          <cell r="BV48">
            <v>3.09</v>
          </cell>
          <cell r="BW48">
            <v>35</v>
          </cell>
          <cell r="BX48">
            <v>105</v>
          </cell>
          <cell r="BY48">
            <v>117</v>
          </cell>
        </row>
        <row r="49">
          <cell r="A49" t="str">
            <v>W36X150</v>
          </cell>
          <cell r="B49" t="str">
            <v>F</v>
          </cell>
          <cell r="C49">
            <v>150</v>
          </cell>
          <cell r="D49">
            <v>44.3</v>
          </cell>
          <cell r="E49">
            <v>35.9</v>
          </cell>
          <cell r="F49">
            <v>35.875</v>
          </cell>
          <cell r="G49" t="str">
            <v>–</v>
          </cell>
          <cell r="H49" t="str">
            <v>–</v>
          </cell>
          <cell r="I49" t="str">
            <v>–</v>
          </cell>
          <cell r="J49">
            <v>12</v>
          </cell>
          <cell r="K49">
            <v>12</v>
          </cell>
          <cell r="L49" t="str">
            <v>–</v>
          </cell>
          <cell r="M49" t="str">
            <v>–</v>
          </cell>
          <cell r="N49" t="str">
            <v>–</v>
          </cell>
          <cell r="O49">
            <v>0.625</v>
          </cell>
          <cell r="P49">
            <v>0.625</v>
          </cell>
          <cell r="Q49">
            <v>0.3125</v>
          </cell>
          <cell r="R49">
            <v>0.94</v>
          </cell>
          <cell r="S49">
            <v>0.9375</v>
          </cell>
          <cell r="T49" t="str">
            <v>–</v>
          </cell>
          <cell r="U49" t="str">
            <v>–</v>
          </cell>
          <cell r="V49" t="str">
            <v>–</v>
          </cell>
          <cell r="W49">
            <v>1.69</v>
          </cell>
          <cell r="X49">
            <v>1.875</v>
          </cell>
          <cell r="Y49">
            <v>1.125</v>
          </cell>
          <cell r="Z49" t="str">
            <v>–</v>
          </cell>
          <cell r="AA49" t="str">
            <v>–</v>
          </cell>
          <cell r="AB49" t="str">
            <v>–</v>
          </cell>
          <cell r="AC49" t="str">
            <v>–</v>
          </cell>
          <cell r="AD49" t="str">
            <v>–</v>
          </cell>
          <cell r="AE49">
            <v>6.37</v>
          </cell>
          <cell r="AF49" t="str">
            <v>–</v>
          </cell>
          <cell r="AG49" t="str">
            <v>–</v>
          </cell>
          <cell r="AH49">
            <v>51.9</v>
          </cell>
          <cell r="AI49" t="str">
            <v>–</v>
          </cell>
          <cell r="AJ49" t="str">
            <v>–</v>
          </cell>
          <cell r="AK49">
            <v>9040</v>
          </cell>
          <cell r="AL49">
            <v>581</v>
          </cell>
          <cell r="AM49">
            <v>504</v>
          </cell>
          <cell r="AN49">
            <v>14.3</v>
          </cell>
          <cell r="AO49">
            <v>270</v>
          </cell>
          <cell r="AP49">
            <v>70.900000000000006</v>
          </cell>
          <cell r="AQ49">
            <v>45.1</v>
          </cell>
          <cell r="AR49">
            <v>2.4700000000000002</v>
          </cell>
          <cell r="AS49" t="str">
            <v>–</v>
          </cell>
          <cell r="AT49" t="str">
            <v>–</v>
          </cell>
          <cell r="AU49" t="str">
            <v>–</v>
          </cell>
          <cell r="AV49">
            <v>10.1</v>
          </cell>
          <cell r="AW49">
            <v>82200</v>
          </cell>
          <cell r="AX49" t="str">
            <v>–</v>
          </cell>
          <cell r="AY49">
            <v>105</v>
          </cell>
          <cell r="AZ49">
            <v>294</v>
          </cell>
          <cell r="BA49" t="str">
            <v>–</v>
          </cell>
          <cell r="BB49" t="str">
            <v>–</v>
          </cell>
          <cell r="BC49">
            <v>93.1</v>
          </cell>
          <cell r="BD49">
            <v>287</v>
          </cell>
          <cell r="BE49" t="str">
            <v>–</v>
          </cell>
          <cell r="BF49" t="str">
            <v>–</v>
          </cell>
          <cell r="BG49" t="str">
            <v>–</v>
          </cell>
          <cell r="BH49" t="str">
            <v>–</v>
          </cell>
          <cell r="BI49" t="str">
            <v>–</v>
          </cell>
          <cell r="BJ49" t="str">
            <v>–</v>
          </cell>
          <cell r="BK49" t="str">
            <v>–</v>
          </cell>
          <cell r="BL49" t="str">
            <v>–</v>
          </cell>
          <cell r="BM49" t="str">
            <v>–</v>
          </cell>
          <cell r="BN49" t="str">
            <v>–</v>
          </cell>
          <cell r="BO49" t="str">
            <v>–</v>
          </cell>
          <cell r="BP49" t="str">
            <v>–</v>
          </cell>
          <cell r="BQ49" t="str">
            <v>–</v>
          </cell>
          <cell r="BR49" t="str">
            <v>–</v>
          </cell>
          <cell r="BS49" t="str">
            <v>–</v>
          </cell>
          <cell r="BT49" t="str">
            <v>–</v>
          </cell>
          <cell r="BU49" t="str">
            <v>–</v>
          </cell>
          <cell r="BV49">
            <v>3.06</v>
          </cell>
          <cell r="BW49">
            <v>35</v>
          </cell>
          <cell r="BX49">
            <v>105</v>
          </cell>
          <cell r="BY49">
            <v>117</v>
          </cell>
        </row>
        <row r="50">
          <cell r="A50" t="str">
            <v>W36X135</v>
          </cell>
          <cell r="B50" t="str">
            <v>F</v>
          </cell>
          <cell r="C50">
            <v>135</v>
          </cell>
          <cell r="D50">
            <v>39.9</v>
          </cell>
          <cell r="E50">
            <v>35.6</v>
          </cell>
          <cell r="F50">
            <v>35.5</v>
          </cell>
          <cell r="G50" t="str">
            <v>–</v>
          </cell>
          <cell r="H50" t="str">
            <v>–</v>
          </cell>
          <cell r="I50" t="str">
            <v>–</v>
          </cell>
          <cell r="J50">
            <v>12</v>
          </cell>
          <cell r="K50">
            <v>12</v>
          </cell>
          <cell r="L50" t="str">
            <v>–</v>
          </cell>
          <cell r="M50" t="str">
            <v>–</v>
          </cell>
          <cell r="N50" t="str">
            <v>–</v>
          </cell>
          <cell r="O50">
            <v>0.6</v>
          </cell>
          <cell r="P50">
            <v>0.625</v>
          </cell>
          <cell r="Q50">
            <v>0.3125</v>
          </cell>
          <cell r="R50">
            <v>0.79</v>
          </cell>
          <cell r="S50">
            <v>0.8125</v>
          </cell>
          <cell r="T50" t="str">
            <v>–</v>
          </cell>
          <cell r="U50" t="str">
            <v>–</v>
          </cell>
          <cell r="V50" t="str">
            <v>–</v>
          </cell>
          <cell r="W50">
            <v>1.54</v>
          </cell>
          <cell r="X50">
            <v>1.6875</v>
          </cell>
          <cell r="Y50">
            <v>1.125</v>
          </cell>
          <cell r="Z50" t="str">
            <v>–</v>
          </cell>
          <cell r="AA50" t="str">
            <v>–</v>
          </cell>
          <cell r="AB50" t="str">
            <v>–</v>
          </cell>
          <cell r="AC50" t="str">
            <v>–</v>
          </cell>
          <cell r="AD50" t="str">
            <v>–</v>
          </cell>
          <cell r="AE50">
            <v>7.56</v>
          </cell>
          <cell r="AF50" t="str">
            <v>–</v>
          </cell>
          <cell r="AG50" t="str">
            <v>–</v>
          </cell>
          <cell r="AH50">
            <v>54.1</v>
          </cell>
          <cell r="AI50" t="str">
            <v>–</v>
          </cell>
          <cell r="AJ50" t="str">
            <v>–</v>
          </cell>
          <cell r="AK50">
            <v>7800</v>
          </cell>
          <cell r="AL50">
            <v>509</v>
          </cell>
          <cell r="AM50">
            <v>439</v>
          </cell>
          <cell r="AN50">
            <v>14</v>
          </cell>
          <cell r="AO50">
            <v>225</v>
          </cell>
          <cell r="AP50">
            <v>59.7</v>
          </cell>
          <cell r="AQ50">
            <v>37.700000000000003</v>
          </cell>
          <cell r="AR50">
            <v>2.38</v>
          </cell>
          <cell r="AS50" t="str">
            <v>–</v>
          </cell>
          <cell r="AT50" t="str">
            <v>–</v>
          </cell>
          <cell r="AU50" t="str">
            <v>–</v>
          </cell>
          <cell r="AV50">
            <v>7</v>
          </cell>
          <cell r="AW50">
            <v>68100</v>
          </cell>
          <cell r="AX50" t="str">
            <v>–</v>
          </cell>
          <cell r="AY50">
            <v>104</v>
          </cell>
          <cell r="AZ50">
            <v>245</v>
          </cell>
          <cell r="BA50" t="str">
            <v>–</v>
          </cell>
          <cell r="BB50" t="str">
            <v>–</v>
          </cell>
          <cell r="BC50">
            <v>77.900000000000006</v>
          </cell>
          <cell r="BD50">
            <v>251</v>
          </cell>
          <cell r="BE50" t="str">
            <v>–</v>
          </cell>
          <cell r="BF50" t="str">
            <v>–</v>
          </cell>
          <cell r="BG50" t="str">
            <v>–</v>
          </cell>
          <cell r="BH50" t="str">
            <v>–</v>
          </cell>
          <cell r="BI50" t="str">
            <v>–</v>
          </cell>
          <cell r="BJ50" t="str">
            <v>–</v>
          </cell>
          <cell r="BK50" t="str">
            <v>–</v>
          </cell>
          <cell r="BL50" t="str">
            <v>–</v>
          </cell>
          <cell r="BM50" t="str">
            <v>–</v>
          </cell>
          <cell r="BN50" t="str">
            <v>–</v>
          </cell>
          <cell r="BO50" t="str">
            <v>–</v>
          </cell>
          <cell r="BP50" t="str">
            <v>–</v>
          </cell>
          <cell r="BQ50" t="str">
            <v>–</v>
          </cell>
          <cell r="BR50" t="str">
            <v>–</v>
          </cell>
          <cell r="BS50" t="str">
            <v>–</v>
          </cell>
          <cell r="BT50" t="str">
            <v>–</v>
          </cell>
          <cell r="BU50" t="str">
            <v>–</v>
          </cell>
          <cell r="BV50">
            <v>2.99</v>
          </cell>
          <cell r="BW50">
            <v>34.799999999999997</v>
          </cell>
          <cell r="BX50">
            <v>105</v>
          </cell>
          <cell r="BY50">
            <v>117</v>
          </cell>
        </row>
        <row r="51">
          <cell r="A51" t="str">
            <v>W33X387</v>
          </cell>
          <cell r="B51" t="str">
            <v>T</v>
          </cell>
          <cell r="C51">
            <v>387</v>
          </cell>
          <cell r="D51">
            <v>114</v>
          </cell>
          <cell r="E51">
            <v>36</v>
          </cell>
          <cell r="F51">
            <v>36</v>
          </cell>
          <cell r="G51" t="str">
            <v>–</v>
          </cell>
          <cell r="H51" t="str">
            <v>–</v>
          </cell>
          <cell r="I51" t="str">
            <v>–</v>
          </cell>
          <cell r="J51">
            <v>16.2</v>
          </cell>
          <cell r="K51">
            <v>16.25</v>
          </cell>
          <cell r="L51" t="str">
            <v>–</v>
          </cell>
          <cell r="M51" t="str">
            <v>–</v>
          </cell>
          <cell r="N51" t="str">
            <v>–</v>
          </cell>
          <cell r="O51">
            <v>1.26</v>
          </cell>
          <cell r="P51">
            <v>1.25</v>
          </cell>
          <cell r="Q51">
            <v>0.625</v>
          </cell>
          <cell r="R51">
            <v>2.2799999999999998</v>
          </cell>
          <cell r="S51">
            <v>2.25</v>
          </cell>
          <cell r="T51" t="str">
            <v>–</v>
          </cell>
          <cell r="U51" t="str">
            <v>–</v>
          </cell>
          <cell r="V51" t="str">
            <v>–</v>
          </cell>
          <cell r="W51">
            <v>3.07</v>
          </cell>
          <cell r="X51">
            <v>3.1875</v>
          </cell>
          <cell r="Y51">
            <v>1.4375</v>
          </cell>
          <cell r="Z51" t="str">
            <v>–</v>
          </cell>
          <cell r="AA51" t="str">
            <v>–</v>
          </cell>
          <cell r="AB51" t="str">
            <v>–</v>
          </cell>
          <cell r="AC51" t="str">
            <v>–</v>
          </cell>
          <cell r="AD51" t="str">
            <v>–</v>
          </cell>
          <cell r="AE51">
            <v>3.55</v>
          </cell>
          <cell r="AF51" t="str">
            <v>–</v>
          </cell>
          <cell r="AG51" t="str">
            <v>–</v>
          </cell>
          <cell r="AH51">
            <v>23.7</v>
          </cell>
          <cell r="AI51" t="str">
            <v>–</v>
          </cell>
          <cell r="AJ51" t="str">
            <v>–</v>
          </cell>
          <cell r="AK51">
            <v>24300</v>
          </cell>
          <cell r="AL51">
            <v>1560</v>
          </cell>
          <cell r="AM51">
            <v>1350</v>
          </cell>
          <cell r="AN51">
            <v>14.6</v>
          </cell>
          <cell r="AO51">
            <v>1620</v>
          </cell>
          <cell r="AP51">
            <v>312</v>
          </cell>
          <cell r="AQ51">
            <v>200</v>
          </cell>
          <cell r="AR51">
            <v>3.77</v>
          </cell>
          <cell r="AS51" t="str">
            <v>–</v>
          </cell>
          <cell r="AT51" t="str">
            <v>–</v>
          </cell>
          <cell r="AU51" t="str">
            <v>–</v>
          </cell>
          <cell r="AV51">
            <v>148</v>
          </cell>
          <cell r="AW51">
            <v>459000</v>
          </cell>
          <cell r="AX51" t="str">
            <v>–</v>
          </cell>
          <cell r="AY51">
            <v>137</v>
          </cell>
          <cell r="AZ51">
            <v>1260</v>
          </cell>
          <cell r="BA51" t="str">
            <v>–</v>
          </cell>
          <cell r="BB51" t="str">
            <v>–</v>
          </cell>
          <cell r="BC51">
            <v>287</v>
          </cell>
          <cell r="BD51">
            <v>778</v>
          </cell>
          <cell r="BE51" t="str">
            <v>–</v>
          </cell>
          <cell r="BF51" t="str">
            <v>–</v>
          </cell>
          <cell r="BG51" t="str">
            <v>–</v>
          </cell>
          <cell r="BH51" t="str">
            <v>–</v>
          </cell>
          <cell r="BI51" t="str">
            <v>–</v>
          </cell>
          <cell r="BJ51" t="str">
            <v>–</v>
          </cell>
          <cell r="BK51" t="str">
            <v>–</v>
          </cell>
          <cell r="BL51" t="str">
            <v>–</v>
          </cell>
          <cell r="BM51" t="str">
            <v>–</v>
          </cell>
          <cell r="BN51" t="str">
            <v>–</v>
          </cell>
          <cell r="BO51" t="str">
            <v>–</v>
          </cell>
          <cell r="BP51" t="str">
            <v>–</v>
          </cell>
          <cell r="BQ51" t="str">
            <v>–</v>
          </cell>
          <cell r="BR51" t="str">
            <v>–</v>
          </cell>
          <cell r="BS51" t="str">
            <v>–</v>
          </cell>
          <cell r="BT51" t="str">
            <v>–</v>
          </cell>
          <cell r="BU51" t="str">
            <v>–</v>
          </cell>
          <cell r="BV51">
            <v>4.49</v>
          </cell>
          <cell r="BW51">
            <v>33.700000000000003</v>
          </cell>
          <cell r="BX51">
            <v>117</v>
          </cell>
          <cell r="BY51">
            <v>133</v>
          </cell>
        </row>
        <row r="52">
          <cell r="A52" t="str">
            <v>W33X354</v>
          </cell>
          <cell r="B52" t="str">
            <v>T</v>
          </cell>
          <cell r="C52">
            <v>354</v>
          </cell>
          <cell r="D52">
            <v>104</v>
          </cell>
          <cell r="E52">
            <v>35.6</v>
          </cell>
          <cell r="F52">
            <v>35.5</v>
          </cell>
          <cell r="G52" t="str">
            <v>–</v>
          </cell>
          <cell r="H52" t="str">
            <v>–</v>
          </cell>
          <cell r="I52" t="str">
            <v>–</v>
          </cell>
          <cell r="J52">
            <v>16.100000000000001</v>
          </cell>
          <cell r="K52">
            <v>16.125</v>
          </cell>
          <cell r="L52" t="str">
            <v>–</v>
          </cell>
          <cell r="M52" t="str">
            <v>–</v>
          </cell>
          <cell r="N52" t="str">
            <v>–</v>
          </cell>
          <cell r="O52">
            <v>1.1599999999999999</v>
          </cell>
          <cell r="P52">
            <v>1.1875</v>
          </cell>
          <cell r="Q52">
            <v>0.625</v>
          </cell>
          <cell r="R52">
            <v>2.09</v>
          </cell>
          <cell r="S52">
            <v>2.0625</v>
          </cell>
          <cell r="T52" t="str">
            <v>–</v>
          </cell>
          <cell r="U52" t="str">
            <v>–</v>
          </cell>
          <cell r="V52" t="str">
            <v>–</v>
          </cell>
          <cell r="W52">
            <v>2.88</v>
          </cell>
          <cell r="X52">
            <v>2.9375</v>
          </cell>
          <cell r="Y52">
            <v>1.375</v>
          </cell>
          <cell r="Z52" t="str">
            <v>–</v>
          </cell>
          <cell r="AA52" t="str">
            <v>–</v>
          </cell>
          <cell r="AB52" t="str">
            <v>–</v>
          </cell>
          <cell r="AC52" t="str">
            <v>–</v>
          </cell>
          <cell r="AD52" t="str">
            <v>–</v>
          </cell>
          <cell r="AE52">
            <v>3.85</v>
          </cell>
          <cell r="AF52" t="str">
            <v>–</v>
          </cell>
          <cell r="AG52" t="str">
            <v>–</v>
          </cell>
          <cell r="AH52">
            <v>25.7</v>
          </cell>
          <cell r="AI52" t="str">
            <v>–</v>
          </cell>
          <cell r="AJ52" t="str">
            <v>–</v>
          </cell>
          <cell r="AK52">
            <v>22000</v>
          </cell>
          <cell r="AL52">
            <v>1420</v>
          </cell>
          <cell r="AM52">
            <v>1240</v>
          </cell>
          <cell r="AN52">
            <v>14.5</v>
          </cell>
          <cell r="AO52">
            <v>1460</v>
          </cell>
          <cell r="AP52">
            <v>282</v>
          </cell>
          <cell r="AQ52">
            <v>181</v>
          </cell>
          <cell r="AR52">
            <v>3.74</v>
          </cell>
          <cell r="AS52" t="str">
            <v>–</v>
          </cell>
          <cell r="AT52" t="str">
            <v>–</v>
          </cell>
          <cell r="AU52" t="str">
            <v>–</v>
          </cell>
          <cell r="AV52">
            <v>115</v>
          </cell>
          <cell r="AW52">
            <v>408000</v>
          </cell>
          <cell r="AX52" t="str">
            <v>–</v>
          </cell>
          <cell r="AY52">
            <v>135</v>
          </cell>
          <cell r="AZ52">
            <v>1130</v>
          </cell>
          <cell r="BA52" t="str">
            <v>–</v>
          </cell>
          <cell r="BB52" t="str">
            <v>–</v>
          </cell>
          <cell r="BC52">
            <v>262</v>
          </cell>
          <cell r="BD52">
            <v>707</v>
          </cell>
          <cell r="BE52" t="str">
            <v>–</v>
          </cell>
          <cell r="BF52" t="str">
            <v>–</v>
          </cell>
          <cell r="BG52" t="str">
            <v>–</v>
          </cell>
          <cell r="BH52" t="str">
            <v>–</v>
          </cell>
          <cell r="BI52" t="str">
            <v>–</v>
          </cell>
          <cell r="BJ52" t="str">
            <v>–</v>
          </cell>
          <cell r="BK52" t="str">
            <v>–</v>
          </cell>
          <cell r="BL52" t="str">
            <v>–</v>
          </cell>
          <cell r="BM52" t="str">
            <v>–</v>
          </cell>
          <cell r="BN52" t="str">
            <v>–</v>
          </cell>
          <cell r="BO52" t="str">
            <v>–</v>
          </cell>
          <cell r="BP52" t="str">
            <v>–</v>
          </cell>
          <cell r="BQ52" t="str">
            <v>–</v>
          </cell>
          <cell r="BR52" t="str">
            <v>–</v>
          </cell>
          <cell r="BS52" t="str">
            <v>–</v>
          </cell>
          <cell r="BT52" t="str">
            <v>–</v>
          </cell>
          <cell r="BU52" t="str">
            <v>–</v>
          </cell>
          <cell r="BV52">
            <v>4.4400000000000004</v>
          </cell>
          <cell r="BW52">
            <v>33.5</v>
          </cell>
          <cell r="BX52">
            <v>116</v>
          </cell>
          <cell r="BY52">
            <v>132</v>
          </cell>
        </row>
        <row r="53">
          <cell r="A53" t="str">
            <v>W33X318</v>
          </cell>
          <cell r="B53" t="str">
            <v>F</v>
          </cell>
          <cell r="C53">
            <v>318</v>
          </cell>
          <cell r="D53">
            <v>93.7</v>
          </cell>
          <cell r="E53">
            <v>35.200000000000003</v>
          </cell>
          <cell r="F53">
            <v>35.125</v>
          </cell>
          <cell r="G53" t="str">
            <v>–</v>
          </cell>
          <cell r="H53" t="str">
            <v>–</v>
          </cell>
          <cell r="I53" t="str">
            <v>–</v>
          </cell>
          <cell r="J53">
            <v>16</v>
          </cell>
          <cell r="K53">
            <v>16</v>
          </cell>
          <cell r="L53" t="str">
            <v>–</v>
          </cell>
          <cell r="M53" t="str">
            <v>–</v>
          </cell>
          <cell r="N53" t="str">
            <v>–</v>
          </cell>
          <cell r="O53">
            <v>1.04</v>
          </cell>
          <cell r="P53">
            <v>1.0625</v>
          </cell>
          <cell r="Q53">
            <v>0.5625</v>
          </cell>
          <cell r="R53">
            <v>1.89</v>
          </cell>
          <cell r="S53">
            <v>1.875</v>
          </cell>
          <cell r="T53" t="str">
            <v>–</v>
          </cell>
          <cell r="U53" t="str">
            <v>–</v>
          </cell>
          <cell r="V53" t="str">
            <v>–</v>
          </cell>
          <cell r="W53">
            <v>2.68</v>
          </cell>
          <cell r="X53">
            <v>2.75</v>
          </cell>
          <cell r="Y53">
            <v>1.3125</v>
          </cell>
          <cell r="Z53" t="str">
            <v>–</v>
          </cell>
          <cell r="AA53" t="str">
            <v>–</v>
          </cell>
          <cell r="AB53" t="str">
            <v>–</v>
          </cell>
          <cell r="AC53" t="str">
            <v>–</v>
          </cell>
          <cell r="AD53" t="str">
            <v>–</v>
          </cell>
          <cell r="AE53">
            <v>4.2300000000000004</v>
          </cell>
          <cell r="AF53" t="str">
            <v>–</v>
          </cell>
          <cell r="AG53" t="str">
            <v>–</v>
          </cell>
          <cell r="AH53">
            <v>28.7</v>
          </cell>
          <cell r="AI53" t="str">
            <v>–</v>
          </cell>
          <cell r="AJ53" t="str">
            <v>–</v>
          </cell>
          <cell r="AK53">
            <v>19500</v>
          </cell>
          <cell r="AL53">
            <v>1270</v>
          </cell>
          <cell r="AM53">
            <v>1110</v>
          </cell>
          <cell r="AN53">
            <v>14.5</v>
          </cell>
          <cell r="AO53">
            <v>1290</v>
          </cell>
          <cell r="AP53">
            <v>250</v>
          </cell>
          <cell r="AQ53">
            <v>161</v>
          </cell>
          <cell r="AR53">
            <v>3.71</v>
          </cell>
          <cell r="AS53" t="str">
            <v>–</v>
          </cell>
          <cell r="AT53" t="str">
            <v>–</v>
          </cell>
          <cell r="AU53" t="str">
            <v>–</v>
          </cell>
          <cell r="AV53">
            <v>84.4</v>
          </cell>
          <cell r="AW53">
            <v>357000</v>
          </cell>
          <cell r="AX53" t="str">
            <v>–</v>
          </cell>
          <cell r="AY53">
            <v>133</v>
          </cell>
          <cell r="AZ53">
            <v>1010</v>
          </cell>
          <cell r="BA53" t="str">
            <v>–</v>
          </cell>
          <cell r="BB53" t="str">
            <v>–</v>
          </cell>
          <cell r="BC53">
            <v>235</v>
          </cell>
          <cell r="BD53">
            <v>632</v>
          </cell>
          <cell r="BE53" t="str">
            <v>–</v>
          </cell>
          <cell r="BF53" t="str">
            <v>–</v>
          </cell>
          <cell r="BG53" t="str">
            <v>–</v>
          </cell>
          <cell r="BH53" t="str">
            <v>–</v>
          </cell>
          <cell r="BI53" t="str">
            <v>–</v>
          </cell>
          <cell r="BJ53" t="str">
            <v>–</v>
          </cell>
          <cell r="BK53" t="str">
            <v>–</v>
          </cell>
          <cell r="BL53" t="str">
            <v>–</v>
          </cell>
          <cell r="BM53" t="str">
            <v>–</v>
          </cell>
          <cell r="BN53" t="str">
            <v>–</v>
          </cell>
          <cell r="BO53" t="str">
            <v>–</v>
          </cell>
          <cell r="BP53" t="str">
            <v>–</v>
          </cell>
          <cell r="BQ53" t="str">
            <v>–</v>
          </cell>
          <cell r="BR53" t="str">
            <v>–</v>
          </cell>
          <cell r="BS53" t="str">
            <v>–</v>
          </cell>
          <cell r="BT53" t="str">
            <v>–</v>
          </cell>
          <cell r="BU53" t="str">
            <v>–</v>
          </cell>
          <cell r="BV53">
            <v>4.4000000000000004</v>
          </cell>
          <cell r="BW53">
            <v>33.299999999999997</v>
          </cell>
          <cell r="BX53">
            <v>115</v>
          </cell>
          <cell r="BY53">
            <v>131</v>
          </cell>
        </row>
        <row r="54">
          <cell r="A54" t="str">
            <v>W33X291</v>
          </cell>
          <cell r="B54" t="str">
            <v>F</v>
          </cell>
          <cell r="C54">
            <v>291</v>
          </cell>
          <cell r="D54">
            <v>85.6</v>
          </cell>
          <cell r="E54">
            <v>34.799999999999997</v>
          </cell>
          <cell r="F54">
            <v>34.875</v>
          </cell>
          <cell r="G54" t="str">
            <v>–</v>
          </cell>
          <cell r="H54" t="str">
            <v>–</v>
          </cell>
          <cell r="I54" t="str">
            <v>–</v>
          </cell>
          <cell r="J54">
            <v>15.9</v>
          </cell>
          <cell r="K54">
            <v>15.875</v>
          </cell>
          <cell r="L54" t="str">
            <v>–</v>
          </cell>
          <cell r="M54" t="str">
            <v>–</v>
          </cell>
          <cell r="N54" t="str">
            <v>–</v>
          </cell>
          <cell r="O54">
            <v>0.96</v>
          </cell>
          <cell r="P54">
            <v>0.9375</v>
          </cell>
          <cell r="Q54">
            <v>0.5</v>
          </cell>
          <cell r="R54">
            <v>1.73</v>
          </cell>
          <cell r="S54">
            <v>1.75</v>
          </cell>
          <cell r="T54" t="str">
            <v>–</v>
          </cell>
          <cell r="U54" t="str">
            <v>–</v>
          </cell>
          <cell r="V54" t="str">
            <v>–</v>
          </cell>
          <cell r="W54">
            <v>2.52</v>
          </cell>
          <cell r="X54">
            <v>2.625</v>
          </cell>
          <cell r="Y54">
            <v>1.3125</v>
          </cell>
          <cell r="Z54" t="str">
            <v>–</v>
          </cell>
          <cell r="AA54" t="str">
            <v>–</v>
          </cell>
          <cell r="AB54" t="str">
            <v>–</v>
          </cell>
          <cell r="AC54" t="str">
            <v>–</v>
          </cell>
          <cell r="AD54" t="str">
            <v>–</v>
          </cell>
          <cell r="AE54">
            <v>4.5999999999999996</v>
          </cell>
          <cell r="AF54" t="str">
            <v>–</v>
          </cell>
          <cell r="AG54" t="str">
            <v>–</v>
          </cell>
          <cell r="AH54">
            <v>31</v>
          </cell>
          <cell r="AI54" t="str">
            <v>–</v>
          </cell>
          <cell r="AJ54" t="str">
            <v>–</v>
          </cell>
          <cell r="AK54">
            <v>17700</v>
          </cell>
          <cell r="AL54">
            <v>1160</v>
          </cell>
          <cell r="AM54">
            <v>1020</v>
          </cell>
          <cell r="AN54">
            <v>14.4</v>
          </cell>
          <cell r="AO54">
            <v>1160</v>
          </cell>
          <cell r="AP54">
            <v>226</v>
          </cell>
          <cell r="AQ54">
            <v>146</v>
          </cell>
          <cell r="AR54">
            <v>3.68</v>
          </cell>
          <cell r="AS54" t="str">
            <v>–</v>
          </cell>
          <cell r="AT54" t="str">
            <v>–</v>
          </cell>
          <cell r="AU54" t="str">
            <v>–</v>
          </cell>
          <cell r="AV54">
            <v>65.099999999999994</v>
          </cell>
          <cell r="AW54">
            <v>319000</v>
          </cell>
          <cell r="AX54" t="str">
            <v>–</v>
          </cell>
          <cell r="AY54">
            <v>131</v>
          </cell>
          <cell r="AZ54">
            <v>904</v>
          </cell>
          <cell r="BA54" t="str">
            <v>–</v>
          </cell>
          <cell r="BB54" t="str">
            <v>–</v>
          </cell>
          <cell r="BC54">
            <v>214</v>
          </cell>
          <cell r="BD54">
            <v>573</v>
          </cell>
          <cell r="BE54" t="str">
            <v>–</v>
          </cell>
          <cell r="BF54" t="str">
            <v>–</v>
          </cell>
          <cell r="BG54" t="str">
            <v>–</v>
          </cell>
          <cell r="BH54" t="str">
            <v>–</v>
          </cell>
          <cell r="BI54" t="str">
            <v>–</v>
          </cell>
          <cell r="BJ54" t="str">
            <v>–</v>
          </cell>
          <cell r="BK54" t="str">
            <v>–</v>
          </cell>
          <cell r="BL54" t="str">
            <v>–</v>
          </cell>
          <cell r="BM54" t="str">
            <v>–</v>
          </cell>
          <cell r="BN54" t="str">
            <v>–</v>
          </cell>
          <cell r="BO54" t="str">
            <v>–</v>
          </cell>
          <cell r="BP54" t="str">
            <v>–</v>
          </cell>
          <cell r="BQ54" t="str">
            <v>–</v>
          </cell>
          <cell r="BR54" t="str">
            <v>–</v>
          </cell>
          <cell r="BS54" t="str">
            <v>–</v>
          </cell>
          <cell r="BT54" t="str">
            <v>–</v>
          </cell>
          <cell r="BU54" t="str">
            <v>–</v>
          </cell>
          <cell r="BV54">
            <v>4.34</v>
          </cell>
          <cell r="BW54">
            <v>33.1</v>
          </cell>
          <cell r="BX54">
            <v>114</v>
          </cell>
          <cell r="BY54">
            <v>130</v>
          </cell>
        </row>
        <row r="55">
          <cell r="A55" t="str">
            <v>W33X263</v>
          </cell>
          <cell r="B55" t="str">
            <v>F</v>
          </cell>
          <cell r="C55">
            <v>263</v>
          </cell>
          <cell r="D55">
            <v>77.400000000000006</v>
          </cell>
          <cell r="E55">
            <v>34.5</v>
          </cell>
          <cell r="F55">
            <v>34.5</v>
          </cell>
          <cell r="G55" t="str">
            <v>–</v>
          </cell>
          <cell r="H55" t="str">
            <v>–</v>
          </cell>
          <cell r="I55" t="str">
            <v>–</v>
          </cell>
          <cell r="J55">
            <v>15.8</v>
          </cell>
          <cell r="K55">
            <v>15.75</v>
          </cell>
          <cell r="L55" t="str">
            <v>–</v>
          </cell>
          <cell r="M55" t="str">
            <v>–</v>
          </cell>
          <cell r="N55" t="str">
            <v>–</v>
          </cell>
          <cell r="O55">
            <v>0.87</v>
          </cell>
          <cell r="P55">
            <v>0.875</v>
          </cell>
          <cell r="Q55">
            <v>0.4375</v>
          </cell>
          <cell r="R55">
            <v>1.57</v>
          </cell>
          <cell r="S55">
            <v>1.5625</v>
          </cell>
          <cell r="T55" t="str">
            <v>–</v>
          </cell>
          <cell r="U55" t="str">
            <v>–</v>
          </cell>
          <cell r="V55" t="str">
            <v>–</v>
          </cell>
          <cell r="W55">
            <v>2.36</v>
          </cell>
          <cell r="X55">
            <v>2.4375</v>
          </cell>
          <cell r="Y55">
            <v>1.25</v>
          </cell>
          <cell r="Z55" t="str">
            <v>–</v>
          </cell>
          <cell r="AA55" t="str">
            <v>–</v>
          </cell>
          <cell r="AB55" t="str">
            <v>–</v>
          </cell>
          <cell r="AC55" t="str">
            <v>–</v>
          </cell>
          <cell r="AD55" t="str">
            <v>–</v>
          </cell>
          <cell r="AE55">
            <v>5.03</v>
          </cell>
          <cell r="AF55" t="str">
            <v>–</v>
          </cell>
          <cell r="AG55" t="str">
            <v>–</v>
          </cell>
          <cell r="AH55">
            <v>34.299999999999997</v>
          </cell>
          <cell r="AI55" t="str">
            <v>–</v>
          </cell>
          <cell r="AJ55" t="str">
            <v>–</v>
          </cell>
          <cell r="AK55">
            <v>15900</v>
          </cell>
          <cell r="AL55">
            <v>1040</v>
          </cell>
          <cell r="AM55">
            <v>919</v>
          </cell>
          <cell r="AN55">
            <v>14.3</v>
          </cell>
          <cell r="AO55">
            <v>1040</v>
          </cell>
          <cell r="AP55">
            <v>202</v>
          </cell>
          <cell r="AQ55">
            <v>131</v>
          </cell>
          <cell r="AR55">
            <v>3.66</v>
          </cell>
          <cell r="AS55" t="str">
            <v>–</v>
          </cell>
          <cell r="AT55" t="str">
            <v>–</v>
          </cell>
          <cell r="AU55" t="str">
            <v>–</v>
          </cell>
          <cell r="AV55">
            <v>48.7</v>
          </cell>
          <cell r="AW55">
            <v>281000</v>
          </cell>
          <cell r="AX55" t="str">
            <v>–</v>
          </cell>
          <cell r="AY55">
            <v>130</v>
          </cell>
          <cell r="AZ55">
            <v>807</v>
          </cell>
          <cell r="BA55" t="str">
            <v>–</v>
          </cell>
          <cell r="BB55" t="str">
            <v>–</v>
          </cell>
          <cell r="BC55">
            <v>193</v>
          </cell>
          <cell r="BD55">
            <v>515</v>
          </cell>
          <cell r="BE55" t="str">
            <v>–</v>
          </cell>
          <cell r="BF55" t="str">
            <v>–</v>
          </cell>
          <cell r="BG55" t="str">
            <v>–</v>
          </cell>
          <cell r="BH55" t="str">
            <v>–</v>
          </cell>
          <cell r="BI55" t="str">
            <v>–</v>
          </cell>
          <cell r="BJ55" t="str">
            <v>–</v>
          </cell>
          <cell r="BK55" t="str">
            <v>–</v>
          </cell>
          <cell r="BL55" t="str">
            <v>–</v>
          </cell>
          <cell r="BM55" t="str">
            <v>–</v>
          </cell>
          <cell r="BN55" t="str">
            <v>–</v>
          </cell>
          <cell r="BO55" t="str">
            <v>–</v>
          </cell>
          <cell r="BP55" t="str">
            <v>–</v>
          </cell>
          <cell r="BQ55" t="str">
            <v>–</v>
          </cell>
          <cell r="BR55" t="str">
            <v>–</v>
          </cell>
          <cell r="BS55" t="str">
            <v>–</v>
          </cell>
          <cell r="BT55" t="str">
            <v>–</v>
          </cell>
          <cell r="BU55" t="str">
            <v>–</v>
          </cell>
          <cell r="BV55">
            <v>4.3099999999999996</v>
          </cell>
          <cell r="BW55">
            <v>32.9</v>
          </cell>
          <cell r="BX55">
            <v>113</v>
          </cell>
          <cell r="BY55">
            <v>129</v>
          </cell>
        </row>
        <row r="56">
          <cell r="A56" t="str">
            <v>W33X241</v>
          </cell>
          <cell r="B56" t="str">
            <v>F</v>
          </cell>
          <cell r="C56">
            <v>241</v>
          </cell>
          <cell r="D56">
            <v>71.099999999999994</v>
          </cell>
          <cell r="E56">
            <v>34.200000000000003</v>
          </cell>
          <cell r="F56">
            <v>34.125</v>
          </cell>
          <cell r="G56" t="str">
            <v>–</v>
          </cell>
          <cell r="H56" t="str">
            <v>–</v>
          </cell>
          <cell r="I56" t="str">
            <v>–</v>
          </cell>
          <cell r="J56">
            <v>15.9</v>
          </cell>
          <cell r="K56">
            <v>15.875</v>
          </cell>
          <cell r="L56" t="str">
            <v>–</v>
          </cell>
          <cell r="M56" t="str">
            <v>–</v>
          </cell>
          <cell r="N56" t="str">
            <v>–</v>
          </cell>
          <cell r="O56">
            <v>0.83</v>
          </cell>
          <cell r="P56">
            <v>0.8125</v>
          </cell>
          <cell r="Q56">
            <v>0.4375</v>
          </cell>
          <cell r="R56">
            <v>1.4</v>
          </cell>
          <cell r="S56">
            <v>1.375</v>
          </cell>
          <cell r="T56" t="str">
            <v>–</v>
          </cell>
          <cell r="U56" t="str">
            <v>–</v>
          </cell>
          <cell r="V56" t="str">
            <v>–</v>
          </cell>
          <cell r="W56">
            <v>2.19</v>
          </cell>
          <cell r="X56">
            <v>2.25</v>
          </cell>
          <cell r="Y56">
            <v>1.25</v>
          </cell>
          <cell r="Z56" t="str">
            <v>–</v>
          </cell>
          <cell r="AA56" t="str">
            <v>–</v>
          </cell>
          <cell r="AB56" t="str">
            <v>–</v>
          </cell>
          <cell r="AC56" t="str">
            <v>–</v>
          </cell>
          <cell r="AD56" t="str">
            <v>–</v>
          </cell>
          <cell r="AE56">
            <v>5.66</v>
          </cell>
          <cell r="AF56" t="str">
            <v>–</v>
          </cell>
          <cell r="AG56" t="str">
            <v>–</v>
          </cell>
          <cell r="AH56">
            <v>35.9</v>
          </cell>
          <cell r="AI56" t="str">
            <v>–</v>
          </cell>
          <cell r="AJ56" t="str">
            <v>–</v>
          </cell>
          <cell r="AK56">
            <v>14200</v>
          </cell>
          <cell r="AL56">
            <v>940</v>
          </cell>
          <cell r="AM56">
            <v>831</v>
          </cell>
          <cell r="AN56">
            <v>14.1</v>
          </cell>
          <cell r="AO56">
            <v>933</v>
          </cell>
          <cell r="AP56">
            <v>182</v>
          </cell>
          <cell r="AQ56">
            <v>118</v>
          </cell>
          <cell r="AR56">
            <v>3.62</v>
          </cell>
          <cell r="AS56" t="str">
            <v>–</v>
          </cell>
          <cell r="AT56" t="str">
            <v>–</v>
          </cell>
          <cell r="AU56" t="str">
            <v>–</v>
          </cell>
          <cell r="AV56">
            <v>36.200000000000003</v>
          </cell>
          <cell r="AW56">
            <v>251000</v>
          </cell>
          <cell r="AX56" t="str">
            <v>–</v>
          </cell>
          <cell r="AY56">
            <v>130</v>
          </cell>
          <cell r="AZ56">
            <v>726</v>
          </cell>
          <cell r="BA56" t="str">
            <v>–</v>
          </cell>
          <cell r="BB56" t="str">
            <v>–</v>
          </cell>
          <cell r="BC56">
            <v>173</v>
          </cell>
          <cell r="BD56">
            <v>467</v>
          </cell>
          <cell r="BE56" t="str">
            <v>–</v>
          </cell>
          <cell r="BF56" t="str">
            <v>–</v>
          </cell>
          <cell r="BG56" t="str">
            <v>–</v>
          </cell>
          <cell r="BH56" t="str">
            <v>–</v>
          </cell>
          <cell r="BI56" t="str">
            <v>–</v>
          </cell>
          <cell r="BJ56" t="str">
            <v>–</v>
          </cell>
          <cell r="BK56" t="str">
            <v>–</v>
          </cell>
          <cell r="BL56" t="str">
            <v>–</v>
          </cell>
          <cell r="BM56" t="str">
            <v>–</v>
          </cell>
          <cell r="BN56" t="str">
            <v>–</v>
          </cell>
          <cell r="BO56" t="str">
            <v>–</v>
          </cell>
          <cell r="BP56" t="str">
            <v>–</v>
          </cell>
          <cell r="BQ56" t="str">
            <v>–</v>
          </cell>
          <cell r="BR56" t="str">
            <v>–</v>
          </cell>
          <cell r="BS56" t="str">
            <v>–</v>
          </cell>
          <cell r="BT56" t="str">
            <v>–</v>
          </cell>
          <cell r="BU56" t="str">
            <v>–</v>
          </cell>
          <cell r="BV56">
            <v>4.29</v>
          </cell>
          <cell r="BW56">
            <v>32.799999999999997</v>
          </cell>
          <cell r="BX56">
            <v>113</v>
          </cell>
          <cell r="BY56">
            <v>129</v>
          </cell>
        </row>
        <row r="57">
          <cell r="A57" t="str">
            <v>W33X221</v>
          </cell>
          <cell r="B57" t="str">
            <v>F</v>
          </cell>
          <cell r="C57">
            <v>221</v>
          </cell>
          <cell r="D57">
            <v>65.3</v>
          </cell>
          <cell r="E57">
            <v>33.9</v>
          </cell>
          <cell r="F57">
            <v>33.875</v>
          </cell>
          <cell r="G57" t="str">
            <v>–</v>
          </cell>
          <cell r="H57" t="str">
            <v>–</v>
          </cell>
          <cell r="I57" t="str">
            <v>–</v>
          </cell>
          <cell r="J57">
            <v>15.8</v>
          </cell>
          <cell r="K57">
            <v>15.75</v>
          </cell>
          <cell r="L57" t="str">
            <v>–</v>
          </cell>
          <cell r="M57" t="str">
            <v>–</v>
          </cell>
          <cell r="N57" t="str">
            <v>–</v>
          </cell>
          <cell r="O57">
            <v>0.77500000000000002</v>
          </cell>
          <cell r="P57">
            <v>0.75</v>
          </cell>
          <cell r="Q57">
            <v>0.375</v>
          </cell>
          <cell r="R57">
            <v>1.28</v>
          </cell>
          <cell r="S57">
            <v>1.25</v>
          </cell>
          <cell r="T57" t="str">
            <v>–</v>
          </cell>
          <cell r="U57" t="str">
            <v>–</v>
          </cell>
          <cell r="V57" t="str">
            <v>–</v>
          </cell>
          <cell r="W57">
            <v>2.06</v>
          </cell>
          <cell r="X57">
            <v>2.125</v>
          </cell>
          <cell r="Y57">
            <v>1.1875</v>
          </cell>
          <cell r="Z57" t="str">
            <v>–</v>
          </cell>
          <cell r="AA57" t="str">
            <v>–</v>
          </cell>
          <cell r="AB57" t="str">
            <v>–</v>
          </cell>
          <cell r="AC57" t="str">
            <v>–</v>
          </cell>
          <cell r="AD57" t="str">
            <v>–</v>
          </cell>
          <cell r="AE57">
            <v>6.2</v>
          </cell>
          <cell r="AF57" t="str">
            <v>–</v>
          </cell>
          <cell r="AG57" t="str">
            <v>–</v>
          </cell>
          <cell r="AH57">
            <v>38.5</v>
          </cell>
          <cell r="AI57" t="str">
            <v>–</v>
          </cell>
          <cell r="AJ57" t="str">
            <v>–</v>
          </cell>
          <cell r="AK57">
            <v>12900</v>
          </cell>
          <cell r="AL57">
            <v>857</v>
          </cell>
          <cell r="AM57">
            <v>759</v>
          </cell>
          <cell r="AN57">
            <v>14.1</v>
          </cell>
          <cell r="AO57">
            <v>840</v>
          </cell>
          <cell r="AP57">
            <v>164</v>
          </cell>
          <cell r="AQ57">
            <v>106</v>
          </cell>
          <cell r="AR57">
            <v>3.59</v>
          </cell>
          <cell r="AS57" t="str">
            <v>–</v>
          </cell>
          <cell r="AT57" t="str">
            <v>–</v>
          </cell>
          <cell r="AU57" t="str">
            <v>–</v>
          </cell>
          <cell r="AV57">
            <v>27.8</v>
          </cell>
          <cell r="AW57">
            <v>224000</v>
          </cell>
          <cell r="AX57" t="str">
            <v>–</v>
          </cell>
          <cell r="AY57">
            <v>129</v>
          </cell>
          <cell r="AZ57">
            <v>647</v>
          </cell>
          <cell r="BA57" t="str">
            <v>–</v>
          </cell>
          <cell r="BB57" t="str">
            <v>–</v>
          </cell>
          <cell r="BC57">
            <v>156</v>
          </cell>
          <cell r="BD57">
            <v>423</v>
          </cell>
          <cell r="BE57" t="str">
            <v>–</v>
          </cell>
          <cell r="BF57" t="str">
            <v>–</v>
          </cell>
          <cell r="BG57" t="str">
            <v>–</v>
          </cell>
          <cell r="BH57" t="str">
            <v>–</v>
          </cell>
          <cell r="BI57" t="str">
            <v>–</v>
          </cell>
          <cell r="BJ57" t="str">
            <v>–</v>
          </cell>
          <cell r="BK57" t="str">
            <v>–</v>
          </cell>
          <cell r="BL57" t="str">
            <v>–</v>
          </cell>
          <cell r="BM57" t="str">
            <v>–</v>
          </cell>
          <cell r="BN57" t="str">
            <v>–</v>
          </cell>
          <cell r="BO57" t="str">
            <v>–</v>
          </cell>
          <cell r="BP57" t="str">
            <v>–</v>
          </cell>
          <cell r="BQ57" t="str">
            <v>–</v>
          </cell>
          <cell r="BR57" t="str">
            <v>–</v>
          </cell>
          <cell r="BS57" t="str">
            <v>–</v>
          </cell>
          <cell r="BT57" t="str">
            <v>–</v>
          </cell>
          <cell r="BU57" t="str">
            <v>–</v>
          </cell>
          <cell r="BV57">
            <v>4.25</v>
          </cell>
          <cell r="BW57">
            <v>32.6</v>
          </cell>
          <cell r="BX57">
            <v>112</v>
          </cell>
          <cell r="BY57">
            <v>128</v>
          </cell>
        </row>
        <row r="58">
          <cell r="A58" t="str">
            <v>W33X201</v>
          </cell>
          <cell r="B58" t="str">
            <v>F</v>
          </cell>
          <cell r="C58">
            <v>201</v>
          </cell>
          <cell r="D58">
            <v>59.1</v>
          </cell>
          <cell r="E58">
            <v>33.700000000000003</v>
          </cell>
          <cell r="F58">
            <v>33.625</v>
          </cell>
          <cell r="G58" t="str">
            <v>–</v>
          </cell>
          <cell r="H58" t="str">
            <v>–</v>
          </cell>
          <cell r="I58" t="str">
            <v>–</v>
          </cell>
          <cell r="J58">
            <v>15.7</v>
          </cell>
          <cell r="K58">
            <v>15.75</v>
          </cell>
          <cell r="L58" t="str">
            <v>–</v>
          </cell>
          <cell r="M58" t="str">
            <v>–</v>
          </cell>
          <cell r="N58" t="str">
            <v>–</v>
          </cell>
          <cell r="O58">
            <v>0.71499999999999997</v>
          </cell>
          <cell r="P58">
            <v>0.6875</v>
          </cell>
          <cell r="Q58">
            <v>0.375</v>
          </cell>
          <cell r="R58">
            <v>1.1499999999999999</v>
          </cell>
          <cell r="S58">
            <v>1.125</v>
          </cell>
          <cell r="T58" t="str">
            <v>–</v>
          </cell>
          <cell r="U58" t="str">
            <v>–</v>
          </cell>
          <cell r="V58" t="str">
            <v>–</v>
          </cell>
          <cell r="W58">
            <v>1.94</v>
          </cell>
          <cell r="X58">
            <v>2</v>
          </cell>
          <cell r="Y58">
            <v>1.1875</v>
          </cell>
          <cell r="Z58" t="str">
            <v>–</v>
          </cell>
          <cell r="AA58" t="str">
            <v>–</v>
          </cell>
          <cell r="AB58" t="str">
            <v>–</v>
          </cell>
          <cell r="AC58" t="str">
            <v>–</v>
          </cell>
          <cell r="AD58" t="str">
            <v>–</v>
          </cell>
          <cell r="AE58">
            <v>6.85</v>
          </cell>
          <cell r="AF58" t="str">
            <v>–</v>
          </cell>
          <cell r="AG58" t="str">
            <v>–</v>
          </cell>
          <cell r="AH58">
            <v>41.7</v>
          </cell>
          <cell r="AI58" t="str">
            <v>–</v>
          </cell>
          <cell r="AJ58" t="str">
            <v>–</v>
          </cell>
          <cell r="AK58">
            <v>11600</v>
          </cell>
          <cell r="AL58">
            <v>773</v>
          </cell>
          <cell r="AM58">
            <v>686</v>
          </cell>
          <cell r="AN58">
            <v>14</v>
          </cell>
          <cell r="AO58">
            <v>749</v>
          </cell>
          <cell r="AP58">
            <v>147</v>
          </cell>
          <cell r="AQ58">
            <v>95.2</v>
          </cell>
          <cell r="AR58">
            <v>3.56</v>
          </cell>
          <cell r="AS58" t="str">
            <v>–</v>
          </cell>
          <cell r="AT58" t="str">
            <v>–</v>
          </cell>
          <cell r="AU58" t="str">
            <v>–</v>
          </cell>
          <cell r="AV58">
            <v>20.8</v>
          </cell>
          <cell r="AW58">
            <v>198000</v>
          </cell>
          <cell r="AX58" t="str">
            <v>–</v>
          </cell>
          <cell r="AY58">
            <v>128</v>
          </cell>
          <cell r="AZ58">
            <v>577</v>
          </cell>
          <cell r="BA58" t="str">
            <v>–</v>
          </cell>
          <cell r="BB58" t="str">
            <v>–</v>
          </cell>
          <cell r="BC58">
            <v>140</v>
          </cell>
          <cell r="BD58">
            <v>382</v>
          </cell>
          <cell r="BE58" t="str">
            <v>–</v>
          </cell>
          <cell r="BF58" t="str">
            <v>–</v>
          </cell>
          <cell r="BG58" t="str">
            <v>–</v>
          </cell>
          <cell r="BH58" t="str">
            <v>–</v>
          </cell>
          <cell r="BI58" t="str">
            <v>–</v>
          </cell>
          <cell r="BJ58" t="str">
            <v>–</v>
          </cell>
          <cell r="BK58" t="str">
            <v>–</v>
          </cell>
          <cell r="BL58" t="str">
            <v>–</v>
          </cell>
          <cell r="BM58" t="str">
            <v>–</v>
          </cell>
          <cell r="BN58" t="str">
            <v>–</v>
          </cell>
          <cell r="BO58" t="str">
            <v>–</v>
          </cell>
          <cell r="BP58" t="str">
            <v>–</v>
          </cell>
          <cell r="BQ58" t="str">
            <v>–</v>
          </cell>
          <cell r="BR58" t="str">
            <v>–</v>
          </cell>
          <cell r="BS58" t="str">
            <v>–</v>
          </cell>
          <cell r="BT58" t="str">
            <v>–</v>
          </cell>
          <cell r="BU58" t="str">
            <v>–</v>
          </cell>
          <cell r="BV58">
            <v>4.21</v>
          </cell>
          <cell r="BW58">
            <v>32.6</v>
          </cell>
          <cell r="BX58">
            <v>111</v>
          </cell>
          <cell r="BY58">
            <v>127</v>
          </cell>
        </row>
        <row r="59">
          <cell r="A59" t="str">
            <v>W33X169</v>
          </cell>
          <cell r="B59" t="str">
            <v>F</v>
          </cell>
          <cell r="C59">
            <v>169</v>
          </cell>
          <cell r="D59">
            <v>49.5</v>
          </cell>
          <cell r="E59">
            <v>33.799999999999997</v>
          </cell>
          <cell r="F59">
            <v>33.875</v>
          </cell>
          <cell r="G59" t="str">
            <v>–</v>
          </cell>
          <cell r="H59" t="str">
            <v>–</v>
          </cell>
          <cell r="I59" t="str">
            <v>–</v>
          </cell>
          <cell r="J59">
            <v>11.5</v>
          </cell>
          <cell r="K59">
            <v>11.5</v>
          </cell>
          <cell r="L59" t="str">
            <v>–</v>
          </cell>
          <cell r="M59" t="str">
            <v>–</v>
          </cell>
          <cell r="N59" t="str">
            <v>–</v>
          </cell>
          <cell r="O59">
            <v>0.67</v>
          </cell>
          <cell r="P59">
            <v>0.6875</v>
          </cell>
          <cell r="Q59">
            <v>0.375</v>
          </cell>
          <cell r="R59">
            <v>1.22</v>
          </cell>
          <cell r="S59">
            <v>1.25</v>
          </cell>
          <cell r="T59" t="str">
            <v>–</v>
          </cell>
          <cell r="U59" t="str">
            <v>–</v>
          </cell>
          <cell r="V59" t="str">
            <v>–</v>
          </cell>
          <cell r="W59">
            <v>1.92</v>
          </cell>
          <cell r="X59">
            <v>2.125</v>
          </cell>
          <cell r="Y59">
            <v>1.1875</v>
          </cell>
          <cell r="Z59" t="str">
            <v>–</v>
          </cell>
          <cell r="AA59" t="str">
            <v>–</v>
          </cell>
          <cell r="AB59" t="str">
            <v>–</v>
          </cell>
          <cell r="AC59" t="str">
            <v>–</v>
          </cell>
          <cell r="AD59" t="str">
            <v>–</v>
          </cell>
          <cell r="AE59">
            <v>4.71</v>
          </cell>
          <cell r="AF59" t="str">
            <v>–</v>
          </cell>
          <cell r="AG59" t="str">
            <v>–</v>
          </cell>
          <cell r="AH59">
            <v>44.7</v>
          </cell>
          <cell r="AI59" t="str">
            <v>–</v>
          </cell>
          <cell r="AJ59" t="str">
            <v>–</v>
          </cell>
          <cell r="AK59">
            <v>9290</v>
          </cell>
          <cell r="AL59">
            <v>629</v>
          </cell>
          <cell r="AM59">
            <v>549</v>
          </cell>
          <cell r="AN59">
            <v>13.7</v>
          </cell>
          <cell r="AO59">
            <v>310</v>
          </cell>
          <cell r="AP59">
            <v>84.4</v>
          </cell>
          <cell r="AQ59">
            <v>53.9</v>
          </cell>
          <cell r="AR59">
            <v>2.5</v>
          </cell>
          <cell r="AS59" t="str">
            <v>–</v>
          </cell>
          <cell r="AT59" t="str">
            <v>–</v>
          </cell>
          <cell r="AU59" t="str">
            <v>–</v>
          </cell>
          <cell r="AV59">
            <v>17.7</v>
          </cell>
          <cell r="AW59">
            <v>82400</v>
          </cell>
          <cell r="AX59" t="str">
            <v>–</v>
          </cell>
          <cell r="AY59">
            <v>93.7</v>
          </cell>
          <cell r="AZ59">
            <v>329</v>
          </cell>
          <cell r="BA59" t="str">
            <v>–</v>
          </cell>
          <cell r="BB59" t="str">
            <v>–</v>
          </cell>
          <cell r="BC59">
            <v>108</v>
          </cell>
          <cell r="BD59">
            <v>311</v>
          </cell>
          <cell r="BE59" t="str">
            <v>–</v>
          </cell>
          <cell r="BF59" t="str">
            <v>–</v>
          </cell>
          <cell r="BG59" t="str">
            <v>–</v>
          </cell>
          <cell r="BH59" t="str">
            <v>–</v>
          </cell>
          <cell r="BI59" t="str">
            <v>–</v>
          </cell>
          <cell r="BJ59" t="str">
            <v>–</v>
          </cell>
          <cell r="BK59" t="str">
            <v>–</v>
          </cell>
          <cell r="BL59" t="str">
            <v>–</v>
          </cell>
          <cell r="BM59" t="str">
            <v>–</v>
          </cell>
          <cell r="BN59" t="str">
            <v>–</v>
          </cell>
          <cell r="BO59" t="str">
            <v>–</v>
          </cell>
          <cell r="BP59" t="str">
            <v>–</v>
          </cell>
          <cell r="BQ59" t="str">
            <v>–</v>
          </cell>
          <cell r="BR59" t="str">
            <v>–</v>
          </cell>
          <cell r="BS59" t="str">
            <v>–</v>
          </cell>
          <cell r="BT59" t="str">
            <v>–</v>
          </cell>
          <cell r="BU59" t="str">
            <v>–</v>
          </cell>
          <cell r="BV59">
            <v>3.03</v>
          </cell>
          <cell r="BW59">
            <v>32.6</v>
          </cell>
          <cell r="BX59">
            <v>99.5</v>
          </cell>
          <cell r="BY59">
            <v>111</v>
          </cell>
        </row>
        <row r="60">
          <cell r="A60" t="str">
            <v>W33X152</v>
          </cell>
          <cell r="B60" t="str">
            <v>F</v>
          </cell>
          <cell r="C60">
            <v>152</v>
          </cell>
          <cell r="D60">
            <v>44.9</v>
          </cell>
          <cell r="E60">
            <v>33.5</v>
          </cell>
          <cell r="F60">
            <v>33.5</v>
          </cell>
          <cell r="G60" t="str">
            <v>–</v>
          </cell>
          <cell r="H60" t="str">
            <v>–</v>
          </cell>
          <cell r="I60" t="str">
            <v>–</v>
          </cell>
          <cell r="J60">
            <v>11.6</v>
          </cell>
          <cell r="K60">
            <v>11.625</v>
          </cell>
          <cell r="L60" t="str">
            <v>–</v>
          </cell>
          <cell r="M60" t="str">
            <v>–</v>
          </cell>
          <cell r="N60" t="str">
            <v>–</v>
          </cell>
          <cell r="O60">
            <v>0.63500000000000001</v>
          </cell>
          <cell r="P60">
            <v>0.625</v>
          </cell>
          <cell r="Q60">
            <v>0.3125</v>
          </cell>
          <cell r="R60">
            <v>1.06</v>
          </cell>
          <cell r="S60">
            <v>1.0625</v>
          </cell>
          <cell r="T60" t="str">
            <v>–</v>
          </cell>
          <cell r="U60" t="str">
            <v>–</v>
          </cell>
          <cell r="V60" t="str">
            <v>–</v>
          </cell>
          <cell r="W60">
            <v>1.76</v>
          </cell>
          <cell r="X60">
            <v>1.9375</v>
          </cell>
          <cell r="Y60">
            <v>1.125</v>
          </cell>
          <cell r="Z60" t="str">
            <v>–</v>
          </cell>
          <cell r="AA60" t="str">
            <v>–</v>
          </cell>
          <cell r="AB60" t="str">
            <v>–</v>
          </cell>
          <cell r="AC60" t="str">
            <v>–</v>
          </cell>
          <cell r="AD60" t="str">
            <v>–</v>
          </cell>
          <cell r="AE60">
            <v>5.48</v>
          </cell>
          <cell r="AF60" t="str">
            <v>–</v>
          </cell>
          <cell r="AG60" t="str">
            <v>–</v>
          </cell>
          <cell r="AH60">
            <v>47.2</v>
          </cell>
          <cell r="AI60" t="str">
            <v>–</v>
          </cell>
          <cell r="AJ60" t="str">
            <v>–</v>
          </cell>
          <cell r="AK60">
            <v>8160</v>
          </cell>
          <cell r="AL60">
            <v>559</v>
          </cell>
          <cell r="AM60">
            <v>487</v>
          </cell>
          <cell r="AN60">
            <v>13.5</v>
          </cell>
          <cell r="AO60">
            <v>273</v>
          </cell>
          <cell r="AP60">
            <v>73.900000000000006</v>
          </cell>
          <cell r="AQ60">
            <v>47.2</v>
          </cell>
          <cell r="AR60">
            <v>2.4700000000000002</v>
          </cell>
          <cell r="AS60" t="str">
            <v>–</v>
          </cell>
          <cell r="AT60" t="str">
            <v>–</v>
          </cell>
          <cell r="AU60" t="str">
            <v>–</v>
          </cell>
          <cell r="AV60">
            <v>12.4</v>
          </cell>
          <cell r="AW60">
            <v>71700</v>
          </cell>
          <cell r="AX60" t="str">
            <v>–</v>
          </cell>
          <cell r="AY60">
            <v>94.1</v>
          </cell>
          <cell r="AZ60">
            <v>289</v>
          </cell>
          <cell r="BA60" t="str">
            <v>–</v>
          </cell>
          <cell r="BB60" t="str">
            <v>–</v>
          </cell>
          <cell r="BC60">
            <v>94.3</v>
          </cell>
          <cell r="BD60">
            <v>278</v>
          </cell>
          <cell r="BE60" t="str">
            <v>–</v>
          </cell>
          <cell r="BF60" t="str">
            <v>–</v>
          </cell>
          <cell r="BG60" t="str">
            <v>–</v>
          </cell>
          <cell r="BH60" t="str">
            <v>–</v>
          </cell>
          <cell r="BI60" t="str">
            <v>–</v>
          </cell>
          <cell r="BJ60" t="str">
            <v>–</v>
          </cell>
          <cell r="BK60" t="str">
            <v>–</v>
          </cell>
          <cell r="BL60" t="str">
            <v>–</v>
          </cell>
          <cell r="BM60" t="str">
            <v>–</v>
          </cell>
          <cell r="BN60" t="str">
            <v>–</v>
          </cell>
          <cell r="BO60" t="str">
            <v>–</v>
          </cell>
          <cell r="BP60" t="str">
            <v>–</v>
          </cell>
          <cell r="BQ60" t="str">
            <v>–</v>
          </cell>
          <cell r="BR60" t="str">
            <v>–</v>
          </cell>
          <cell r="BS60" t="str">
            <v>–</v>
          </cell>
          <cell r="BT60" t="str">
            <v>–</v>
          </cell>
          <cell r="BU60" t="str">
            <v>–</v>
          </cell>
          <cell r="BV60">
            <v>3.01</v>
          </cell>
          <cell r="BW60">
            <v>32.4</v>
          </cell>
          <cell r="BX60">
            <v>99.4</v>
          </cell>
          <cell r="BY60">
            <v>111</v>
          </cell>
        </row>
        <row r="61">
          <cell r="A61" t="str">
            <v>W33X141</v>
          </cell>
          <cell r="B61" t="str">
            <v>F</v>
          </cell>
          <cell r="C61">
            <v>141</v>
          </cell>
          <cell r="D61">
            <v>41.5</v>
          </cell>
          <cell r="E61">
            <v>33.299999999999997</v>
          </cell>
          <cell r="F61">
            <v>33.25</v>
          </cell>
          <cell r="G61" t="str">
            <v>–</v>
          </cell>
          <cell r="H61" t="str">
            <v>–</v>
          </cell>
          <cell r="I61" t="str">
            <v>–</v>
          </cell>
          <cell r="J61">
            <v>11.5</v>
          </cell>
          <cell r="K61">
            <v>11.5</v>
          </cell>
          <cell r="L61" t="str">
            <v>–</v>
          </cell>
          <cell r="M61" t="str">
            <v>–</v>
          </cell>
          <cell r="N61" t="str">
            <v>–</v>
          </cell>
          <cell r="O61">
            <v>0.60499999999999998</v>
          </cell>
          <cell r="P61">
            <v>0.625</v>
          </cell>
          <cell r="Q61">
            <v>0.3125</v>
          </cell>
          <cell r="R61">
            <v>0.96</v>
          </cell>
          <cell r="S61">
            <v>0.9375</v>
          </cell>
          <cell r="T61" t="str">
            <v>–</v>
          </cell>
          <cell r="U61" t="str">
            <v>–</v>
          </cell>
          <cell r="V61" t="str">
            <v>–</v>
          </cell>
          <cell r="W61">
            <v>1.66</v>
          </cell>
          <cell r="X61">
            <v>1.8125</v>
          </cell>
          <cell r="Y61">
            <v>1.125</v>
          </cell>
          <cell r="Z61" t="str">
            <v>–</v>
          </cell>
          <cell r="AA61" t="str">
            <v>–</v>
          </cell>
          <cell r="AB61" t="str">
            <v>–</v>
          </cell>
          <cell r="AC61" t="str">
            <v>–</v>
          </cell>
          <cell r="AD61" t="str">
            <v>–</v>
          </cell>
          <cell r="AE61">
            <v>6.01</v>
          </cell>
          <cell r="AF61" t="str">
            <v>–</v>
          </cell>
          <cell r="AG61" t="str">
            <v>–</v>
          </cell>
          <cell r="AH61">
            <v>49.6</v>
          </cell>
          <cell r="AI61" t="str">
            <v>–</v>
          </cell>
          <cell r="AJ61" t="str">
            <v>–</v>
          </cell>
          <cell r="AK61">
            <v>7450</v>
          </cell>
          <cell r="AL61">
            <v>514</v>
          </cell>
          <cell r="AM61">
            <v>448</v>
          </cell>
          <cell r="AN61">
            <v>13.4</v>
          </cell>
          <cell r="AO61">
            <v>246</v>
          </cell>
          <cell r="AP61">
            <v>66.900000000000006</v>
          </cell>
          <cell r="AQ61">
            <v>42.7</v>
          </cell>
          <cell r="AR61">
            <v>2.4300000000000002</v>
          </cell>
          <cell r="AS61" t="str">
            <v>–</v>
          </cell>
          <cell r="AT61" t="str">
            <v>–</v>
          </cell>
          <cell r="AU61" t="str">
            <v>–</v>
          </cell>
          <cell r="AV61">
            <v>9.6999999999999993</v>
          </cell>
          <cell r="AW61">
            <v>64400</v>
          </cell>
          <cell r="AX61" t="str">
            <v>–</v>
          </cell>
          <cell r="AY61">
            <v>93</v>
          </cell>
          <cell r="AZ61">
            <v>257</v>
          </cell>
          <cell r="BA61" t="str">
            <v>–</v>
          </cell>
          <cell r="BB61" t="str">
            <v>–</v>
          </cell>
          <cell r="BC61">
            <v>84.6</v>
          </cell>
          <cell r="BD61">
            <v>253</v>
          </cell>
          <cell r="BE61" t="str">
            <v>–</v>
          </cell>
          <cell r="BF61" t="str">
            <v>–</v>
          </cell>
          <cell r="BG61" t="str">
            <v>–</v>
          </cell>
          <cell r="BH61" t="str">
            <v>–</v>
          </cell>
          <cell r="BI61" t="str">
            <v>–</v>
          </cell>
          <cell r="BJ61" t="str">
            <v>–</v>
          </cell>
          <cell r="BK61" t="str">
            <v>–</v>
          </cell>
          <cell r="BL61" t="str">
            <v>–</v>
          </cell>
          <cell r="BM61" t="str">
            <v>–</v>
          </cell>
          <cell r="BN61" t="str">
            <v>–</v>
          </cell>
          <cell r="BO61" t="str">
            <v>–</v>
          </cell>
          <cell r="BP61" t="str">
            <v>–</v>
          </cell>
          <cell r="BQ61" t="str">
            <v>–</v>
          </cell>
          <cell r="BR61" t="str">
            <v>–</v>
          </cell>
          <cell r="BS61" t="str">
            <v>–</v>
          </cell>
          <cell r="BT61" t="str">
            <v>–</v>
          </cell>
          <cell r="BU61" t="str">
            <v>–</v>
          </cell>
          <cell r="BV61">
            <v>2.98</v>
          </cell>
          <cell r="BW61">
            <v>32.299999999999997</v>
          </cell>
          <cell r="BX61">
            <v>98.5</v>
          </cell>
          <cell r="BY61">
            <v>110</v>
          </cell>
        </row>
        <row r="62">
          <cell r="A62" t="str">
            <v>W33X130</v>
          </cell>
          <cell r="B62" t="str">
            <v>F</v>
          </cell>
          <cell r="C62">
            <v>130</v>
          </cell>
          <cell r="D62">
            <v>38.299999999999997</v>
          </cell>
          <cell r="E62">
            <v>33.1</v>
          </cell>
          <cell r="F62">
            <v>33.125</v>
          </cell>
          <cell r="G62" t="str">
            <v>–</v>
          </cell>
          <cell r="H62" t="str">
            <v>–</v>
          </cell>
          <cell r="I62" t="str">
            <v>–</v>
          </cell>
          <cell r="J62">
            <v>11.5</v>
          </cell>
          <cell r="K62">
            <v>11.5</v>
          </cell>
          <cell r="L62" t="str">
            <v>–</v>
          </cell>
          <cell r="M62" t="str">
            <v>–</v>
          </cell>
          <cell r="N62" t="str">
            <v>–</v>
          </cell>
          <cell r="O62">
            <v>0.57999999999999996</v>
          </cell>
          <cell r="P62">
            <v>0.5625</v>
          </cell>
          <cell r="Q62">
            <v>0.3125</v>
          </cell>
          <cell r="R62">
            <v>0.85499999999999998</v>
          </cell>
          <cell r="S62">
            <v>0.875</v>
          </cell>
          <cell r="T62" t="str">
            <v>–</v>
          </cell>
          <cell r="U62" t="str">
            <v>–</v>
          </cell>
          <cell r="V62" t="str">
            <v>–</v>
          </cell>
          <cell r="W62">
            <v>1.56</v>
          </cell>
          <cell r="X62">
            <v>1.75</v>
          </cell>
          <cell r="Y62">
            <v>1.125</v>
          </cell>
          <cell r="Z62" t="str">
            <v>–</v>
          </cell>
          <cell r="AA62" t="str">
            <v>–</v>
          </cell>
          <cell r="AB62" t="str">
            <v>–</v>
          </cell>
          <cell r="AC62" t="str">
            <v>–</v>
          </cell>
          <cell r="AD62" t="str">
            <v>–</v>
          </cell>
          <cell r="AE62">
            <v>6.73</v>
          </cell>
          <cell r="AF62" t="str">
            <v>–</v>
          </cell>
          <cell r="AG62" t="str">
            <v>–</v>
          </cell>
          <cell r="AH62">
            <v>51.7</v>
          </cell>
          <cell r="AI62" t="str">
            <v>–</v>
          </cell>
          <cell r="AJ62" t="str">
            <v>–</v>
          </cell>
          <cell r="AK62">
            <v>6710</v>
          </cell>
          <cell r="AL62">
            <v>467</v>
          </cell>
          <cell r="AM62">
            <v>406</v>
          </cell>
          <cell r="AN62">
            <v>13.2</v>
          </cell>
          <cell r="AO62">
            <v>218</v>
          </cell>
          <cell r="AP62">
            <v>59.5</v>
          </cell>
          <cell r="AQ62">
            <v>37.9</v>
          </cell>
          <cell r="AR62">
            <v>2.39</v>
          </cell>
          <cell r="AS62" t="str">
            <v>–</v>
          </cell>
          <cell r="AT62" t="str">
            <v>–</v>
          </cell>
          <cell r="AU62" t="str">
            <v>–</v>
          </cell>
          <cell r="AV62">
            <v>7.37</v>
          </cell>
          <cell r="AW62">
            <v>56600</v>
          </cell>
          <cell r="AX62" t="str">
            <v>–</v>
          </cell>
          <cell r="AY62">
            <v>92.7</v>
          </cell>
          <cell r="AZ62">
            <v>228</v>
          </cell>
          <cell r="BA62" t="str">
            <v>–</v>
          </cell>
          <cell r="BB62" t="str">
            <v>–</v>
          </cell>
          <cell r="BC62">
            <v>75.3</v>
          </cell>
          <cell r="BD62">
            <v>230</v>
          </cell>
          <cell r="BE62" t="str">
            <v>–</v>
          </cell>
          <cell r="BF62" t="str">
            <v>–</v>
          </cell>
          <cell r="BG62" t="str">
            <v>–</v>
          </cell>
          <cell r="BH62" t="str">
            <v>–</v>
          </cell>
          <cell r="BI62" t="str">
            <v>–</v>
          </cell>
          <cell r="BJ62" t="str">
            <v>–</v>
          </cell>
          <cell r="BK62" t="str">
            <v>–</v>
          </cell>
          <cell r="BL62" t="str">
            <v>–</v>
          </cell>
          <cell r="BM62" t="str">
            <v>–</v>
          </cell>
          <cell r="BN62" t="str">
            <v>–</v>
          </cell>
          <cell r="BO62" t="str">
            <v>–</v>
          </cell>
          <cell r="BP62" t="str">
            <v>–</v>
          </cell>
          <cell r="BQ62" t="str">
            <v>–</v>
          </cell>
          <cell r="BR62" t="str">
            <v>–</v>
          </cell>
          <cell r="BS62" t="str">
            <v>–</v>
          </cell>
          <cell r="BT62" t="str">
            <v>–</v>
          </cell>
          <cell r="BU62" t="str">
            <v>–</v>
          </cell>
          <cell r="BV62">
            <v>2.94</v>
          </cell>
          <cell r="BW62">
            <v>32.200000000000003</v>
          </cell>
          <cell r="BX62">
            <v>98.5</v>
          </cell>
          <cell r="BY62">
            <v>110</v>
          </cell>
        </row>
        <row r="63">
          <cell r="A63" t="str">
            <v>W33X118</v>
          </cell>
          <cell r="B63" t="str">
            <v>F</v>
          </cell>
          <cell r="C63">
            <v>118</v>
          </cell>
          <cell r="D63">
            <v>34.700000000000003</v>
          </cell>
          <cell r="E63">
            <v>32.9</v>
          </cell>
          <cell r="F63">
            <v>32.875</v>
          </cell>
          <cell r="G63" t="str">
            <v>–</v>
          </cell>
          <cell r="H63" t="str">
            <v>–</v>
          </cell>
          <cell r="I63" t="str">
            <v>–</v>
          </cell>
          <cell r="J63">
            <v>11.5</v>
          </cell>
          <cell r="K63">
            <v>11.5</v>
          </cell>
          <cell r="L63" t="str">
            <v>–</v>
          </cell>
          <cell r="M63" t="str">
            <v>–</v>
          </cell>
          <cell r="N63" t="str">
            <v>–</v>
          </cell>
          <cell r="O63">
            <v>0.55000000000000004</v>
          </cell>
          <cell r="P63">
            <v>0.5625</v>
          </cell>
          <cell r="Q63">
            <v>0.3125</v>
          </cell>
          <cell r="R63">
            <v>0.74</v>
          </cell>
          <cell r="S63">
            <v>0.75</v>
          </cell>
          <cell r="T63" t="str">
            <v>–</v>
          </cell>
          <cell r="U63" t="str">
            <v>–</v>
          </cell>
          <cell r="V63" t="str">
            <v>–</v>
          </cell>
          <cell r="W63">
            <v>1.44</v>
          </cell>
          <cell r="X63">
            <v>1.625</v>
          </cell>
          <cell r="Y63">
            <v>1.125</v>
          </cell>
          <cell r="Z63" t="str">
            <v>–</v>
          </cell>
          <cell r="AA63" t="str">
            <v>–</v>
          </cell>
          <cell r="AB63" t="str">
            <v>–</v>
          </cell>
          <cell r="AC63" t="str">
            <v>–</v>
          </cell>
          <cell r="AD63" t="str">
            <v>–</v>
          </cell>
          <cell r="AE63">
            <v>7.76</v>
          </cell>
          <cell r="AF63" t="str">
            <v>–</v>
          </cell>
          <cell r="AG63" t="str">
            <v>–</v>
          </cell>
          <cell r="AH63">
            <v>54.5</v>
          </cell>
          <cell r="AI63" t="str">
            <v>–</v>
          </cell>
          <cell r="AJ63" t="str">
            <v>–</v>
          </cell>
          <cell r="AK63">
            <v>5900</v>
          </cell>
          <cell r="AL63">
            <v>415</v>
          </cell>
          <cell r="AM63">
            <v>359</v>
          </cell>
          <cell r="AN63">
            <v>13</v>
          </cell>
          <cell r="AO63">
            <v>187</v>
          </cell>
          <cell r="AP63">
            <v>51.3</v>
          </cell>
          <cell r="AQ63">
            <v>32.6</v>
          </cell>
          <cell r="AR63">
            <v>2.3199999999999998</v>
          </cell>
          <cell r="AS63" t="str">
            <v>–</v>
          </cell>
          <cell r="AT63" t="str">
            <v>–</v>
          </cell>
          <cell r="AU63" t="str">
            <v>–</v>
          </cell>
          <cell r="AV63">
            <v>5.3</v>
          </cell>
          <cell r="AW63">
            <v>48300</v>
          </cell>
          <cell r="AX63" t="str">
            <v>–</v>
          </cell>
          <cell r="AY63">
            <v>92.5</v>
          </cell>
          <cell r="AZ63">
            <v>197</v>
          </cell>
          <cell r="BA63" t="str">
            <v>–</v>
          </cell>
          <cell r="BB63" t="str">
            <v>–</v>
          </cell>
          <cell r="BC63">
            <v>65.099999999999994</v>
          </cell>
          <cell r="BD63">
            <v>205</v>
          </cell>
          <cell r="BE63" t="str">
            <v>–</v>
          </cell>
          <cell r="BF63" t="str">
            <v>–</v>
          </cell>
          <cell r="BG63" t="str">
            <v>–</v>
          </cell>
          <cell r="BH63" t="str">
            <v>–</v>
          </cell>
          <cell r="BI63" t="str">
            <v>–</v>
          </cell>
          <cell r="BJ63" t="str">
            <v>–</v>
          </cell>
          <cell r="BK63" t="str">
            <v>–</v>
          </cell>
          <cell r="BL63" t="str">
            <v>–</v>
          </cell>
          <cell r="BM63" t="str">
            <v>–</v>
          </cell>
          <cell r="BN63" t="str">
            <v>–</v>
          </cell>
          <cell r="BO63" t="str">
            <v>–</v>
          </cell>
          <cell r="BP63" t="str">
            <v>–</v>
          </cell>
          <cell r="BQ63" t="str">
            <v>–</v>
          </cell>
          <cell r="BR63" t="str">
            <v>–</v>
          </cell>
          <cell r="BS63" t="str">
            <v>–</v>
          </cell>
          <cell r="BT63" t="str">
            <v>–</v>
          </cell>
          <cell r="BU63" t="str">
            <v>–</v>
          </cell>
          <cell r="BV63">
            <v>2.89</v>
          </cell>
          <cell r="BW63">
            <v>32.200000000000003</v>
          </cell>
          <cell r="BX63">
            <v>97.5</v>
          </cell>
          <cell r="BY63">
            <v>109</v>
          </cell>
        </row>
        <row r="64">
          <cell r="A64" t="str">
            <v>W30X391</v>
          </cell>
          <cell r="B64" t="str">
            <v>T</v>
          </cell>
          <cell r="C64">
            <v>391</v>
          </cell>
          <cell r="D64">
            <v>115</v>
          </cell>
          <cell r="E64">
            <v>33.200000000000003</v>
          </cell>
          <cell r="F64">
            <v>33.25</v>
          </cell>
          <cell r="G64" t="str">
            <v>–</v>
          </cell>
          <cell r="H64" t="str">
            <v>–</v>
          </cell>
          <cell r="I64" t="str">
            <v>–</v>
          </cell>
          <cell r="J64">
            <v>15.6</v>
          </cell>
          <cell r="K64">
            <v>15.625</v>
          </cell>
          <cell r="L64" t="str">
            <v>–</v>
          </cell>
          <cell r="M64" t="str">
            <v>–</v>
          </cell>
          <cell r="N64" t="str">
            <v>–</v>
          </cell>
          <cell r="O64">
            <v>1.36</v>
          </cell>
          <cell r="P64">
            <v>1.375</v>
          </cell>
          <cell r="Q64">
            <v>0.6875</v>
          </cell>
          <cell r="R64">
            <v>2.44</v>
          </cell>
          <cell r="S64">
            <v>2.4375</v>
          </cell>
          <cell r="T64" t="str">
            <v>–</v>
          </cell>
          <cell r="U64" t="str">
            <v>–</v>
          </cell>
          <cell r="V64" t="str">
            <v>–</v>
          </cell>
          <cell r="W64">
            <v>3.23</v>
          </cell>
          <cell r="X64">
            <v>3.375</v>
          </cell>
          <cell r="Y64">
            <v>1.5</v>
          </cell>
          <cell r="Z64" t="str">
            <v>–</v>
          </cell>
          <cell r="AA64" t="str">
            <v>–</v>
          </cell>
          <cell r="AB64" t="str">
            <v>–</v>
          </cell>
          <cell r="AC64" t="str">
            <v>–</v>
          </cell>
          <cell r="AD64" t="str">
            <v>–</v>
          </cell>
          <cell r="AE64">
            <v>3.19</v>
          </cell>
          <cell r="AF64" t="str">
            <v>–</v>
          </cell>
          <cell r="AG64" t="str">
            <v>–</v>
          </cell>
          <cell r="AH64">
            <v>19.7</v>
          </cell>
          <cell r="AI64" t="str">
            <v>–</v>
          </cell>
          <cell r="AJ64" t="str">
            <v>–</v>
          </cell>
          <cell r="AK64">
            <v>20700</v>
          </cell>
          <cell r="AL64">
            <v>1450</v>
          </cell>
          <cell r="AM64">
            <v>1250</v>
          </cell>
          <cell r="AN64">
            <v>13.4</v>
          </cell>
          <cell r="AO64">
            <v>1550</v>
          </cell>
          <cell r="AP64">
            <v>310</v>
          </cell>
          <cell r="AQ64">
            <v>198</v>
          </cell>
          <cell r="AR64">
            <v>3.67</v>
          </cell>
          <cell r="AS64" t="str">
            <v>–</v>
          </cell>
          <cell r="AT64" t="str">
            <v>–</v>
          </cell>
          <cell r="AU64" t="str">
            <v>–</v>
          </cell>
          <cell r="AV64">
            <v>173</v>
          </cell>
          <cell r="AW64">
            <v>366000</v>
          </cell>
          <cell r="AX64" t="str">
            <v>–</v>
          </cell>
          <cell r="AY64">
            <v>120</v>
          </cell>
          <cell r="AZ64">
            <v>1140</v>
          </cell>
          <cell r="BA64" t="str">
            <v>–</v>
          </cell>
          <cell r="BB64" t="str">
            <v>–</v>
          </cell>
          <cell r="BC64">
            <v>267</v>
          </cell>
          <cell r="BD64">
            <v>722</v>
          </cell>
          <cell r="BE64" t="str">
            <v>–</v>
          </cell>
          <cell r="BF64" t="str">
            <v>–</v>
          </cell>
          <cell r="BG64" t="str">
            <v>–</v>
          </cell>
          <cell r="BH64" t="str">
            <v>–</v>
          </cell>
          <cell r="BI64" t="str">
            <v>–</v>
          </cell>
          <cell r="BJ64" t="str">
            <v>–</v>
          </cell>
          <cell r="BK64" t="str">
            <v>–</v>
          </cell>
          <cell r="BL64" t="str">
            <v>–</v>
          </cell>
          <cell r="BM64" t="str">
            <v>–</v>
          </cell>
          <cell r="BN64" t="str">
            <v>–</v>
          </cell>
          <cell r="BO64" t="str">
            <v>–</v>
          </cell>
          <cell r="BP64" t="str">
            <v>–</v>
          </cell>
          <cell r="BQ64" t="str">
            <v>–</v>
          </cell>
          <cell r="BR64" t="str">
            <v>–</v>
          </cell>
          <cell r="BS64" t="str">
            <v>–</v>
          </cell>
          <cell r="BT64" t="str">
            <v>–</v>
          </cell>
          <cell r="BU64" t="str">
            <v>–</v>
          </cell>
          <cell r="BV64">
            <v>4.37</v>
          </cell>
          <cell r="BW64">
            <v>30.8</v>
          </cell>
          <cell r="BX64">
            <v>109</v>
          </cell>
          <cell r="BY64">
            <v>125</v>
          </cell>
        </row>
        <row r="65">
          <cell r="A65" t="str">
            <v>W30X357</v>
          </cell>
          <cell r="B65" t="str">
            <v>T</v>
          </cell>
          <cell r="C65">
            <v>357</v>
          </cell>
          <cell r="D65">
            <v>105</v>
          </cell>
          <cell r="E65">
            <v>32.799999999999997</v>
          </cell>
          <cell r="F65">
            <v>32.75</v>
          </cell>
          <cell r="G65" t="str">
            <v>–</v>
          </cell>
          <cell r="H65" t="str">
            <v>–</v>
          </cell>
          <cell r="I65" t="str">
            <v>–</v>
          </cell>
          <cell r="J65">
            <v>15.5</v>
          </cell>
          <cell r="K65">
            <v>15.5</v>
          </cell>
          <cell r="L65" t="str">
            <v>–</v>
          </cell>
          <cell r="M65" t="str">
            <v>–</v>
          </cell>
          <cell r="N65" t="str">
            <v>–</v>
          </cell>
          <cell r="O65">
            <v>1.24</v>
          </cell>
          <cell r="P65">
            <v>1.25</v>
          </cell>
          <cell r="Q65">
            <v>0.625</v>
          </cell>
          <cell r="R65">
            <v>2.2400000000000002</v>
          </cell>
          <cell r="S65">
            <v>2.25</v>
          </cell>
          <cell r="T65" t="str">
            <v>–</v>
          </cell>
          <cell r="U65" t="str">
            <v>–</v>
          </cell>
          <cell r="V65" t="str">
            <v>–</v>
          </cell>
          <cell r="W65">
            <v>3.03</v>
          </cell>
          <cell r="X65">
            <v>3.125</v>
          </cell>
          <cell r="Y65">
            <v>1.4375</v>
          </cell>
          <cell r="Z65" t="str">
            <v>–</v>
          </cell>
          <cell r="AA65" t="str">
            <v>–</v>
          </cell>
          <cell r="AB65" t="str">
            <v>–</v>
          </cell>
          <cell r="AC65" t="str">
            <v>–</v>
          </cell>
          <cell r="AD65" t="str">
            <v>–</v>
          </cell>
          <cell r="AE65">
            <v>3.45</v>
          </cell>
          <cell r="AF65" t="str">
            <v>–</v>
          </cell>
          <cell r="AG65" t="str">
            <v>–</v>
          </cell>
          <cell r="AH65">
            <v>21.6</v>
          </cell>
          <cell r="AI65" t="str">
            <v>–</v>
          </cell>
          <cell r="AJ65" t="str">
            <v>–</v>
          </cell>
          <cell r="AK65">
            <v>18700</v>
          </cell>
          <cell r="AL65">
            <v>1320</v>
          </cell>
          <cell r="AM65">
            <v>1140</v>
          </cell>
          <cell r="AN65">
            <v>13.3</v>
          </cell>
          <cell r="AO65">
            <v>1390</v>
          </cell>
          <cell r="AP65">
            <v>279</v>
          </cell>
          <cell r="AQ65">
            <v>179</v>
          </cell>
          <cell r="AR65">
            <v>3.64</v>
          </cell>
          <cell r="AS65" t="str">
            <v>–</v>
          </cell>
          <cell r="AT65" t="str">
            <v>–</v>
          </cell>
          <cell r="AU65" t="str">
            <v>–</v>
          </cell>
          <cell r="AV65">
            <v>134</v>
          </cell>
          <cell r="AW65">
            <v>324000</v>
          </cell>
          <cell r="AX65" t="str">
            <v>–</v>
          </cell>
          <cell r="AY65">
            <v>118</v>
          </cell>
          <cell r="AZ65">
            <v>1030</v>
          </cell>
          <cell r="BA65" t="str">
            <v>–</v>
          </cell>
          <cell r="BB65" t="str">
            <v>–</v>
          </cell>
          <cell r="BC65">
            <v>244</v>
          </cell>
          <cell r="BD65">
            <v>655</v>
          </cell>
          <cell r="BE65" t="str">
            <v>–</v>
          </cell>
          <cell r="BF65" t="str">
            <v>–</v>
          </cell>
          <cell r="BG65" t="str">
            <v>–</v>
          </cell>
          <cell r="BH65" t="str">
            <v>–</v>
          </cell>
          <cell r="BI65" t="str">
            <v>–</v>
          </cell>
          <cell r="BJ65" t="str">
            <v>–</v>
          </cell>
          <cell r="BK65" t="str">
            <v>–</v>
          </cell>
          <cell r="BL65" t="str">
            <v>–</v>
          </cell>
          <cell r="BM65" t="str">
            <v>–</v>
          </cell>
          <cell r="BN65" t="str">
            <v>–</v>
          </cell>
          <cell r="BO65" t="str">
            <v>–</v>
          </cell>
          <cell r="BP65" t="str">
            <v>–</v>
          </cell>
          <cell r="BQ65" t="str">
            <v>–</v>
          </cell>
          <cell r="BR65" t="str">
            <v>–</v>
          </cell>
          <cell r="BS65" t="str">
            <v>–</v>
          </cell>
          <cell r="BT65" t="str">
            <v>–</v>
          </cell>
          <cell r="BU65" t="str">
            <v>–</v>
          </cell>
          <cell r="BV65">
            <v>4.3099999999999996</v>
          </cell>
          <cell r="BW65">
            <v>30.6</v>
          </cell>
          <cell r="BX65">
            <v>108</v>
          </cell>
          <cell r="BY65">
            <v>124</v>
          </cell>
        </row>
        <row r="66">
          <cell r="A66" t="str">
            <v>W30X326</v>
          </cell>
          <cell r="B66" t="str">
            <v>T</v>
          </cell>
          <cell r="C66">
            <v>326</v>
          </cell>
          <cell r="D66">
            <v>95.9</v>
          </cell>
          <cell r="E66">
            <v>32.4</v>
          </cell>
          <cell r="F66">
            <v>32.375</v>
          </cell>
          <cell r="G66" t="str">
            <v>–</v>
          </cell>
          <cell r="H66" t="str">
            <v>–</v>
          </cell>
          <cell r="I66" t="str">
            <v>–</v>
          </cell>
          <cell r="J66">
            <v>15.4</v>
          </cell>
          <cell r="K66">
            <v>15.375</v>
          </cell>
          <cell r="L66" t="str">
            <v>–</v>
          </cell>
          <cell r="M66" t="str">
            <v>–</v>
          </cell>
          <cell r="N66" t="str">
            <v>–</v>
          </cell>
          <cell r="O66">
            <v>1.1399999999999999</v>
          </cell>
          <cell r="P66">
            <v>1.125</v>
          </cell>
          <cell r="Q66">
            <v>0.5625</v>
          </cell>
          <cell r="R66">
            <v>2.0499999999999998</v>
          </cell>
          <cell r="S66">
            <v>2.0625</v>
          </cell>
          <cell r="T66" t="str">
            <v>–</v>
          </cell>
          <cell r="U66" t="str">
            <v>–</v>
          </cell>
          <cell r="V66" t="str">
            <v>–</v>
          </cell>
          <cell r="W66">
            <v>2.84</v>
          </cell>
          <cell r="X66">
            <v>2.9375</v>
          </cell>
          <cell r="Y66">
            <v>1.375</v>
          </cell>
          <cell r="Z66" t="str">
            <v>–</v>
          </cell>
          <cell r="AA66" t="str">
            <v>–</v>
          </cell>
          <cell r="AB66" t="str">
            <v>–</v>
          </cell>
          <cell r="AC66" t="str">
            <v>–</v>
          </cell>
          <cell r="AD66" t="str">
            <v>–</v>
          </cell>
          <cell r="AE66">
            <v>3.75</v>
          </cell>
          <cell r="AF66" t="str">
            <v>–</v>
          </cell>
          <cell r="AG66" t="str">
            <v>–</v>
          </cell>
          <cell r="AH66">
            <v>23.4</v>
          </cell>
          <cell r="AI66" t="str">
            <v>–</v>
          </cell>
          <cell r="AJ66" t="str">
            <v>–</v>
          </cell>
          <cell r="AK66">
            <v>16800</v>
          </cell>
          <cell r="AL66">
            <v>1190</v>
          </cell>
          <cell r="AM66">
            <v>1040</v>
          </cell>
          <cell r="AN66">
            <v>13.2</v>
          </cell>
          <cell r="AO66">
            <v>1240</v>
          </cell>
          <cell r="AP66">
            <v>252</v>
          </cell>
          <cell r="AQ66">
            <v>162</v>
          </cell>
          <cell r="AR66">
            <v>3.6</v>
          </cell>
          <cell r="AS66" t="str">
            <v>–</v>
          </cell>
          <cell r="AT66" t="str">
            <v>–</v>
          </cell>
          <cell r="AU66" t="str">
            <v>–</v>
          </cell>
          <cell r="AV66">
            <v>103</v>
          </cell>
          <cell r="AW66">
            <v>287000</v>
          </cell>
          <cell r="AX66" t="str">
            <v>–</v>
          </cell>
          <cell r="AY66">
            <v>117</v>
          </cell>
          <cell r="AZ66">
            <v>922</v>
          </cell>
          <cell r="BA66" t="str">
            <v>–</v>
          </cell>
          <cell r="BB66" t="str">
            <v>–</v>
          </cell>
          <cell r="BC66">
            <v>222</v>
          </cell>
          <cell r="BD66">
            <v>593</v>
          </cell>
          <cell r="BE66" t="str">
            <v>–</v>
          </cell>
          <cell r="BF66" t="str">
            <v>–</v>
          </cell>
          <cell r="BG66" t="str">
            <v>–</v>
          </cell>
          <cell r="BH66" t="str">
            <v>–</v>
          </cell>
          <cell r="BI66" t="str">
            <v>–</v>
          </cell>
          <cell r="BJ66" t="str">
            <v>–</v>
          </cell>
          <cell r="BK66" t="str">
            <v>–</v>
          </cell>
          <cell r="BL66" t="str">
            <v>–</v>
          </cell>
          <cell r="BM66" t="str">
            <v>–</v>
          </cell>
          <cell r="BN66" t="str">
            <v>–</v>
          </cell>
          <cell r="BO66" t="str">
            <v>–</v>
          </cell>
          <cell r="BP66" t="str">
            <v>–</v>
          </cell>
          <cell r="BQ66" t="str">
            <v>–</v>
          </cell>
          <cell r="BR66" t="str">
            <v>–</v>
          </cell>
          <cell r="BS66" t="str">
            <v>–</v>
          </cell>
          <cell r="BT66" t="str">
            <v>–</v>
          </cell>
          <cell r="BU66" t="str">
            <v>–</v>
          </cell>
          <cell r="BV66">
            <v>4.26</v>
          </cell>
          <cell r="BW66">
            <v>30.4</v>
          </cell>
          <cell r="BX66">
            <v>108</v>
          </cell>
          <cell r="BY66">
            <v>123</v>
          </cell>
        </row>
        <row r="67">
          <cell r="A67" t="str">
            <v>W30X292</v>
          </cell>
          <cell r="B67" t="str">
            <v>F</v>
          </cell>
          <cell r="C67">
            <v>292</v>
          </cell>
          <cell r="D67">
            <v>86</v>
          </cell>
          <cell r="E67">
            <v>32</v>
          </cell>
          <cell r="F67">
            <v>32</v>
          </cell>
          <cell r="G67" t="str">
            <v>–</v>
          </cell>
          <cell r="H67" t="str">
            <v>–</v>
          </cell>
          <cell r="I67" t="str">
            <v>–</v>
          </cell>
          <cell r="J67">
            <v>15.3</v>
          </cell>
          <cell r="K67">
            <v>15.25</v>
          </cell>
          <cell r="L67" t="str">
            <v>–</v>
          </cell>
          <cell r="M67" t="str">
            <v>–</v>
          </cell>
          <cell r="N67" t="str">
            <v>–</v>
          </cell>
          <cell r="O67">
            <v>1.02</v>
          </cell>
          <cell r="P67">
            <v>1</v>
          </cell>
          <cell r="Q67">
            <v>0.5</v>
          </cell>
          <cell r="R67">
            <v>1.85</v>
          </cell>
          <cell r="S67">
            <v>1.875</v>
          </cell>
          <cell r="T67" t="str">
            <v>–</v>
          </cell>
          <cell r="U67" t="str">
            <v>–</v>
          </cell>
          <cell r="V67" t="str">
            <v>–</v>
          </cell>
          <cell r="W67">
            <v>2.64</v>
          </cell>
          <cell r="X67">
            <v>2.75</v>
          </cell>
          <cell r="Y67">
            <v>1.3125</v>
          </cell>
          <cell r="Z67" t="str">
            <v>–</v>
          </cell>
          <cell r="AA67" t="str">
            <v>–</v>
          </cell>
          <cell r="AB67" t="str">
            <v>–</v>
          </cell>
          <cell r="AC67" t="str">
            <v>–</v>
          </cell>
          <cell r="AD67" t="str">
            <v>–</v>
          </cell>
          <cell r="AE67">
            <v>4.12</v>
          </cell>
          <cell r="AF67" t="str">
            <v>–</v>
          </cell>
          <cell r="AG67" t="str">
            <v>–</v>
          </cell>
          <cell r="AH67">
            <v>26.2</v>
          </cell>
          <cell r="AI67" t="str">
            <v>–</v>
          </cell>
          <cell r="AJ67" t="str">
            <v>–</v>
          </cell>
          <cell r="AK67">
            <v>14900</v>
          </cell>
          <cell r="AL67">
            <v>1060</v>
          </cell>
          <cell r="AM67">
            <v>930</v>
          </cell>
          <cell r="AN67">
            <v>13.2</v>
          </cell>
          <cell r="AO67">
            <v>1100</v>
          </cell>
          <cell r="AP67">
            <v>223</v>
          </cell>
          <cell r="AQ67">
            <v>144</v>
          </cell>
          <cell r="AR67">
            <v>3.58</v>
          </cell>
          <cell r="AS67" t="str">
            <v>–</v>
          </cell>
          <cell r="AT67" t="str">
            <v>–</v>
          </cell>
          <cell r="AU67" t="str">
            <v>–</v>
          </cell>
          <cell r="AV67">
            <v>75.2</v>
          </cell>
          <cell r="AW67">
            <v>250000</v>
          </cell>
          <cell r="AX67" t="str">
            <v>–</v>
          </cell>
          <cell r="AY67">
            <v>115</v>
          </cell>
          <cell r="AZ67">
            <v>816</v>
          </cell>
          <cell r="BA67" t="str">
            <v>–</v>
          </cell>
          <cell r="BB67" t="str">
            <v>–</v>
          </cell>
          <cell r="BC67">
            <v>199</v>
          </cell>
          <cell r="BD67">
            <v>529</v>
          </cell>
          <cell r="BE67" t="str">
            <v>–</v>
          </cell>
          <cell r="BF67" t="str">
            <v>–</v>
          </cell>
          <cell r="BG67" t="str">
            <v>–</v>
          </cell>
          <cell r="BH67" t="str">
            <v>–</v>
          </cell>
          <cell r="BI67" t="str">
            <v>–</v>
          </cell>
          <cell r="BJ67" t="str">
            <v>–</v>
          </cell>
          <cell r="BK67" t="str">
            <v>–</v>
          </cell>
          <cell r="BL67" t="str">
            <v>–</v>
          </cell>
          <cell r="BM67" t="str">
            <v>–</v>
          </cell>
          <cell r="BN67" t="str">
            <v>–</v>
          </cell>
          <cell r="BO67" t="str">
            <v>–</v>
          </cell>
          <cell r="BP67" t="str">
            <v>–</v>
          </cell>
          <cell r="BQ67" t="str">
            <v>–</v>
          </cell>
          <cell r="BR67" t="str">
            <v>–</v>
          </cell>
          <cell r="BS67" t="str">
            <v>–</v>
          </cell>
          <cell r="BT67" t="str">
            <v>–</v>
          </cell>
          <cell r="BU67" t="str">
            <v>–</v>
          </cell>
          <cell r="BV67">
            <v>4.22</v>
          </cell>
          <cell r="BW67">
            <v>30.2</v>
          </cell>
          <cell r="BX67">
            <v>107</v>
          </cell>
          <cell r="BY67">
            <v>122</v>
          </cell>
        </row>
        <row r="68">
          <cell r="A68" t="str">
            <v>W30X261</v>
          </cell>
          <cell r="B68" t="str">
            <v>F</v>
          </cell>
          <cell r="C68">
            <v>261</v>
          </cell>
          <cell r="D68">
            <v>77</v>
          </cell>
          <cell r="E68">
            <v>31.6</v>
          </cell>
          <cell r="F68">
            <v>31.625</v>
          </cell>
          <cell r="G68" t="str">
            <v>–</v>
          </cell>
          <cell r="H68" t="str">
            <v>–</v>
          </cell>
          <cell r="I68" t="str">
            <v>–</v>
          </cell>
          <cell r="J68">
            <v>15.2</v>
          </cell>
          <cell r="K68">
            <v>15.125</v>
          </cell>
          <cell r="L68" t="str">
            <v>–</v>
          </cell>
          <cell r="M68" t="str">
            <v>–</v>
          </cell>
          <cell r="N68" t="str">
            <v>–</v>
          </cell>
          <cell r="O68">
            <v>0.93</v>
          </cell>
          <cell r="P68">
            <v>0.9375</v>
          </cell>
          <cell r="Q68">
            <v>0.5</v>
          </cell>
          <cell r="R68">
            <v>1.65</v>
          </cell>
          <cell r="S68">
            <v>1.625</v>
          </cell>
          <cell r="T68" t="str">
            <v>–</v>
          </cell>
          <cell r="U68" t="str">
            <v>–</v>
          </cell>
          <cell r="V68" t="str">
            <v>–</v>
          </cell>
          <cell r="W68">
            <v>2.44</v>
          </cell>
          <cell r="X68">
            <v>2.5625</v>
          </cell>
          <cell r="Y68">
            <v>1.3125</v>
          </cell>
          <cell r="Z68" t="str">
            <v>–</v>
          </cell>
          <cell r="AA68" t="str">
            <v>–</v>
          </cell>
          <cell r="AB68" t="str">
            <v>–</v>
          </cell>
          <cell r="AC68" t="str">
            <v>–</v>
          </cell>
          <cell r="AD68" t="str">
            <v>–</v>
          </cell>
          <cell r="AE68">
            <v>4.59</v>
          </cell>
          <cell r="AF68" t="str">
            <v>–</v>
          </cell>
          <cell r="AG68" t="str">
            <v>–</v>
          </cell>
          <cell r="AH68">
            <v>28.7</v>
          </cell>
          <cell r="AI68" t="str">
            <v>–</v>
          </cell>
          <cell r="AJ68" t="str">
            <v>–</v>
          </cell>
          <cell r="AK68">
            <v>13100</v>
          </cell>
          <cell r="AL68">
            <v>943</v>
          </cell>
          <cell r="AM68">
            <v>829</v>
          </cell>
          <cell r="AN68">
            <v>13.1</v>
          </cell>
          <cell r="AO68">
            <v>959</v>
          </cell>
          <cell r="AP68">
            <v>196</v>
          </cell>
          <cell r="AQ68">
            <v>127</v>
          </cell>
          <cell r="AR68">
            <v>3.53</v>
          </cell>
          <cell r="AS68" t="str">
            <v>–</v>
          </cell>
          <cell r="AT68" t="str">
            <v>–</v>
          </cell>
          <cell r="AU68" t="str">
            <v>–</v>
          </cell>
          <cell r="AV68">
            <v>54.1</v>
          </cell>
          <cell r="AW68">
            <v>215000</v>
          </cell>
          <cell r="AX68" t="str">
            <v>–</v>
          </cell>
          <cell r="AY68">
            <v>114</v>
          </cell>
          <cell r="AZ68">
            <v>714</v>
          </cell>
          <cell r="BA68" t="str">
            <v>–</v>
          </cell>
          <cell r="BB68" t="str">
            <v>–</v>
          </cell>
          <cell r="BC68">
            <v>176</v>
          </cell>
          <cell r="BD68">
            <v>469</v>
          </cell>
          <cell r="BE68" t="str">
            <v>–</v>
          </cell>
          <cell r="BF68" t="str">
            <v>–</v>
          </cell>
          <cell r="BG68" t="str">
            <v>–</v>
          </cell>
          <cell r="BH68" t="str">
            <v>–</v>
          </cell>
          <cell r="BI68" t="str">
            <v>–</v>
          </cell>
          <cell r="BJ68" t="str">
            <v>–</v>
          </cell>
          <cell r="BK68" t="str">
            <v>–</v>
          </cell>
          <cell r="BL68" t="str">
            <v>–</v>
          </cell>
          <cell r="BM68" t="str">
            <v>–</v>
          </cell>
          <cell r="BN68" t="str">
            <v>–</v>
          </cell>
          <cell r="BO68" t="str">
            <v>–</v>
          </cell>
          <cell r="BP68" t="str">
            <v>–</v>
          </cell>
          <cell r="BQ68" t="str">
            <v>–</v>
          </cell>
          <cell r="BR68" t="str">
            <v>–</v>
          </cell>
          <cell r="BS68" t="str">
            <v>–</v>
          </cell>
          <cell r="BT68" t="str">
            <v>–</v>
          </cell>
          <cell r="BU68" t="str">
            <v>–</v>
          </cell>
          <cell r="BV68">
            <v>4.16</v>
          </cell>
          <cell r="BW68">
            <v>30</v>
          </cell>
          <cell r="BX68">
            <v>106</v>
          </cell>
          <cell r="BY68">
            <v>121</v>
          </cell>
        </row>
        <row r="69">
          <cell r="A69" t="str">
            <v>W30X235</v>
          </cell>
          <cell r="B69" t="str">
            <v>F</v>
          </cell>
          <cell r="C69">
            <v>235</v>
          </cell>
          <cell r="D69">
            <v>69.3</v>
          </cell>
          <cell r="E69">
            <v>31.3</v>
          </cell>
          <cell r="F69">
            <v>31.25</v>
          </cell>
          <cell r="G69" t="str">
            <v>–</v>
          </cell>
          <cell r="H69" t="str">
            <v>–</v>
          </cell>
          <cell r="I69" t="str">
            <v>–</v>
          </cell>
          <cell r="J69">
            <v>15.1</v>
          </cell>
          <cell r="K69">
            <v>15</v>
          </cell>
          <cell r="L69" t="str">
            <v>–</v>
          </cell>
          <cell r="M69" t="str">
            <v>–</v>
          </cell>
          <cell r="N69" t="str">
            <v>–</v>
          </cell>
          <cell r="O69">
            <v>0.83</v>
          </cell>
          <cell r="P69">
            <v>0.8125</v>
          </cell>
          <cell r="Q69">
            <v>0.4375</v>
          </cell>
          <cell r="R69">
            <v>1.5</v>
          </cell>
          <cell r="S69">
            <v>1.5</v>
          </cell>
          <cell r="T69" t="str">
            <v>–</v>
          </cell>
          <cell r="U69" t="str">
            <v>–</v>
          </cell>
          <cell r="V69" t="str">
            <v>–</v>
          </cell>
          <cell r="W69">
            <v>2.29</v>
          </cell>
          <cell r="X69">
            <v>2.375</v>
          </cell>
          <cell r="Y69">
            <v>1.25</v>
          </cell>
          <cell r="Z69" t="str">
            <v>–</v>
          </cell>
          <cell r="AA69" t="str">
            <v>–</v>
          </cell>
          <cell r="AB69" t="str">
            <v>–</v>
          </cell>
          <cell r="AC69" t="str">
            <v>–</v>
          </cell>
          <cell r="AD69" t="str">
            <v>–</v>
          </cell>
          <cell r="AE69">
            <v>5.0199999999999996</v>
          </cell>
          <cell r="AF69" t="str">
            <v>–</v>
          </cell>
          <cell r="AG69" t="str">
            <v>–</v>
          </cell>
          <cell r="AH69">
            <v>32.200000000000003</v>
          </cell>
          <cell r="AI69" t="str">
            <v>–</v>
          </cell>
          <cell r="AJ69" t="str">
            <v>–</v>
          </cell>
          <cell r="AK69">
            <v>11700</v>
          </cell>
          <cell r="AL69">
            <v>847</v>
          </cell>
          <cell r="AM69">
            <v>748</v>
          </cell>
          <cell r="AN69">
            <v>13</v>
          </cell>
          <cell r="AO69">
            <v>855</v>
          </cell>
          <cell r="AP69">
            <v>175</v>
          </cell>
          <cell r="AQ69">
            <v>114</v>
          </cell>
          <cell r="AR69">
            <v>3.51</v>
          </cell>
          <cell r="AS69" t="str">
            <v>–</v>
          </cell>
          <cell r="AT69" t="str">
            <v>–</v>
          </cell>
          <cell r="AU69" t="str">
            <v>–</v>
          </cell>
          <cell r="AV69">
            <v>40.299999999999997</v>
          </cell>
          <cell r="AW69">
            <v>190000</v>
          </cell>
          <cell r="AX69" t="str">
            <v>–</v>
          </cell>
          <cell r="AY69">
            <v>112</v>
          </cell>
          <cell r="AZ69">
            <v>637</v>
          </cell>
          <cell r="BA69" t="str">
            <v>–</v>
          </cell>
          <cell r="BB69" t="str">
            <v>–</v>
          </cell>
          <cell r="BC69">
            <v>159</v>
          </cell>
          <cell r="BD69">
            <v>421</v>
          </cell>
          <cell r="BE69" t="str">
            <v>–</v>
          </cell>
          <cell r="BF69" t="str">
            <v>–</v>
          </cell>
          <cell r="BG69" t="str">
            <v>–</v>
          </cell>
          <cell r="BH69" t="str">
            <v>–</v>
          </cell>
          <cell r="BI69" t="str">
            <v>–</v>
          </cell>
          <cell r="BJ69" t="str">
            <v>–</v>
          </cell>
          <cell r="BK69" t="str">
            <v>–</v>
          </cell>
          <cell r="BL69" t="str">
            <v>–</v>
          </cell>
          <cell r="BM69" t="str">
            <v>–</v>
          </cell>
          <cell r="BN69" t="str">
            <v>–</v>
          </cell>
          <cell r="BO69" t="str">
            <v>–</v>
          </cell>
          <cell r="BP69" t="str">
            <v>–</v>
          </cell>
          <cell r="BQ69" t="str">
            <v>–</v>
          </cell>
          <cell r="BR69" t="str">
            <v>–</v>
          </cell>
          <cell r="BS69" t="str">
            <v>–</v>
          </cell>
          <cell r="BT69" t="str">
            <v>–</v>
          </cell>
          <cell r="BU69" t="str">
            <v>–</v>
          </cell>
          <cell r="BV69">
            <v>4.13</v>
          </cell>
          <cell r="BW69">
            <v>29.8</v>
          </cell>
          <cell r="BX69">
            <v>105</v>
          </cell>
          <cell r="BY69">
            <v>120</v>
          </cell>
        </row>
        <row r="70">
          <cell r="A70" t="str">
            <v>W30X211</v>
          </cell>
          <cell r="B70" t="str">
            <v>F</v>
          </cell>
          <cell r="C70">
            <v>211</v>
          </cell>
          <cell r="D70">
            <v>62.3</v>
          </cell>
          <cell r="E70">
            <v>30.9</v>
          </cell>
          <cell r="F70">
            <v>31</v>
          </cell>
          <cell r="G70" t="str">
            <v>–</v>
          </cell>
          <cell r="H70" t="str">
            <v>–</v>
          </cell>
          <cell r="I70" t="str">
            <v>–</v>
          </cell>
          <cell r="J70">
            <v>15.1</v>
          </cell>
          <cell r="K70">
            <v>15.125</v>
          </cell>
          <cell r="L70" t="str">
            <v>–</v>
          </cell>
          <cell r="M70" t="str">
            <v>–</v>
          </cell>
          <cell r="N70" t="str">
            <v>–</v>
          </cell>
          <cell r="O70">
            <v>0.77500000000000002</v>
          </cell>
          <cell r="P70">
            <v>0.75</v>
          </cell>
          <cell r="Q70">
            <v>0.375</v>
          </cell>
          <cell r="R70">
            <v>1.32</v>
          </cell>
          <cell r="S70">
            <v>1.3125</v>
          </cell>
          <cell r="T70" t="str">
            <v>–</v>
          </cell>
          <cell r="U70" t="str">
            <v>–</v>
          </cell>
          <cell r="V70" t="str">
            <v>–</v>
          </cell>
          <cell r="W70">
            <v>2.1</v>
          </cell>
          <cell r="X70">
            <v>2.25</v>
          </cell>
          <cell r="Y70">
            <v>1.1875</v>
          </cell>
          <cell r="Z70" t="str">
            <v>–</v>
          </cell>
          <cell r="AA70" t="str">
            <v>–</v>
          </cell>
          <cell r="AB70" t="str">
            <v>–</v>
          </cell>
          <cell r="AC70" t="str">
            <v>–</v>
          </cell>
          <cell r="AD70" t="str">
            <v>–</v>
          </cell>
          <cell r="AE70">
            <v>5.74</v>
          </cell>
          <cell r="AF70" t="str">
            <v>–</v>
          </cell>
          <cell r="AG70" t="str">
            <v>–</v>
          </cell>
          <cell r="AH70">
            <v>34.5</v>
          </cell>
          <cell r="AI70" t="str">
            <v>–</v>
          </cell>
          <cell r="AJ70" t="str">
            <v>–</v>
          </cell>
          <cell r="AK70">
            <v>10300</v>
          </cell>
          <cell r="AL70">
            <v>751</v>
          </cell>
          <cell r="AM70">
            <v>665</v>
          </cell>
          <cell r="AN70">
            <v>12.9</v>
          </cell>
          <cell r="AO70">
            <v>757</v>
          </cell>
          <cell r="AP70">
            <v>155</v>
          </cell>
          <cell r="AQ70">
            <v>100</v>
          </cell>
          <cell r="AR70">
            <v>3.49</v>
          </cell>
          <cell r="AS70" t="str">
            <v>–</v>
          </cell>
          <cell r="AT70" t="str">
            <v>–</v>
          </cell>
          <cell r="AU70" t="str">
            <v>–</v>
          </cell>
          <cell r="AV70">
            <v>28.4</v>
          </cell>
          <cell r="AW70">
            <v>166000</v>
          </cell>
          <cell r="AX70" t="str">
            <v>–</v>
          </cell>
          <cell r="AY70">
            <v>112</v>
          </cell>
          <cell r="AZ70">
            <v>556</v>
          </cell>
          <cell r="BA70" t="str">
            <v>–</v>
          </cell>
          <cell r="BB70" t="str">
            <v>–</v>
          </cell>
          <cell r="BC70">
            <v>140</v>
          </cell>
          <cell r="BD70">
            <v>372</v>
          </cell>
          <cell r="BE70" t="str">
            <v>–</v>
          </cell>
          <cell r="BF70" t="str">
            <v>–</v>
          </cell>
          <cell r="BG70" t="str">
            <v>–</v>
          </cell>
          <cell r="BH70" t="str">
            <v>–</v>
          </cell>
          <cell r="BI70" t="str">
            <v>–</v>
          </cell>
          <cell r="BJ70" t="str">
            <v>–</v>
          </cell>
          <cell r="BK70" t="str">
            <v>–</v>
          </cell>
          <cell r="BL70" t="str">
            <v>–</v>
          </cell>
          <cell r="BM70" t="str">
            <v>–</v>
          </cell>
          <cell r="BN70" t="str">
            <v>–</v>
          </cell>
          <cell r="BO70" t="str">
            <v>–</v>
          </cell>
          <cell r="BP70" t="str">
            <v>–</v>
          </cell>
          <cell r="BQ70" t="str">
            <v>–</v>
          </cell>
          <cell r="BR70" t="str">
            <v>–</v>
          </cell>
          <cell r="BS70" t="str">
            <v>–</v>
          </cell>
          <cell r="BT70" t="str">
            <v>–</v>
          </cell>
          <cell r="BU70" t="str">
            <v>–</v>
          </cell>
          <cell r="BV70">
            <v>4.1100000000000003</v>
          </cell>
          <cell r="BW70">
            <v>29.6</v>
          </cell>
          <cell r="BX70">
            <v>104</v>
          </cell>
          <cell r="BY70">
            <v>119</v>
          </cell>
        </row>
        <row r="71">
          <cell r="A71" t="str">
            <v>W30X191</v>
          </cell>
          <cell r="B71" t="str">
            <v>F</v>
          </cell>
          <cell r="C71">
            <v>191</v>
          </cell>
          <cell r="D71">
            <v>56.1</v>
          </cell>
          <cell r="E71">
            <v>30.7</v>
          </cell>
          <cell r="F71">
            <v>30.625</v>
          </cell>
          <cell r="G71" t="str">
            <v>–</v>
          </cell>
          <cell r="H71" t="str">
            <v>–</v>
          </cell>
          <cell r="I71" t="str">
            <v>–</v>
          </cell>
          <cell r="J71">
            <v>15</v>
          </cell>
          <cell r="K71">
            <v>15</v>
          </cell>
          <cell r="L71" t="str">
            <v>–</v>
          </cell>
          <cell r="M71" t="str">
            <v>–</v>
          </cell>
          <cell r="N71" t="str">
            <v>–</v>
          </cell>
          <cell r="O71">
            <v>0.71</v>
          </cell>
          <cell r="P71">
            <v>0.6875</v>
          </cell>
          <cell r="Q71">
            <v>0.375</v>
          </cell>
          <cell r="R71">
            <v>1.19</v>
          </cell>
          <cell r="S71">
            <v>1.1875</v>
          </cell>
          <cell r="T71" t="str">
            <v>–</v>
          </cell>
          <cell r="U71" t="str">
            <v>–</v>
          </cell>
          <cell r="V71" t="str">
            <v>–</v>
          </cell>
          <cell r="W71">
            <v>1.97</v>
          </cell>
          <cell r="X71">
            <v>2.0625</v>
          </cell>
          <cell r="Y71">
            <v>1.1875</v>
          </cell>
          <cell r="Z71" t="str">
            <v>–</v>
          </cell>
          <cell r="AA71" t="str">
            <v>–</v>
          </cell>
          <cell r="AB71" t="str">
            <v>–</v>
          </cell>
          <cell r="AC71" t="str">
            <v>–</v>
          </cell>
          <cell r="AD71" t="str">
            <v>–</v>
          </cell>
          <cell r="AE71">
            <v>6.35</v>
          </cell>
          <cell r="AF71" t="str">
            <v>–</v>
          </cell>
          <cell r="AG71" t="str">
            <v>–</v>
          </cell>
          <cell r="AH71">
            <v>37.700000000000003</v>
          </cell>
          <cell r="AI71" t="str">
            <v>–</v>
          </cell>
          <cell r="AJ71" t="str">
            <v>–</v>
          </cell>
          <cell r="AK71">
            <v>9200</v>
          </cell>
          <cell r="AL71">
            <v>675</v>
          </cell>
          <cell r="AM71">
            <v>600</v>
          </cell>
          <cell r="AN71">
            <v>12.8</v>
          </cell>
          <cell r="AO71">
            <v>673</v>
          </cell>
          <cell r="AP71">
            <v>138</v>
          </cell>
          <cell r="AQ71">
            <v>89.5</v>
          </cell>
          <cell r="AR71">
            <v>3.46</v>
          </cell>
          <cell r="AS71" t="str">
            <v>–</v>
          </cell>
          <cell r="AT71" t="str">
            <v>–</v>
          </cell>
          <cell r="AU71" t="str">
            <v>–</v>
          </cell>
          <cell r="AV71">
            <v>21</v>
          </cell>
          <cell r="AW71">
            <v>146000</v>
          </cell>
          <cell r="AX71" t="str">
            <v>–</v>
          </cell>
          <cell r="AY71">
            <v>111</v>
          </cell>
          <cell r="AZ71">
            <v>494</v>
          </cell>
          <cell r="BA71" t="str">
            <v>–</v>
          </cell>
          <cell r="BB71" t="str">
            <v>–</v>
          </cell>
          <cell r="BC71">
            <v>125</v>
          </cell>
          <cell r="BD71">
            <v>335</v>
          </cell>
          <cell r="BE71" t="str">
            <v>–</v>
          </cell>
          <cell r="BF71" t="str">
            <v>–</v>
          </cell>
          <cell r="BG71" t="str">
            <v>–</v>
          </cell>
          <cell r="BH71" t="str">
            <v>–</v>
          </cell>
          <cell r="BI71" t="str">
            <v>–</v>
          </cell>
          <cell r="BJ71" t="str">
            <v>–</v>
          </cell>
          <cell r="BK71" t="str">
            <v>–</v>
          </cell>
          <cell r="BL71" t="str">
            <v>–</v>
          </cell>
          <cell r="BM71" t="str">
            <v>–</v>
          </cell>
          <cell r="BN71" t="str">
            <v>–</v>
          </cell>
          <cell r="BO71" t="str">
            <v>–</v>
          </cell>
          <cell r="BP71" t="str">
            <v>–</v>
          </cell>
          <cell r="BQ71" t="str">
            <v>–</v>
          </cell>
          <cell r="BR71" t="str">
            <v>–</v>
          </cell>
          <cell r="BS71" t="str">
            <v>–</v>
          </cell>
          <cell r="BT71" t="str">
            <v>–</v>
          </cell>
          <cell r="BU71" t="str">
            <v>–</v>
          </cell>
          <cell r="BV71">
            <v>4.0599999999999996</v>
          </cell>
          <cell r="BW71">
            <v>29.5</v>
          </cell>
          <cell r="BX71">
            <v>104</v>
          </cell>
          <cell r="BY71">
            <v>119</v>
          </cell>
        </row>
        <row r="72">
          <cell r="A72" t="str">
            <v>W30X173</v>
          </cell>
          <cell r="B72" t="str">
            <v>F</v>
          </cell>
          <cell r="C72">
            <v>173</v>
          </cell>
          <cell r="D72">
            <v>50.9</v>
          </cell>
          <cell r="E72">
            <v>30.4</v>
          </cell>
          <cell r="F72">
            <v>30.5</v>
          </cell>
          <cell r="G72" t="str">
            <v>–</v>
          </cell>
          <cell r="H72" t="str">
            <v>–</v>
          </cell>
          <cell r="I72" t="str">
            <v>–</v>
          </cell>
          <cell r="J72">
            <v>15</v>
          </cell>
          <cell r="K72">
            <v>15</v>
          </cell>
          <cell r="L72" t="str">
            <v>–</v>
          </cell>
          <cell r="M72" t="str">
            <v>–</v>
          </cell>
          <cell r="N72" t="str">
            <v>–</v>
          </cell>
          <cell r="O72">
            <v>0.65500000000000003</v>
          </cell>
          <cell r="P72">
            <v>0.625</v>
          </cell>
          <cell r="Q72">
            <v>0.3125</v>
          </cell>
          <cell r="R72">
            <v>1.07</v>
          </cell>
          <cell r="S72">
            <v>1.0625</v>
          </cell>
          <cell r="T72" t="str">
            <v>–</v>
          </cell>
          <cell r="U72" t="str">
            <v>–</v>
          </cell>
          <cell r="V72" t="str">
            <v>–</v>
          </cell>
          <cell r="W72">
            <v>1.85</v>
          </cell>
          <cell r="X72">
            <v>2</v>
          </cell>
          <cell r="Y72">
            <v>1.125</v>
          </cell>
          <cell r="Z72" t="str">
            <v>–</v>
          </cell>
          <cell r="AA72" t="str">
            <v>–</v>
          </cell>
          <cell r="AB72" t="str">
            <v>–</v>
          </cell>
          <cell r="AC72" t="str">
            <v>–</v>
          </cell>
          <cell r="AD72" t="str">
            <v>–</v>
          </cell>
          <cell r="AE72">
            <v>7.04</v>
          </cell>
          <cell r="AF72" t="str">
            <v>–</v>
          </cell>
          <cell r="AG72" t="str">
            <v>–</v>
          </cell>
          <cell r="AH72">
            <v>40.799999999999997</v>
          </cell>
          <cell r="AI72" t="str">
            <v>–</v>
          </cell>
          <cell r="AJ72" t="str">
            <v>–</v>
          </cell>
          <cell r="AK72">
            <v>8230</v>
          </cell>
          <cell r="AL72">
            <v>607</v>
          </cell>
          <cell r="AM72">
            <v>541</v>
          </cell>
          <cell r="AN72">
            <v>12.7</v>
          </cell>
          <cell r="AO72">
            <v>598</v>
          </cell>
          <cell r="AP72">
            <v>123</v>
          </cell>
          <cell r="AQ72">
            <v>79.8</v>
          </cell>
          <cell r="AR72">
            <v>3.42</v>
          </cell>
          <cell r="AS72" t="str">
            <v>–</v>
          </cell>
          <cell r="AT72" t="str">
            <v>–</v>
          </cell>
          <cell r="AU72" t="str">
            <v>–</v>
          </cell>
          <cell r="AV72">
            <v>15.6</v>
          </cell>
          <cell r="AW72">
            <v>129000</v>
          </cell>
          <cell r="AX72" t="str">
            <v>–</v>
          </cell>
          <cell r="AY72">
            <v>110</v>
          </cell>
          <cell r="AZ72">
            <v>441</v>
          </cell>
          <cell r="BA72" t="str">
            <v>–</v>
          </cell>
          <cell r="BB72" t="str">
            <v>–</v>
          </cell>
          <cell r="BC72">
            <v>113</v>
          </cell>
          <cell r="BD72">
            <v>301</v>
          </cell>
          <cell r="BE72" t="str">
            <v>–</v>
          </cell>
          <cell r="BF72" t="str">
            <v>–</v>
          </cell>
          <cell r="BG72" t="str">
            <v>–</v>
          </cell>
          <cell r="BH72" t="str">
            <v>–</v>
          </cell>
          <cell r="BI72" t="str">
            <v>–</v>
          </cell>
          <cell r="BJ72" t="str">
            <v>–</v>
          </cell>
          <cell r="BK72" t="str">
            <v>–</v>
          </cell>
          <cell r="BL72" t="str">
            <v>–</v>
          </cell>
          <cell r="BM72" t="str">
            <v>–</v>
          </cell>
          <cell r="BN72" t="str">
            <v>–</v>
          </cell>
          <cell r="BO72" t="str">
            <v>–</v>
          </cell>
          <cell r="BP72" t="str">
            <v>–</v>
          </cell>
          <cell r="BQ72" t="str">
            <v>–</v>
          </cell>
          <cell r="BR72" t="str">
            <v>–</v>
          </cell>
          <cell r="BS72" t="str">
            <v>–</v>
          </cell>
          <cell r="BT72" t="str">
            <v>–</v>
          </cell>
          <cell r="BU72" t="str">
            <v>–</v>
          </cell>
          <cell r="BV72">
            <v>4.03</v>
          </cell>
          <cell r="BW72">
            <v>29.3</v>
          </cell>
          <cell r="BX72">
            <v>103</v>
          </cell>
          <cell r="BY72">
            <v>118</v>
          </cell>
        </row>
        <row r="73">
          <cell r="A73" t="str">
            <v>W30X148</v>
          </cell>
          <cell r="B73" t="str">
            <v>F</v>
          </cell>
          <cell r="C73">
            <v>148</v>
          </cell>
          <cell r="D73">
            <v>43.6</v>
          </cell>
          <cell r="E73">
            <v>30.7</v>
          </cell>
          <cell r="F73">
            <v>30.625</v>
          </cell>
          <cell r="G73" t="str">
            <v>–</v>
          </cell>
          <cell r="H73" t="str">
            <v>–</v>
          </cell>
          <cell r="I73" t="str">
            <v>–</v>
          </cell>
          <cell r="J73">
            <v>10.5</v>
          </cell>
          <cell r="K73">
            <v>10.5</v>
          </cell>
          <cell r="L73" t="str">
            <v>–</v>
          </cell>
          <cell r="M73" t="str">
            <v>–</v>
          </cell>
          <cell r="N73" t="str">
            <v>–</v>
          </cell>
          <cell r="O73">
            <v>0.65</v>
          </cell>
          <cell r="P73">
            <v>0.625</v>
          </cell>
          <cell r="Q73">
            <v>0.3125</v>
          </cell>
          <cell r="R73">
            <v>1.18</v>
          </cell>
          <cell r="S73">
            <v>1.1875</v>
          </cell>
          <cell r="T73" t="str">
            <v>–</v>
          </cell>
          <cell r="U73" t="str">
            <v>–</v>
          </cell>
          <cell r="V73" t="str">
            <v>–</v>
          </cell>
          <cell r="W73">
            <v>1.83</v>
          </cell>
          <cell r="X73">
            <v>2.0625</v>
          </cell>
          <cell r="Y73">
            <v>1.125</v>
          </cell>
          <cell r="Z73" t="str">
            <v>–</v>
          </cell>
          <cell r="AA73" t="str">
            <v>–</v>
          </cell>
          <cell r="AB73" t="str">
            <v>–</v>
          </cell>
          <cell r="AC73" t="str">
            <v>–</v>
          </cell>
          <cell r="AD73" t="str">
            <v>–</v>
          </cell>
          <cell r="AE73">
            <v>4.4400000000000004</v>
          </cell>
          <cell r="AF73" t="str">
            <v>–</v>
          </cell>
          <cell r="AG73" t="str">
            <v>–</v>
          </cell>
          <cell r="AH73">
            <v>41.6</v>
          </cell>
          <cell r="AI73" t="str">
            <v>–</v>
          </cell>
          <cell r="AJ73" t="str">
            <v>–</v>
          </cell>
          <cell r="AK73">
            <v>6680</v>
          </cell>
          <cell r="AL73">
            <v>500</v>
          </cell>
          <cell r="AM73">
            <v>436</v>
          </cell>
          <cell r="AN73">
            <v>12.4</v>
          </cell>
          <cell r="AO73">
            <v>227</v>
          </cell>
          <cell r="AP73">
            <v>68</v>
          </cell>
          <cell r="AQ73">
            <v>43.3</v>
          </cell>
          <cell r="AR73">
            <v>2.2799999999999998</v>
          </cell>
          <cell r="AS73" t="str">
            <v>–</v>
          </cell>
          <cell r="AT73" t="str">
            <v>–</v>
          </cell>
          <cell r="AU73" t="str">
            <v>–</v>
          </cell>
          <cell r="AV73">
            <v>14.5</v>
          </cell>
          <cell r="AW73">
            <v>49400</v>
          </cell>
          <cell r="AX73" t="str">
            <v>–</v>
          </cell>
          <cell r="AY73">
            <v>77.5</v>
          </cell>
          <cell r="AZ73">
            <v>240</v>
          </cell>
          <cell r="BA73" t="str">
            <v>–</v>
          </cell>
          <cell r="BB73" t="str">
            <v>–</v>
          </cell>
          <cell r="BC73">
            <v>85.8</v>
          </cell>
          <cell r="BD73">
            <v>248</v>
          </cell>
          <cell r="BE73" t="str">
            <v>–</v>
          </cell>
          <cell r="BF73" t="str">
            <v>–</v>
          </cell>
          <cell r="BG73" t="str">
            <v>–</v>
          </cell>
          <cell r="BH73" t="str">
            <v>–</v>
          </cell>
          <cell r="BI73" t="str">
            <v>–</v>
          </cell>
          <cell r="BJ73" t="str">
            <v>–</v>
          </cell>
          <cell r="BK73" t="str">
            <v>–</v>
          </cell>
          <cell r="BL73" t="str">
            <v>–</v>
          </cell>
          <cell r="BM73" t="str">
            <v>–</v>
          </cell>
          <cell r="BN73" t="str">
            <v>–</v>
          </cell>
          <cell r="BO73" t="str">
            <v>–</v>
          </cell>
          <cell r="BP73" t="str">
            <v>–</v>
          </cell>
          <cell r="BQ73" t="str">
            <v>–</v>
          </cell>
          <cell r="BR73" t="str">
            <v>–</v>
          </cell>
          <cell r="BS73" t="str">
            <v>–</v>
          </cell>
          <cell r="BT73" t="str">
            <v>–</v>
          </cell>
          <cell r="BU73" t="str">
            <v>–</v>
          </cell>
          <cell r="BV73">
            <v>2.77</v>
          </cell>
          <cell r="BW73">
            <v>29.5</v>
          </cell>
          <cell r="BX73">
            <v>90.5</v>
          </cell>
          <cell r="BY73">
            <v>101</v>
          </cell>
        </row>
        <row r="74">
          <cell r="A74" t="str">
            <v>W30X132</v>
          </cell>
          <cell r="B74" t="str">
            <v>F</v>
          </cell>
          <cell r="C74">
            <v>132</v>
          </cell>
          <cell r="D74">
            <v>38.799999999999997</v>
          </cell>
          <cell r="E74">
            <v>30.3</v>
          </cell>
          <cell r="F74">
            <v>30.25</v>
          </cell>
          <cell r="G74" t="str">
            <v>–</v>
          </cell>
          <cell r="H74" t="str">
            <v>–</v>
          </cell>
          <cell r="I74" t="str">
            <v>–</v>
          </cell>
          <cell r="J74">
            <v>10.5</v>
          </cell>
          <cell r="K74">
            <v>10.5</v>
          </cell>
          <cell r="L74" t="str">
            <v>–</v>
          </cell>
          <cell r="M74" t="str">
            <v>–</v>
          </cell>
          <cell r="N74" t="str">
            <v>–</v>
          </cell>
          <cell r="O74">
            <v>0.61499999999999999</v>
          </cell>
          <cell r="P74">
            <v>0.625</v>
          </cell>
          <cell r="Q74">
            <v>0.3125</v>
          </cell>
          <cell r="R74">
            <v>1</v>
          </cell>
          <cell r="S74">
            <v>1</v>
          </cell>
          <cell r="T74" t="str">
            <v>–</v>
          </cell>
          <cell r="U74" t="str">
            <v>–</v>
          </cell>
          <cell r="V74" t="str">
            <v>–</v>
          </cell>
          <cell r="W74">
            <v>1.65</v>
          </cell>
          <cell r="X74">
            <v>1.875</v>
          </cell>
          <cell r="Y74">
            <v>1.125</v>
          </cell>
          <cell r="Z74" t="str">
            <v>–</v>
          </cell>
          <cell r="AA74" t="str">
            <v>–</v>
          </cell>
          <cell r="AB74" t="str">
            <v>–</v>
          </cell>
          <cell r="AC74" t="str">
            <v>–</v>
          </cell>
          <cell r="AD74" t="str">
            <v>–</v>
          </cell>
          <cell r="AE74">
            <v>5.27</v>
          </cell>
          <cell r="AF74" t="str">
            <v>–</v>
          </cell>
          <cell r="AG74" t="str">
            <v>–</v>
          </cell>
          <cell r="AH74">
            <v>43.9</v>
          </cell>
          <cell r="AI74" t="str">
            <v>–</v>
          </cell>
          <cell r="AJ74" t="str">
            <v>–</v>
          </cell>
          <cell r="AK74">
            <v>5770</v>
          </cell>
          <cell r="AL74">
            <v>437</v>
          </cell>
          <cell r="AM74">
            <v>380</v>
          </cell>
          <cell r="AN74">
            <v>12.2</v>
          </cell>
          <cell r="AO74">
            <v>196</v>
          </cell>
          <cell r="AP74">
            <v>58.4</v>
          </cell>
          <cell r="AQ74">
            <v>37.200000000000003</v>
          </cell>
          <cell r="AR74">
            <v>2.25</v>
          </cell>
          <cell r="AS74" t="str">
            <v>–</v>
          </cell>
          <cell r="AT74" t="str">
            <v>–</v>
          </cell>
          <cell r="AU74" t="str">
            <v>–</v>
          </cell>
          <cell r="AV74">
            <v>9.7200000000000006</v>
          </cell>
          <cell r="AW74">
            <v>42100</v>
          </cell>
          <cell r="AX74" t="str">
            <v>–</v>
          </cell>
          <cell r="AY74">
            <v>76.900000000000006</v>
          </cell>
          <cell r="AZ74">
            <v>202</v>
          </cell>
          <cell r="BA74" t="str">
            <v>–</v>
          </cell>
          <cell r="BB74" t="str">
            <v>–</v>
          </cell>
          <cell r="BC74">
            <v>72.400000000000006</v>
          </cell>
          <cell r="BD74">
            <v>215</v>
          </cell>
          <cell r="BE74" t="str">
            <v>–</v>
          </cell>
          <cell r="BF74" t="str">
            <v>–</v>
          </cell>
          <cell r="BG74" t="str">
            <v>–</v>
          </cell>
          <cell r="BH74" t="str">
            <v>–</v>
          </cell>
          <cell r="BI74" t="str">
            <v>–</v>
          </cell>
          <cell r="BJ74" t="str">
            <v>–</v>
          </cell>
          <cell r="BK74" t="str">
            <v>–</v>
          </cell>
          <cell r="BL74" t="str">
            <v>–</v>
          </cell>
          <cell r="BM74" t="str">
            <v>–</v>
          </cell>
          <cell r="BN74" t="str">
            <v>–</v>
          </cell>
          <cell r="BO74" t="str">
            <v>–</v>
          </cell>
          <cell r="BP74" t="str">
            <v>–</v>
          </cell>
          <cell r="BQ74" t="str">
            <v>–</v>
          </cell>
          <cell r="BR74" t="str">
            <v>–</v>
          </cell>
          <cell r="BS74" t="str">
            <v>–</v>
          </cell>
          <cell r="BT74" t="str">
            <v>–</v>
          </cell>
          <cell r="BU74" t="str">
            <v>–</v>
          </cell>
          <cell r="BV74">
            <v>2.75</v>
          </cell>
          <cell r="BW74">
            <v>29.3</v>
          </cell>
          <cell r="BX74">
            <v>89.5</v>
          </cell>
          <cell r="BY74">
            <v>100</v>
          </cell>
        </row>
        <row r="75">
          <cell r="A75" t="str">
            <v>W30X124</v>
          </cell>
          <cell r="B75" t="str">
            <v>F</v>
          </cell>
          <cell r="C75">
            <v>124</v>
          </cell>
          <cell r="D75">
            <v>36.5</v>
          </cell>
          <cell r="E75">
            <v>30.2</v>
          </cell>
          <cell r="F75">
            <v>30.125</v>
          </cell>
          <cell r="G75" t="str">
            <v>–</v>
          </cell>
          <cell r="H75" t="str">
            <v>–</v>
          </cell>
          <cell r="I75" t="str">
            <v>–</v>
          </cell>
          <cell r="J75">
            <v>10.5</v>
          </cell>
          <cell r="K75">
            <v>10.5</v>
          </cell>
          <cell r="L75" t="str">
            <v>–</v>
          </cell>
          <cell r="M75" t="str">
            <v>–</v>
          </cell>
          <cell r="N75" t="str">
            <v>–</v>
          </cell>
          <cell r="O75">
            <v>0.58499999999999996</v>
          </cell>
          <cell r="P75">
            <v>0.5625</v>
          </cell>
          <cell r="Q75">
            <v>0.3125</v>
          </cell>
          <cell r="R75">
            <v>0.93</v>
          </cell>
          <cell r="S75">
            <v>0.9375</v>
          </cell>
          <cell r="T75" t="str">
            <v>–</v>
          </cell>
          <cell r="U75" t="str">
            <v>–</v>
          </cell>
          <cell r="V75" t="str">
            <v>–</v>
          </cell>
          <cell r="W75">
            <v>1.58</v>
          </cell>
          <cell r="X75">
            <v>1.8125</v>
          </cell>
          <cell r="Y75">
            <v>1.125</v>
          </cell>
          <cell r="Z75" t="str">
            <v>–</v>
          </cell>
          <cell r="AA75" t="str">
            <v>–</v>
          </cell>
          <cell r="AB75" t="str">
            <v>–</v>
          </cell>
          <cell r="AC75" t="str">
            <v>–</v>
          </cell>
          <cell r="AD75" t="str">
            <v>–</v>
          </cell>
          <cell r="AE75">
            <v>5.65</v>
          </cell>
          <cell r="AF75" t="str">
            <v>–</v>
          </cell>
          <cell r="AG75" t="str">
            <v>–</v>
          </cell>
          <cell r="AH75">
            <v>46.2</v>
          </cell>
          <cell r="AI75" t="str">
            <v>–</v>
          </cell>
          <cell r="AJ75" t="str">
            <v>–</v>
          </cell>
          <cell r="AK75">
            <v>5360</v>
          </cell>
          <cell r="AL75">
            <v>408</v>
          </cell>
          <cell r="AM75">
            <v>355</v>
          </cell>
          <cell r="AN75">
            <v>12.1</v>
          </cell>
          <cell r="AO75">
            <v>181</v>
          </cell>
          <cell r="AP75">
            <v>54</v>
          </cell>
          <cell r="AQ75">
            <v>34.4</v>
          </cell>
          <cell r="AR75">
            <v>2.23</v>
          </cell>
          <cell r="AS75" t="str">
            <v>–</v>
          </cell>
          <cell r="AT75" t="str">
            <v>–</v>
          </cell>
          <cell r="AU75" t="str">
            <v>–</v>
          </cell>
          <cell r="AV75">
            <v>7.99</v>
          </cell>
          <cell r="AW75">
            <v>38600</v>
          </cell>
          <cell r="AX75" t="str">
            <v>–</v>
          </cell>
          <cell r="AY75">
            <v>76.8</v>
          </cell>
          <cell r="AZ75">
            <v>188</v>
          </cell>
          <cell r="BA75" t="str">
            <v>–</v>
          </cell>
          <cell r="BB75" t="str">
            <v>–</v>
          </cell>
          <cell r="BC75">
            <v>67.5</v>
          </cell>
          <cell r="BD75">
            <v>202</v>
          </cell>
          <cell r="BE75" t="str">
            <v>–</v>
          </cell>
          <cell r="BF75" t="str">
            <v>–</v>
          </cell>
          <cell r="BG75" t="str">
            <v>–</v>
          </cell>
          <cell r="BH75" t="str">
            <v>–</v>
          </cell>
          <cell r="BI75" t="str">
            <v>–</v>
          </cell>
          <cell r="BJ75" t="str">
            <v>–</v>
          </cell>
          <cell r="BK75" t="str">
            <v>–</v>
          </cell>
          <cell r="BL75" t="str">
            <v>–</v>
          </cell>
          <cell r="BM75" t="str">
            <v>–</v>
          </cell>
          <cell r="BN75" t="str">
            <v>–</v>
          </cell>
          <cell r="BO75" t="str">
            <v>–</v>
          </cell>
          <cell r="BP75" t="str">
            <v>–</v>
          </cell>
          <cell r="BQ75" t="str">
            <v>–</v>
          </cell>
          <cell r="BR75" t="str">
            <v>–</v>
          </cell>
          <cell r="BS75" t="str">
            <v>–</v>
          </cell>
          <cell r="BT75" t="str">
            <v>–</v>
          </cell>
          <cell r="BU75" t="str">
            <v>–</v>
          </cell>
          <cell r="BV75">
            <v>2.73</v>
          </cell>
          <cell r="BW75">
            <v>29.3</v>
          </cell>
          <cell r="BX75">
            <v>89.5</v>
          </cell>
          <cell r="BY75">
            <v>100</v>
          </cell>
        </row>
        <row r="76">
          <cell r="A76" t="str">
            <v>W30X116</v>
          </cell>
          <cell r="B76" t="str">
            <v>F</v>
          </cell>
          <cell r="C76">
            <v>116</v>
          </cell>
          <cell r="D76">
            <v>34.200000000000003</v>
          </cell>
          <cell r="E76">
            <v>30</v>
          </cell>
          <cell r="F76">
            <v>30</v>
          </cell>
          <cell r="G76" t="str">
            <v>–</v>
          </cell>
          <cell r="H76" t="str">
            <v>–</v>
          </cell>
          <cell r="I76" t="str">
            <v>–</v>
          </cell>
          <cell r="J76">
            <v>10.5</v>
          </cell>
          <cell r="K76">
            <v>10.5</v>
          </cell>
          <cell r="L76" t="str">
            <v>–</v>
          </cell>
          <cell r="M76" t="str">
            <v>–</v>
          </cell>
          <cell r="N76" t="str">
            <v>–</v>
          </cell>
          <cell r="O76">
            <v>0.56499999999999995</v>
          </cell>
          <cell r="P76">
            <v>0.5625</v>
          </cell>
          <cell r="Q76">
            <v>0.3125</v>
          </cell>
          <cell r="R76">
            <v>0.85</v>
          </cell>
          <cell r="S76">
            <v>0.875</v>
          </cell>
          <cell r="T76" t="str">
            <v>–</v>
          </cell>
          <cell r="U76" t="str">
            <v>–</v>
          </cell>
          <cell r="V76" t="str">
            <v>–</v>
          </cell>
          <cell r="W76">
            <v>1.5</v>
          </cell>
          <cell r="X76">
            <v>1.75</v>
          </cell>
          <cell r="Y76">
            <v>1.125</v>
          </cell>
          <cell r="Z76" t="str">
            <v>–</v>
          </cell>
          <cell r="AA76" t="str">
            <v>–</v>
          </cell>
          <cell r="AB76" t="str">
            <v>–</v>
          </cell>
          <cell r="AC76" t="str">
            <v>–</v>
          </cell>
          <cell r="AD76" t="str">
            <v>–</v>
          </cell>
          <cell r="AE76">
            <v>6.17</v>
          </cell>
          <cell r="AF76" t="str">
            <v>–</v>
          </cell>
          <cell r="AG76" t="str">
            <v>–</v>
          </cell>
          <cell r="AH76">
            <v>47.8</v>
          </cell>
          <cell r="AI76" t="str">
            <v>–</v>
          </cell>
          <cell r="AJ76" t="str">
            <v>–</v>
          </cell>
          <cell r="AK76">
            <v>4930</v>
          </cell>
          <cell r="AL76">
            <v>378</v>
          </cell>
          <cell r="AM76">
            <v>329</v>
          </cell>
          <cell r="AN76">
            <v>12</v>
          </cell>
          <cell r="AO76">
            <v>164</v>
          </cell>
          <cell r="AP76">
            <v>49.2</v>
          </cell>
          <cell r="AQ76">
            <v>31.3</v>
          </cell>
          <cell r="AR76">
            <v>2.19</v>
          </cell>
          <cell r="AS76" t="str">
            <v>–</v>
          </cell>
          <cell r="AT76" t="str">
            <v>–</v>
          </cell>
          <cell r="AU76" t="str">
            <v>–</v>
          </cell>
          <cell r="AV76">
            <v>6.43</v>
          </cell>
          <cell r="AW76">
            <v>34900</v>
          </cell>
          <cell r="AX76" t="str">
            <v>–</v>
          </cell>
          <cell r="AY76">
            <v>76.5</v>
          </cell>
          <cell r="AZ76">
            <v>171</v>
          </cell>
          <cell r="BA76" t="str">
            <v>–</v>
          </cell>
          <cell r="BB76" t="str">
            <v>–</v>
          </cell>
          <cell r="BC76">
            <v>61.5</v>
          </cell>
          <cell r="BD76">
            <v>187</v>
          </cell>
          <cell r="BE76" t="str">
            <v>–</v>
          </cell>
          <cell r="BF76" t="str">
            <v>–</v>
          </cell>
          <cell r="BG76" t="str">
            <v>–</v>
          </cell>
          <cell r="BH76" t="str">
            <v>–</v>
          </cell>
          <cell r="BI76" t="str">
            <v>–</v>
          </cell>
          <cell r="BJ76" t="str">
            <v>–</v>
          </cell>
          <cell r="BK76" t="str">
            <v>–</v>
          </cell>
          <cell r="BL76" t="str">
            <v>–</v>
          </cell>
          <cell r="BM76" t="str">
            <v>–</v>
          </cell>
          <cell r="BN76" t="str">
            <v>–</v>
          </cell>
          <cell r="BO76" t="str">
            <v>–</v>
          </cell>
          <cell r="BP76" t="str">
            <v>–</v>
          </cell>
          <cell r="BQ76" t="str">
            <v>–</v>
          </cell>
          <cell r="BR76" t="str">
            <v>–</v>
          </cell>
          <cell r="BS76" t="str">
            <v>–</v>
          </cell>
          <cell r="BT76" t="str">
            <v>–</v>
          </cell>
          <cell r="BU76" t="str">
            <v>–</v>
          </cell>
          <cell r="BV76">
            <v>2.7</v>
          </cell>
          <cell r="BW76">
            <v>29.2</v>
          </cell>
          <cell r="BX76">
            <v>89.3</v>
          </cell>
          <cell r="BY76">
            <v>99.8</v>
          </cell>
        </row>
        <row r="77">
          <cell r="A77" t="str">
            <v>W30X108</v>
          </cell>
          <cell r="B77" t="str">
            <v>F</v>
          </cell>
          <cell r="C77">
            <v>108</v>
          </cell>
          <cell r="D77">
            <v>31.7</v>
          </cell>
          <cell r="E77">
            <v>29.8</v>
          </cell>
          <cell r="F77">
            <v>29.875</v>
          </cell>
          <cell r="G77" t="str">
            <v>–</v>
          </cell>
          <cell r="H77" t="str">
            <v>–</v>
          </cell>
          <cell r="I77" t="str">
            <v>–</v>
          </cell>
          <cell r="J77">
            <v>10.5</v>
          </cell>
          <cell r="K77">
            <v>10.5</v>
          </cell>
          <cell r="L77" t="str">
            <v>–</v>
          </cell>
          <cell r="M77" t="str">
            <v>–</v>
          </cell>
          <cell r="N77" t="str">
            <v>–</v>
          </cell>
          <cell r="O77">
            <v>0.54500000000000004</v>
          </cell>
          <cell r="P77">
            <v>0.5625</v>
          </cell>
          <cell r="Q77">
            <v>0.3125</v>
          </cell>
          <cell r="R77">
            <v>0.76</v>
          </cell>
          <cell r="S77">
            <v>0.75</v>
          </cell>
          <cell r="T77" t="str">
            <v>–</v>
          </cell>
          <cell r="U77" t="str">
            <v>–</v>
          </cell>
          <cell r="V77" t="str">
            <v>–</v>
          </cell>
          <cell r="W77">
            <v>1.41</v>
          </cell>
          <cell r="X77">
            <v>1.6875</v>
          </cell>
          <cell r="Y77">
            <v>1.125</v>
          </cell>
          <cell r="Z77" t="str">
            <v>–</v>
          </cell>
          <cell r="AA77" t="str">
            <v>–</v>
          </cell>
          <cell r="AB77" t="str">
            <v>–</v>
          </cell>
          <cell r="AC77" t="str">
            <v>–</v>
          </cell>
          <cell r="AD77" t="str">
            <v>–</v>
          </cell>
          <cell r="AE77">
            <v>6.89</v>
          </cell>
          <cell r="AF77" t="str">
            <v>–</v>
          </cell>
          <cell r="AG77" t="str">
            <v>–</v>
          </cell>
          <cell r="AH77">
            <v>49.6</v>
          </cell>
          <cell r="AI77" t="str">
            <v>–</v>
          </cell>
          <cell r="AJ77" t="str">
            <v>–</v>
          </cell>
          <cell r="AK77">
            <v>4470</v>
          </cell>
          <cell r="AL77">
            <v>346</v>
          </cell>
          <cell r="AM77">
            <v>299</v>
          </cell>
          <cell r="AN77">
            <v>11.9</v>
          </cell>
          <cell r="AO77">
            <v>146</v>
          </cell>
          <cell r="AP77">
            <v>43.9</v>
          </cell>
          <cell r="AQ77">
            <v>27.9</v>
          </cell>
          <cell r="AR77">
            <v>2.15</v>
          </cell>
          <cell r="AS77" t="str">
            <v>–</v>
          </cell>
          <cell r="AT77" t="str">
            <v>–</v>
          </cell>
          <cell r="AU77" t="str">
            <v>–</v>
          </cell>
          <cell r="AV77">
            <v>4.99</v>
          </cell>
          <cell r="AW77">
            <v>30900</v>
          </cell>
          <cell r="AX77" t="str">
            <v>–</v>
          </cell>
          <cell r="AY77">
            <v>76.2</v>
          </cell>
          <cell r="AZ77">
            <v>152</v>
          </cell>
          <cell r="BA77" t="str">
            <v>–</v>
          </cell>
          <cell r="BB77" t="str">
            <v>–</v>
          </cell>
          <cell r="BC77">
            <v>54.9</v>
          </cell>
          <cell r="BD77">
            <v>170</v>
          </cell>
          <cell r="BE77" t="str">
            <v>–</v>
          </cell>
          <cell r="BF77" t="str">
            <v>–</v>
          </cell>
          <cell r="BG77" t="str">
            <v>–</v>
          </cell>
          <cell r="BH77" t="str">
            <v>–</v>
          </cell>
          <cell r="BI77" t="str">
            <v>–</v>
          </cell>
          <cell r="BJ77" t="str">
            <v>–</v>
          </cell>
          <cell r="BK77" t="str">
            <v>–</v>
          </cell>
          <cell r="BL77" t="str">
            <v>–</v>
          </cell>
          <cell r="BM77" t="str">
            <v>–</v>
          </cell>
          <cell r="BN77" t="str">
            <v>–</v>
          </cell>
          <cell r="BO77" t="str">
            <v>–</v>
          </cell>
          <cell r="BP77" t="str">
            <v>–</v>
          </cell>
          <cell r="BQ77" t="str">
            <v>–</v>
          </cell>
          <cell r="BR77" t="str">
            <v>–</v>
          </cell>
          <cell r="BS77" t="str">
            <v>–</v>
          </cell>
          <cell r="BT77" t="str">
            <v>–</v>
          </cell>
          <cell r="BU77" t="str">
            <v>–</v>
          </cell>
          <cell r="BV77">
            <v>2.67</v>
          </cell>
          <cell r="BW77">
            <v>29</v>
          </cell>
          <cell r="BX77">
            <v>88.9</v>
          </cell>
          <cell r="BY77">
            <v>99.4</v>
          </cell>
        </row>
        <row r="78">
          <cell r="A78" t="str">
            <v>W30X99</v>
          </cell>
          <cell r="B78" t="str">
            <v>F</v>
          </cell>
          <cell r="C78">
            <v>99</v>
          </cell>
          <cell r="D78">
            <v>29</v>
          </cell>
          <cell r="E78">
            <v>29.7</v>
          </cell>
          <cell r="F78">
            <v>29.625</v>
          </cell>
          <cell r="G78" t="str">
            <v>–</v>
          </cell>
          <cell r="H78" t="str">
            <v>–</v>
          </cell>
          <cell r="I78" t="str">
            <v>–</v>
          </cell>
          <cell r="J78">
            <v>10.5</v>
          </cell>
          <cell r="K78">
            <v>10.5</v>
          </cell>
          <cell r="L78" t="str">
            <v>–</v>
          </cell>
          <cell r="M78" t="str">
            <v>–</v>
          </cell>
          <cell r="N78" t="str">
            <v>–</v>
          </cell>
          <cell r="O78">
            <v>0.52</v>
          </cell>
          <cell r="P78">
            <v>0.5</v>
          </cell>
          <cell r="Q78">
            <v>0.25</v>
          </cell>
          <cell r="R78">
            <v>0.67</v>
          </cell>
          <cell r="S78">
            <v>0.6875</v>
          </cell>
          <cell r="T78" t="str">
            <v>–</v>
          </cell>
          <cell r="U78" t="str">
            <v>–</v>
          </cell>
          <cell r="V78" t="str">
            <v>–</v>
          </cell>
          <cell r="W78">
            <v>1.32</v>
          </cell>
          <cell r="X78">
            <v>1.5625</v>
          </cell>
          <cell r="Y78">
            <v>1.0625</v>
          </cell>
          <cell r="Z78" t="str">
            <v>–</v>
          </cell>
          <cell r="AA78" t="str">
            <v>–</v>
          </cell>
          <cell r="AB78" t="str">
            <v>–</v>
          </cell>
          <cell r="AC78" t="str">
            <v>–</v>
          </cell>
          <cell r="AD78" t="str">
            <v>–</v>
          </cell>
          <cell r="AE78">
            <v>7.8</v>
          </cell>
          <cell r="AF78" t="str">
            <v>–</v>
          </cell>
          <cell r="AG78" t="str">
            <v>–</v>
          </cell>
          <cell r="AH78">
            <v>51.9</v>
          </cell>
          <cell r="AI78" t="str">
            <v>–</v>
          </cell>
          <cell r="AJ78" t="str">
            <v>–</v>
          </cell>
          <cell r="AK78">
            <v>3990</v>
          </cell>
          <cell r="AL78">
            <v>312</v>
          </cell>
          <cell r="AM78">
            <v>269</v>
          </cell>
          <cell r="AN78">
            <v>11.7</v>
          </cell>
          <cell r="AO78">
            <v>128</v>
          </cell>
          <cell r="AP78">
            <v>38.6</v>
          </cell>
          <cell r="AQ78">
            <v>24.5</v>
          </cell>
          <cell r="AR78">
            <v>2.1</v>
          </cell>
          <cell r="AS78" t="str">
            <v>–</v>
          </cell>
          <cell r="AT78" t="str">
            <v>–</v>
          </cell>
          <cell r="AU78" t="str">
            <v>–</v>
          </cell>
          <cell r="AV78">
            <v>3.77</v>
          </cell>
          <cell r="AW78">
            <v>26800</v>
          </cell>
          <cell r="AX78" t="str">
            <v>–</v>
          </cell>
          <cell r="AY78">
            <v>76.2</v>
          </cell>
          <cell r="AZ78">
            <v>134</v>
          </cell>
          <cell r="BA78" t="str">
            <v>–</v>
          </cell>
          <cell r="BB78" t="str">
            <v>–</v>
          </cell>
          <cell r="BC78">
            <v>48.5</v>
          </cell>
          <cell r="BD78">
            <v>154</v>
          </cell>
          <cell r="BE78" t="str">
            <v>–</v>
          </cell>
          <cell r="BF78" t="str">
            <v>–</v>
          </cell>
          <cell r="BG78" t="str">
            <v>–</v>
          </cell>
          <cell r="BH78" t="str">
            <v>–</v>
          </cell>
          <cell r="BI78" t="str">
            <v>–</v>
          </cell>
          <cell r="BJ78" t="str">
            <v>–</v>
          </cell>
          <cell r="BK78" t="str">
            <v>–</v>
          </cell>
          <cell r="BL78" t="str">
            <v>–</v>
          </cell>
          <cell r="BM78" t="str">
            <v>–</v>
          </cell>
          <cell r="BN78" t="str">
            <v>–</v>
          </cell>
          <cell r="BO78" t="str">
            <v>–</v>
          </cell>
          <cell r="BP78" t="str">
            <v>–</v>
          </cell>
          <cell r="BQ78" t="str">
            <v>–</v>
          </cell>
          <cell r="BR78" t="str">
            <v>–</v>
          </cell>
          <cell r="BS78" t="str">
            <v>–</v>
          </cell>
          <cell r="BT78" t="str">
            <v>–</v>
          </cell>
          <cell r="BU78" t="str">
            <v>–</v>
          </cell>
          <cell r="BV78">
            <v>2.62</v>
          </cell>
          <cell r="BW78">
            <v>29</v>
          </cell>
          <cell r="BX78">
            <v>88.7</v>
          </cell>
          <cell r="BY78">
            <v>99.2</v>
          </cell>
        </row>
        <row r="79">
          <cell r="A79" t="str">
            <v>W30X90</v>
          </cell>
          <cell r="B79" t="str">
            <v>F</v>
          </cell>
          <cell r="C79">
            <v>90</v>
          </cell>
          <cell r="D79">
            <v>26.3</v>
          </cell>
          <cell r="E79">
            <v>29.5</v>
          </cell>
          <cell r="F79">
            <v>29.5</v>
          </cell>
          <cell r="G79" t="str">
            <v>–</v>
          </cell>
          <cell r="H79" t="str">
            <v>–</v>
          </cell>
          <cell r="I79" t="str">
            <v>–</v>
          </cell>
          <cell r="J79">
            <v>10.4</v>
          </cell>
          <cell r="K79">
            <v>10.375</v>
          </cell>
          <cell r="L79" t="str">
            <v>–</v>
          </cell>
          <cell r="M79" t="str">
            <v>–</v>
          </cell>
          <cell r="N79" t="str">
            <v>–</v>
          </cell>
          <cell r="O79">
            <v>0.47</v>
          </cell>
          <cell r="P79">
            <v>0.5</v>
          </cell>
          <cell r="Q79">
            <v>0.25</v>
          </cell>
          <cell r="R79">
            <v>0.61</v>
          </cell>
          <cell r="S79">
            <v>0.625</v>
          </cell>
          <cell r="T79" t="str">
            <v>–</v>
          </cell>
          <cell r="U79" t="str">
            <v>–</v>
          </cell>
          <cell r="V79" t="str">
            <v>–</v>
          </cell>
          <cell r="W79">
            <v>1.26</v>
          </cell>
          <cell r="X79">
            <v>1.5</v>
          </cell>
          <cell r="Y79">
            <v>1.0625</v>
          </cell>
          <cell r="Z79" t="str">
            <v>–</v>
          </cell>
          <cell r="AA79" t="str">
            <v>–</v>
          </cell>
          <cell r="AB79" t="str">
            <v>–</v>
          </cell>
          <cell r="AC79" t="str">
            <v>–</v>
          </cell>
          <cell r="AD79" t="str">
            <v>–</v>
          </cell>
          <cell r="AE79">
            <v>8.52</v>
          </cell>
          <cell r="AF79" t="str">
            <v>–</v>
          </cell>
          <cell r="AG79" t="str">
            <v>–</v>
          </cell>
          <cell r="AH79">
            <v>57.5</v>
          </cell>
          <cell r="AI79" t="str">
            <v>–</v>
          </cell>
          <cell r="AJ79" t="str">
            <v>–</v>
          </cell>
          <cell r="AK79">
            <v>3610</v>
          </cell>
          <cell r="AL79">
            <v>283</v>
          </cell>
          <cell r="AM79">
            <v>245</v>
          </cell>
          <cell r="AN79">
            <v>11.7</v>
          </cell>
          <cell r="AO79">
            <v>115</v>
          </cell>
          <cell r="AP79">
            <v>34.700000000000003</v>
          </cell>
          <cell r="AQ79">
            <v>22.1</v>
          </cell>
          <cell r="AR79">
            <v>2.09</v>
          </cell>
          <cell r="AS79" t="str">
            <v>–</v>
          </cell>
          <cell r="AT79" t="str">
            <v>–</v>
          </cell>
          <cell r="AU79" t="str">
            <v>–</v>
          </cell>
          <cell r="AV79">
            <v>2.84</v>
          </cell>
          <cell r="AW79">
            <v>24000</v>
          </cell>
          <cell r="AX79" t="str">
            <v>–</v>
          </cell>
          <cell r="AY79">
            <v>75.099999999999994</v>
          </cell>
          <cell r="AZ79">
            <v>119</v>
          </cell>
          <cell r="BA79" t="str">
            <v>–</v>
          </cell>
          <cell r="BB79" t="str">
            <v>–</v>
          </cell>
          <cell r="BC79">
            <v>43.7</v>
          </cell>
          <cell r="BD79">
            <v>139</v>
          </cell>
          <cell r="BE79" t="str">
            <v>–</v>
          </cell>
          <cell r="BF79" t="str">
            <v>–</v>
          </cell>
          <cell r="BG79" t="str">
            <v>–</v>
          </cell>
          <cell r="BH79" t="str">
            <v>–</v>
          </cell>
          <cell r="BI79" t="str">
            <v>–</v>
          </cell>
          <cell r="BJ79" t="str">
            <v>–</v>
          </cell>
          <cell r="BK79" t="str">
            <v>–</v>
          </cell>
          <cell r="BL79" t="str">
            <v>–</v>
          </cell>
          <cell r="BM79" t="str">
            <v>–</v>
          </cell>
          <cell r="BN79" t="str">
            <v>–</v>
          </cell>
          <cell r="BO79" t="str">
            <v>–</v>
          </cell>
          <cell r="BP79" t="str">
            <v>–</v>
          </cell>
          <cell r="BQ79" t="str">
            <v>–</v>
          </cell>
          <cell r="BR79" t="str">
            <v>–</v>
          </cell>
          <cell r="BS79" t="str">
            <v>–</v>
          </cell>
          <cell r="BT79" t="str">
            <v>–</v>
          </cell>
          <cell r="BU79" t="str">
            <v>–</v>
          </cell>
          <cell r="BV79">
            <v>2.6</v>
          </cell>
          <cell r="BW79">
            <v>28.9</v>
          </cell>
          <cell r="BX79">
            <v>88.1</v>
          </cell>
          <cell r="BY79">
            <v>98.5</v>
          </cell>
        </row>
        <row r="80">
          <cell r="A80" t="str">
            <v>W27X539</v>
          </cell>
          <cell r="B80" t="str">
            <v>T</v>
          </cell>
          <cell r="C80">
            <v>539</v>
          </cell>
          <cell r="D80">
            <v>159</v>
          </cell>
          <cell r="E80">
            <v>32.5</v>
          </cell>
          <cell r="F80">
            <v>32.5</v>
          </cell>
          <cell r="G80" t="str">
            <v>–</v>
          </cell>
          <cell r="H80" t="str">
            <v>–</v>
          </cell>
          <cell r="I80" t="str">
            <v>–</v>
          </cell>
          <cell r="J80">
            <v>15.3</v>
          </cell>
          <cell r="K80">
            <v>15.25</v>
          </cell>
          <cell r="L80" t="str">
            <v>–</v>
          </cell>
          <cell r="M80" t="str">
            <v>–</v>
          </cell>
          <cell r="N80" t="str">
            <v>–</v>
          </cell>
          <cell r="O80">
            <v>1.97</v>
          </cell>
          <cell r="P80">
            <v>2</v>
          </cell>
          <cell r="Q80">
            <v>1</v>
          </cell>
          <cell r="R80">
            <v>3.54</v>
          </cell>
          <cell r="S80">
            <v>3.5625</v>
          </cell>
          <cell r="T80" t="str">
            <v>–</v>
          </cell>
          <cell r="U80" t="str">
            <v>–</v>
          </cell>
          <cell r="V80" t="str">
            <v>–</v>
          </cell>
          <cell r="W80">
            <v>4.33</v>
          </cell>
          <cell r="X80">
            <v>4.4375</v>
          </cell>
          <cell r="Y80">
            <v>1.8125</v>
          </cell>
          <cell r="Z80" t="str">
            <v>–</v>
          </cell>
          <cell r="AA80" t="str">
            <v>–</v>
          </cell>
          <cell r="AB80" t="str">
            <v>–</v>
          </cell>
          <cell r="AC80" t="str">
            <v>–</v>
          </cell>
          <cell r="AD80" t="str">
            <v>–</v>
          </cell>
          <cell r="AE80">
            <v>2.15</v>
          </cell>
          <cell r="AF80" t="str">
            <v>–</v>
          </cell>
          <cell r="AG80" t="str">
            <v>–</v>
          </cell>
          <cell r="AH80">
            <v>12.1</v>
          </cell>
          <cell r="AI80" t="str">
            <v>–</v>
          </cell>
          <cell r="AJ80" t="str">
            <v>–</v>
          </cell>
          <cell r="AK80">
            <v>25600</v>
          </cell>
          <cell r="AL80">
            <v>1890</v>
          </cell>
          <cell r="AM80">
            <v>1570</v>
          </cell>
          <cell r="AN80">
            <v>12.7</v>
          </cell>
          <cell r="AO80">
            <v>2110</v>
          </cell>
          <cell r="AP80">
            <v>437</v>
          </cell>
          <cell r="AQ80">
            <v>277</v>
          </cell>
          <cell r="AR80">
            <v>3.65</v>
          </cell>
          <cell r="AS80" t="str">
            <v>–</v>
          </cell>
          <cell r="AT80" t="str">
            <v>–</v>
          </cell>
          <cell r="AU80" t="str">
            <v>–</v>
          </cell>
          <cell r="AV80">
            <v>496</v>
          </cell>
          <cell r="AW80">
            <v>443000</v>
          </cell>
          <cell r="AX80" t="str">
            <v>–</v>
          </cell>
          <cell r="AY80">
            <v>111</v>
          </cell>
          <cell r="AZ80">
            <v>1500</v>
          </cell>
          <cell r="BA80" t="str">
            <v>–</v>
          </cell>
          <cell r="BB80" t="str">
            <v>–</v>
          </cell>
          <cell r="BC80">
            <v>342</v>
          </cell>
          <cell r="BD80">
            <v>943</v>
          </cell>
          <cell r="BE80" t="str">
            <v>–</v>
          </cell>
          <cell r="BF80" t="str">
            <v>–</v>
          </cell>
          <cell r="BG80" t="str">
            <v>–</v>
          </cell>
          <cell r="BH80" t="str">
            <v>–</v>
          </cell>
          <cell r="BI80" t="str">
            <v>–</v>
          </cell>
          <cell r="BJ80" t="str">
            <v>–</v>
          </cell>
          <cell r="BK80" t="str">
            <v>–</v>
          </cell>
          <cell r="BL80" t="str">
            <v>–</v>
          </cell>
          <cell r="BM80" t="str">
            <v>–</v>
          </cell>
          <cell r="BN80" t="str">
            <v>–</v>
          </cell>
          <cell r="BO80" t="str">
            <v>–</v>
          </cell>
          <cell r="BP80" t="str">
            <v>–</v>
          </cell>
          <cell r="BQ80" t="str">
            <v>–</v>
          </cell>
          <cell r="BR80" t="str">
            <v>–</v>
          </cell>
          <cell r="BS80" t="str">
            <v>–</v>
          </cell>
          <cell r="BT80" t="str">
            <v>–</v>
          </cell>
          <cell r="BU80" t="str">
            <v>–</v>
          </cell>
          <cell r="BV80">
            <v>4.41</v>
          </cell>
          <cell r="BW80">
            <v>29</v>
          </cell>
          <cell r="BX80">
            <v>106</v>
          </cell>
          <cell r="BY80">
            <v>121</v>
          </cell>
        </row>
        <row r="81">
          <cell r="A81" t="str">
            <v>W27X368</v>
          </cell>
          <cell r="B81" t="str">
            <v>T</v>
          </cell>
          <cell r="C81">
            <v>368</v>
          </cell>
          <cell r="D81">
            <v>109</v>
          </cell>
          <cell r="E81">
            <v>30.4</v>
          </cell>
          <cell r="F81">
            <v>30.375</v>
          </cell>
          <cell r="G81" t="str">
            <v>–</v>
          </cell>
          <cell r="H81" t="str">
            <v>–</v>
          </cell>
          <cell r="I81" t="str">
            <v>–</v>
          </cell>
          <cell r="J81">
            <v>14.7</v>
          </cell>
          <cell r="K81">
            <v>14.625</v>
          </cell>
          <cell r="L81" t="str">
            <v>–</v>
          </cell>
          <cell r="M81" t="str">
            <v>–</v>
          </cell>
          <cell r="N81" t="str">
            <v>–</v>
          </cell>
          <cell r="O81">
            <v>1.38</v>
          </cell>
          <cell r="P81">
            <v>1.375</v>
          </cell>
          <cell r="Q81">
            <v>0.6875</v>
          </cell>
          <cell r="R81">
            <v>2.48</v>
          </cell>
          <cell r="S81">
            <v>2.5</v>
          </cell>
          <cell r="T81" t="str">
            <v>–</v>
          </cell>
          <cell r="U81" t="str">
            <v>–</v>
          </cell>
          <cell r="V81" t="str">
            <v>–</v>
          </cell>
          <cell r="W81">
            <v>3.27</v>
          </cell>
          <cell r="X81">
            <v>3.375</v>
          </cell>
          <cell r="Y81">
            <v>1.5</v>
          </cell>
          <cell r="Z81" t="str">
            <v>–</v>
          </cell>
          <cell r="AA81" t="str">
            <v>–</v>
          </cell>
          <cell r="AB81" t="str">
            <v>–</v>
          </cell>
          <cell r="AC81" t="str">
            <v>–</v>
          </cell>
          <cell r="AD81" t="str">
            <v>–</v>
          </cell>
          <cell r="AE81">
            <v>2.96</v>
          </cell>
          <cell r="AF81" t="str">
            <v>–</v>
          </cell>
          <cell r="AG81" t="str">
            <v>–</v>
          </cell>
          <cell r="AH81">
            <v>17.3</v>
          </cell>
          <cell r="AI81" t="str">
            <v>–</v>
          </cell>
          <cell r="AJ81" t="str">
            <v>–</v>
          </cell>
          <cell r="AK81">
            <v>16200</v>
          </cell>
          <cell r="AL81">
            <v>1240</v>
          </cell>
          <cell r="AM81">
            <v>1060</v>
          </cell>
          <cell r="AN81">
            <v>12.2</v>
          </cell>
          <cell r="AO81">
            <v>1310</v>
          </cell>
          <cell r="AP81">
            <v>279</v>
          </cell>
          <cell r="AQ81">
            <v>179</v>
          </cell>
          <cell r="AR81">
            <v>3.48</v>
          </cell>
          <cell r="AS81" t="str">
            <v>–</v>
          </cell>
          <cell r="AT81" t="str">
            <v>–</v>
          </cell>
          <cell r="AU81" t="str">
            <v>–</v>
          </cell>
          <cell r="AV81">
            <v>170</v>
          </cell>
          <cell r="AW81">
            <v>255000</v>
          </cell>
          <cell r="AX81" t="str">
            <v>–</v>
          </cell>
          <cell r="AY81">
            <v>103</v>
          </cell>
          <cell r="AZ81">
            <v>935</v>
          </cell>
          <cell r="BA81" t="str">
            <v>–</v>
          </cell>
          <cell r="BB81" t="str">
            <v>–</v>
          </cell>
          <cell r="BC81">
            <v>231</v>
          </cell>
          <cell r="BD81">
            <v>621</v>
          </cell>
          <cell r="BE81" t="str">
            <v>–</v>
          </cell>
          <cell r="BF81" t="str">
            <v>–</v>
          </cell>
          <cell r="BG81" t="str">
            <v>–</v>
          </cell>
          <cell r="BH81" t="str">
            <v>–</v>
          </cell>
          <cell r="BI81" t="str">
            <v>–</v>
          </cell>
          <cell r="BJ81" t="str">
            <v>–</v>
          </cell>
          <cell r="BK81" t="str">
            <v>–</v>
          </cell>
          <cell r="BL81" t="str">
            <v>–</v>
          </cell>
          <cell r="BM81" t="str">
            <v>–</v>
          </cell>
          <cell r="BN81" t="str">
            <v>–</v>
          </cell>
          <cell r="BO81" t="str">
            <v>–</v>
          </cell>
          <cell r="BP81" t="str">
            <v>–</v>
          </cell>
          <cell r="BQ81" t="str">
            <v>–</v>
          </cell>
          <cell r="BR81" t="str">
            <v>–</v>
          </cell>
          <cell r="BS81" t="str">
            <v>–</v>
          </cell>
          <cell r="BT81" t="str">
            <v>–</v>
          </cell>
          <cell r="BU81" t="str">
            <v>–</v>
          </cell>
          <cell r="BV81">
            <v>4.1500000000000004</v>
          </cell>
          <cell r="BW81">
            <v>27.9</v>
          </cell>
          <cell r="BX81">
            <v>100</v>
          </cell>
          <cell r="BY81">
            <v>115</v>
          </cell>
        </row>
        <row r="82">
          <cell r="A82" t="str">
            <v>W27X336</v>
          </cell>
          <cell r="B82" t="str">
            <v>T</v>
          </cell>
          <cell r="C82">
            <v>336</v>
          </cell>
          <cell r="D82">
            <v>99.2</v>
          </cell>
          <cell r="E82">
            <v>30</v>
          </cell>
          <cell r="F82">
            <v>30</v>
          </cell>
          <cell r="G82" t="str">
            <v>–</v>
          </cell>
          <cell r="H82" t="str">
            <v>–</v>
          </cell>
          <cell r="I82" t="str">
            <v>–</v>
          </cell>
          <cell r="J82">
            <v>14.6</v>
          </cell>
          <cell r="K82">
            <v>14.5</v>
          </cell>
          <cell r="L82" t="str">
            <v>–</v>
          </cell>
          <cell r="M82" t="str">
            <v>–</v>
          </cell>
          <cell r="N82" t="str">
            <v>–</v>
          </cell>
          <cell r="O82">
            <v>1.26</v>
          </cell>
          <cell r="P82">
            <v>1.25</v>
          </cell>
          <cell r="Q82">
            <v>0.625</v>
          </cell>
          <cell r="R82">
            <v>2.2799999999999998</v>
          </cell>
          <cell r="S82">
            <v>2.25</v>
          </cell>
          <cell r="T82" t="str">
            <v>–</v>
          </cell>
          <cell r="U82" t="str">
            <v>–</v>
          </cell>
          <cell r="V82" t="str">
            <v>–</v>
          </cell>
          <cell r="W82">
            <v>3.07</v>
          </cell>
          <cell r="X82">
            <v>3.1875</v>
          </cell>
          <cell r="Y82">
            <v>1.4375</v>
          </cell>
          <cell r="Z82" t="str">
            <v>–</v>
          </cell>
          <cell r="AA82" t="str">
            <v>–</v>
          </cell>
          <cell r="AB82" t="str">
            <v>–</v>
          </cell>
          <cell r="AC82" t="str">
            <v>–</v>
          </cell>
          <cell r="AD82" t="str">
            <v>–</v>
          </cell>
          <cell r="AE82">
            <v>3.19</v>
          </cell>
          <cell r="AF82" t="str">
            <v>–</v>
          </cell>
          <cell r="AG82" t="str">
            <v>–</v>
          </cell>
          <cell r="AH82">
            <v>18.899999999999999</v>
          </cell>
          <cell r="AI82" t="str">
            <v>–</v>
          </cell>
          <cell r="AJ82" t="str">
            <v>–</v>
          </cell>
          <cell r="AK82">
            <v>14600</v>
          </cell>
          <cell r="AL82">
            <v>1130</v>
          </cell>
          <cell r="AM82">
            <v>972</v>
          </cell>
          <cell r="AN82">
            <v>12.1</v>
          </cell>
          <cell r="AO82">
            <v>1180</v>
          </cell>
          <cell r="AP82">
            <v>252</v>
          </cell>
          <cell r="AQ82">
            <v>162</v>
          </cell>
          <cell r="AR82">
            <v>3.45</v>
          </cell>
          <cell r="AS82" t="str">
            <v>–</v>
          </cell>
          <cell r="AT82" t="str">
            <v>–</v>
          </cell>
          <cell r="AU82" t="str">
            <v>–</v>
          </cell>
          <cell r="AV82">
            <v>131</v>
          </cell>
          <cell r="AW82">
            <v>226000</v>
          </cell>
          <cell r="AX82" t="str">
            <v>–</v>
          </cell>
          <cell r="AY82">
            <v>101</v>
          </cell>
          <cell r="AZ82">
            <v>842</v>
          </cell>
          <cell r="BA82" t="str">
            <v>–</v>
          </cell>
          <cell r="BB82" t="str">
            <v>–</v>
          </cell>
          <cell r="BC82">
            <v>211</v>
          </cell>
          <cell r="BD82">
            <v>563</v>
          </cell>
          <cell r="BE82" t="str">
            <v>–</v>
          </cell>
          <cell r="BF82" t="str">
            <v>–</v>
          </cell>
          <cell r="BG82" t="str">
            <v>–</v>
          </cell>
          <cell r="BH82" t="str">
            <v>–</v>
          </cell>
          <cell r="BI82" t="str">
            <v>–</v>
          </cell>
          <cell r="BJ82" t="str">
            <v>–</v>
          </cell>
          <cell r="BK82" t="str">
            <v>–</v>
          </cell>
          <cell r="BL82" t="str">
            <v>–</v>
          </cell>
          <cell r="BM82" t="str">
            <v>–</v>
          </cell>
          <cell r="BN82" t="str">
            <v>–</v>
          </cell>
          <cell r="BO82" t="str">
            <v>–</v>
          </cell>
          <cell r="BP82" t="str">
            <v>–</v>
          </cell>
          <cell r="BQ82" t="str">
            <v>–</v>
          </cell>
          <cell r="BR82" t="str">
            <v>–</v>
          </cell>
          <cell r="BS82" t="str">
            <v>–</v>
          </cell>
          <cell r="BT82" t="str">
            <v>–</v>
          </cell>
          <cell r="BU82" t="str">
            <v>–</v>
          </cell>
          <cell r="BV82">
            <v>4.0999999999999996</v>
          </cell>
          <cell r="BW82">
            <v>27.7</v>
          </cell>
          <cell r="BX82">
            <v>100</v>
          </cell>
          <cell r="BY82">
            <v>115</v>
          </cell>
        </row>
        <row r="83">
          <cell r="A83" t="str">
            <v>W27X307</v>
          </cell>
          <cell r="B83" t="str">
            <v>T</v>
          </cell>
          <cell r="C83">
            <v>307</v>
          </cell>
          <cell r="D83">
            <v>90.2</v>
          </cell>
          <cell r="E83">
            <v>29.6</v>
          </cell>
          <cell r="F83">
            <v>29.625</v>
          </cell>
          <cell r="G83" t="str">
            <v>–</v>
          </cell>
          <cell r="H83" t="str">
            <v>–</v>
          </cell>
          <cell r="I83" t="str">
            <v>–</v>
          </cell>
          <cell r="J83">
            <v>14.4</v>
          </cell>
          <cell r="K83">
            <v>14.5</v>
          </cell>
          <cell r="L83" t="str">
            <v>–</v>
          </cell>
          <cell r="M83" t="str">
            <v>–</v>
          </cell>
          <cell r="N83" t="str">
            <v>–</v>
          </cell>
          <cell r="O83">
            <v>1.1599999999999999</v>
          </cell>
          <cell r="P83">
            <v>1.1875</v>
          </cell>
          <cell r="Q83">
            <v>0.625</v>
          </cell>
          <cell r="R83">
            <v>2.09</v>
          </cell>
          <cell r="S83">
            <v>2.0625</v>
          </cell>
          <cell r="T83" t="str">
            <v>–</v>
          </cell>
          <cell r="U83" t="str">
            <v>–</v>
          </cell>
          <cell r="V83" t="str">
            <v>–</v>
          </cell>
          <cell r="W83">
            <v>2.88</v>
          </cell>
          <cell r="X83">
            <v>3</v>
          </cell>
          <cell r="Y83">
            <v>1.4375</v>
          </cell>
          <cell r="Z83" t="str">
            <v>–</v>
          </cell>
          <cell r="AA83" t="str">
            <v>–</v>
          </cell>
          <cell r="AB83" t="str">
            <v>–</v>
          </cell>
          <cell r="AC83" t="str">
            <v>–</v>
          </cell>
          <cell r="AD83" t="str">
            <v>–</v>
          </cell>
          <cell r="AE83">
            <v>3.46</v>
          </cell>
          <cell r="AF83" t="str">
            <v>–</v>
          </cell>
          <cell r="AG83" t="str">
            <v>–</v>
          </cell>
          <cell r="AH83">
            <v>20.6</v>
          </cell>
          <cell r="AI83" t="str">
            <v>–</v>
          </cell>
          <cell r="AJ83" t="str">
            <v>–</v>
          </cell>
          <cell r="AK83">
            <v>13100</v>
          </cell>
          <cell r="AL83">
            <v>1030</v>
          </cell>
          <cell r="AM83">
            <v>887</v>
          </cell>
          <cell r="AN83">
            <v>12</v>
          </cell>
          <cell r="AO83">
            <v>1050</v>
          </cell>
          <cell r="AP83">
            <v>227</v>
          </cell>
          <cell r="AQ83">
            <v>146</v>
          </cell>
          <cell r="AR83">
            <v>3.41</v>
          </cell>
          <cell r="AS83" t="str">
            <v>–</v>
          </cell>
          <cell r="AT83" t="str">
            <v>–</v>
          </cell>
          <cell r="AU83" t="str">
            <v>–</v>
          </cell>
          <cell r="AV83">
            <v>101</v>
          </cell>
          <cell r="AW83">
            <v>199000</v>
          </cell>
          <cell r="AX83" t="str">
            <v>–</v>
          </cell>
          <cell r="AY83">
            <v>99</v>
          </cell>
          <cell r="AZ83">
            <v>745</v>
          </cell>
          <cell r="BA83" t="str">
            <v>–</v>
          </cell>
          <cell r="BB83" t="str">
            <v>–</v>
          </cell>
          <cell r="BC83">
            <v>190</v>
          </cell>
          <cell r="BD83">
            <v>508</v>
          </cell>
          <cell r="BE83" t="str">
            <v>–</v>
          </cell>
          <cell r="BF83" t="str">
            <v>–</v>
          </cell>
          <cell r="BG83" t="str">
            <v>–</v>
          </cell>
          <cell r="BH83" t="str">
            <v>–</v>
          </cell>
          <cell r="BI83" t="str">
            <v>–</v>
          </cell>
          <cell r="BJ83" t="str">
            <v>–</v>
          </cell>
          <cell r="BK83" t="str">
            <v>–</v>
          </cell>
          <cell r="BL83" t="str">
            <v>–</v>
          </cell>
          <cell r="BM83" t="str">
            <v>–</v>
          </cell>
          <cell r="BN83" t="str">
            <v>–</v>
          </cell>
          <cell r="BO83" t="str">
            <v>–</v>
          </cell>
          <cell r="BP83" t="str">
            <v>–</v>
          </cell>
          <cell r="BQ83" t="str">
            <v>–</v>
          </cell>
          <cell r="BR83" t="str">
            <v>–</v>
          </cell>
          <cell r="BS83" t="str">
            <v>–</v>
          </cell>
          <cell r="BT83" t="str">
            <v>–</v>
          </cell>
          <cell r="BU83" t="str">
            <v>–</v>
          </cell>
          <cell r="BV83">
            <v>4.04</v>
          </cell>
          <cell r="BW83">
            <v>27.5</v>
          </cell>
          <cell r="BX83">
            <v>98.6</v>
          </cell>
          <cell r="BY83">
            <v>113</v>
          </cell>
        </row>
        <row r="84">
          <cell r="A84" t="str">
            <v>W27X281</v>
          </cell>
          <cell r="B84" t="str">
            <v>F</v>
          </cell>
          <cell r="C84">
            <v>281</v>
          </cell>
          <cell r="D84">
            <v>83.1</v>
          </cell>
          <cell r="E84">
            <v>29.3</v>
          </cell>
          <cell r="F84">
            <v>29.25</v>
          </cell>
          <cell r="G84" t="str">
            <v>–</v>
          </cell>
          <cell r="H84" t="str">
            <v>–</v>
          </cell>
          <cell r="I84" t="str">
            <v>–</v>
          </cell>
          <cell r="J84">
            <v>14.4</v>
          </cell>
          <cell r="K84">
            <v>14.375</v>
          </cell>
          <cell r="L84" t="str">
            <v>–</v>
          </cell>
          <cell r="M84" t="str">
            <v>–</v>
          </cell>
          <cell r="N84" t="str">
            <v>–</v>
          </cell>
          <cell r="O84">
            <v>1.06</v>
          </cell>
          <cell r="P84">
            <v>1.0625</v>
          </cell>
          <cell r="Q84">
            <v>0.5625</v>
          </cell>
          <cell r="R84">
            <v>1.93</v>
          </cell>
          <cell r="S84">
            <v>1.9375</v>
          </cell>
          <cell r="T84" t="str">
            <v>–</v>
          </cell>
          <cell r="U84" t="str">
            <v>–</v>
          </cell>
          <cell r="V84" t="str">
            <v>–</v>
          </cell>
          <cell r="W84">
            <v>2.72</v>
          </cell>
          <cell r="X84">
            <v>2.8125</v>
          </cell>
          <cell r="Y84">
            <v>1.375</v>
          </cell>
          <cell r="Z84" t="str">
            <v>–</v>
          </cell>
          <cell r="AA84" t="str">
            <v>–</v>
          </cell>
          <cell r="AB84" t="str">
            <v>–</v>
          </cell>
          <cell r="AC84" t="str">
            <v>–</v>
          </cell>
          <cell r="AD84" t="str">
            <v>–</v>
          </cell>
          <cell r="AE84">
            <v>3.72</v>
          </cell>
          <cell r="AF84" t="str">
            <v>–</v>
          </cell>
          <cell r="AG84" t="str">
            <v>–</v>
          </cell>
          <cell r="AH84">
            <v>22.5</v>
          </cell>
          <cell r="AI84" t="str">
            <v>–</v>
          </cell>
          <cell r="AJ84" t="str">
            <v>–</v>
          </cell>
          <cell r="AK84">
            <v>11900</v>
          </cell>
          <cell r="AL84">
            <v>936</v>
          </cell>
          <cell r="AM84">
            <v>814</v>
          </cell>
          <cell r="AN84">
            <v>12</v>
          </cell>
          <cell r="AO84">
            <v>953</v>
          </cell>
          <cell r="AP84">
            <v>206</v>
          </cell>
          <cell r="AQ84">
            <v>133</v>
          </cell>
          <cell r="AR84">
            <v>3.39</v>
          </cell>
          <cell r="AS84" t="str">
            <v>–</v>
          </cell>
          <cell r="AT84" t="str">
            <v>–</v>
          </cell>
          <cell r="AU84" t="str">
            <v>–</v>
          </cell>
          <cell r="AV84">
            <v>79.5</v>
          </cell>
          <cell r="AW84">
            <v>178000</v>
          </cell>
          <cell r="AX84" t="str">
            <v>–</v>
          </cell>
          <cell r="AY84">
            <v>98.5</v>
          </cell>
          <cell r="AZ84">
            <v>685</v>
          </cell>
          <cell r="BA84" t="str">
            <v>–</v>
          </cell>
          <cell r="BB84" t="str">
            <v>–</v>
          </cell>
          <cell r="BC84">
            <v>176</v>
          </cell>
          <cell r="BD84">
            <v>466</v>
          </cell>
          <cell r="BE84" t="str">
            <v>–</v>
          </cell>
          <cell r="BF84" t="str">
            <v>–</v>
          </cell>
          <cell r="BG84" t="str">
            <v>–</v>
          </cell>
          <cell r="BH84" t="str">
            <v>–</v>
          </cell>
          <cell r="BI84" t="str">
            <v>–</v>
          </cell>
          <cell r="BJ84" t="str">
            <v>–</v>
          </cell>
          <cell r="BK84" t="str">
            <v>–</v>
          </cell>
          <cell r="BL84" t="str">
            <v>–</v>
          </cell>
          <cell r="BM84" t="str">
            <v>–</v>
          </cell>
          <cell r="BN84" t="str">
            <v>–</v>
          </cell>
          <cell r="BO84" t="str">
            <v>–</v>
          </cell>
          <cell r="BP84" t="str">
            <v>–</v>
          </cell>
          <cell r="BQ84" t="str">
            <v>–</v>
          </cell>
          <cell r="BR84" t="str">
            <v>–</v>
          </cell>
          <cell r="BS84" t="str">
            <v>–</v>
          </cell>
          <cell r="BT84" t="str">
            <v>–</v>
          </cell>
          <cell r="BU84" t="str">
            <v>–</v>
          </cell>
          <cell r="BV84">
            <v>4</v>
          </cell>
          <cell r="BW84">
            <v>27.4</v>
          </cell>
          <cell r="BX84">
            <v>98.6</v>
          </cell>
          <cell r="BY84">
            <v>113</v>
          </cell>
        </row>
        <row r="85">
          <cell r="A85" t="str">
            <v>W27X258</v>
          </cell>
          <cell r="B85" t="str">
            <v>F</v>
          </cell>
          <cell r="C85">
            <v>258</v>
          </cell>
          <cell r="D85">
            <v>76.099999999999994</v>
          </cell>
          <cell r="E85">
            <v>29</v>
          </cell>
          <cell r="F85">
            <v>29</v>
          </cell>
          <cell r="G85" t="str">
            <v>–</v>
          </cell>
          <cell r="H85" t="str">
            <v>–</v>
          </cell>
          <cell r="I85" t="str">
            <v>–</v>
          </cell>
          <cell r="J85">
            <v>14.3</v>
          </cell>
          <cell r="K85">
            <v>14.25</v>
          </cell>
          <cell r="L85" t="str">
            <v>–</v>
          </cell>
          <cell r="M85" t="str">
            <v>–</v>
          </cell>
          <cell r="N85" t="str">
            <v>–</v>
          </cell>
          <cell r="O85">
            <v>0.98</v>
          </cell>
          <cell r="P85">
            <v>1</v>
          </cell>
          <cell r="Q85">
            <v>0.5</v>
          </cell>
          <cell r="R85">
            <v>1.77</v>
          </cell>
          <cell r="S85">
            <v>1.75</v>
          </cell>
          <cell r="T85" t="str">
            <v>–</v>
          </cell>
          <cell r="U85" t="str">
            <v>–</v>
          </cell>
          <cell r="V85" t="str">
            <v>–</v>
          </cell>
          <cell r="W85">
            <v>2.56</v>
          </cell>
          <cell r="X85">
            <v>2.6875</v>
          </cell>
          <cell r="Y85">
            <v>1.3125</v>
          </cell>
          <cell r="Z85" t="str">
            <v>–</v>
          </cell>
          <cell r="AA85" t="str">
            <v>–</v>
          </cell>
          <cell r="AB85" t="str">
            <v>–</v>
          </cell>
          <cell r="AC85" t="str">
            <v>–</v>
          </cell>
          <cell r="AD85" t="str">
            <v>–</v>
          </cell>
          <cell r="AE85">
            <v>4.03</v>
          </cell>
          <cell r="AF85" t="str">
            <v>–</v>
          </cell>
          <cell r="AG85" t="str">
            <v>–</v>
          </cell>
          <cell r="AH85">
            <v>24.4</v>
          </cell>
          <cell r="AI85" t="str">
            <v>–</v>
          </cell>
          <cell r="AJ85" t="str">
            <v>–</v>
          </cell>
          <cell r="AK85">
            <v>10800</v>
          </cell>
          <cell r="AL85">
            <v>852</v>
          </cell>
          <cell r="AM85">
            <v>745</v>
          </cell>
          <cell r="AN85">
            <v>11.9</v>
          </cell>
          <cell r="AO85">
            <v>859</v>
          </cell>
          <cell r="AP85">
            <v>187</v>
          </cell>
          <cell r="AQ85">
            <v>120</v>
          </cell>
          <cell r="AR85">
            <v>3.36</v>
          </cell>
          <cell r="AS85" t="str">
            <v>–</v>
          </cell>
          <cell r="AT85" t="str">
            <v>–</v>
          </cell>
          <cell r="AU85" t="str">
            <v>–</v>
          </cell>
          <cell r="AV85">
            <v>61.6</v>
          </cell>
          <cell r="AW85">
            <v>159000</v>
          </cell>
          <cell r="AX85" t="str">
            <v>–</v>
          </cell>
          <cell r="AY85">
            <v>97.3</v>
          </cell>
          <cell r="AZ85">
            <v>616</v>
          </cell>
          <cell r="BA85" t="str">
            <v>–</v>
          </cell>
          <cell r="BB85" t="str">
            <v>–</v>
          </cell>
          <cell r="BC85">
            <v>160</v>
          </cell>
          <cell r="BD85">
            <v>424</v>
          </cell>
          <cell r="BE85" t="str">
            <v>–</v>
          </cell>
          <cell r="BF85" t="str">
            <v>–</v>
          </cell>
          <cell r="BG85" t="str">
            <v>–</v>
          </cell>
          <cell r="BH85" t="str">
            <v>–</v>
          </cell>
          <cell r="BI85" t="str">
            <v>–</v>
          </cell>
          <cell r="BJ85" t="str">
            <v>–</v>
          </cell>
          <cell r="BK85" t="str">
            <v>–</v>
          </cell>
          <cell r="BL85" t="str">
            <v>–</v>
          </cell>
          <cell r="BM85" t="str">
            <v>–</v>
          </cell>
          <cell r="BN85" t="str">
            <v>–</v>
          </cell>
          <cell r="BO85" t="str">
            <v>–</v>
          </cell>
          <cell r="BP85" t="str">
            <v>–</v>
          </cell>
          <cell r="BQ85" t="str">
            <v>–</v>
          </cell>
          <cell r="BR85" t="str">
            <v>–</v>
          </cell>
          <cell r="BS85" t="str">
            <v>–</v>
          </cell>
          <cell r="BT85" t="str">
            <v>–</v>
          </cell>
          <cell r="BU85" t="str">
            <v>–</v>
          </cell>
          <cell r="BV85">
            <v>3.96</v>
          </cell>
          <cell r="BW85">
            <v>27.2</v>
          </cell>
          <cell r="BX85">
            <v>97.7</v>
          </cell>
          <cell r="BY85">
            <v>112</v>
          </cell>
        </row>
        <row r="86">
          <cell r="A86" t="str">
            <v>W27X235</v>
          </cell>
          <cell r="B86" t="str">
            <v>F</v>
          </cell>
          <cell r="C86">
            <v>235</v>
          </cell>
          <cell r="D86">
            <v>69.400000000000006</v>
          </cell>
          <cell r="E86">
            <v>28.7</v>
          </cell>
          <cell r="F86">
            <v>28.625</v>
          </cell>
          <cell r="G86" t="str">
            <v>–</v>
          </cell>
          <cell r="H86" t="str">
            <v>–</v>
          </cell>
          <cell r="I86" t="str">
            <v>–</v>
          </cell>
          <cell r="J86">
            <v>14.2</v>
          </cell>
          <cell r="K86">
            <v>14.25</v>
          </cell>
          <cell r="L86" t="str">
            <v>–</v>
          </cell>
          <cell r="M86" t="str">
            <v>–</v>
          </cell>
          <cell r="N86" t="str">
            <v>–</v>
          </cell>
          <cell r="O86">
            <v>0.91</v>
          </cell>
          <cell r="P86">
            <v>0.9375</v>
          </cell>
          <cell r="Q86">
            <v>0.5</v>
          </cell>
          <cell r="R86">
            <v>1.61</v>
          </cell>
          <cell r="S86">
            <v>1.625</v>
          </cell>
          <cell r="T86" t="str">
            <v>–</v>
          </cell>
          <cell r="U86" t="str">
            <v>–</v>
          </cell>
          <cell r="V86" t="str">
            <v>–</v>
          </cell>
          <cell r="W86">
            <v>2.4</v>
          </cell>
          <cell r="X86">
            <v>2.5</v>
          </cell>
          <cell r="Y86">
            <v>1.3125</v>
          </cell>
          <cell r="Z86" t="str">
            <v>–</v>
          </cell>
          <cell r="AA86" t="str">
            <v>–</v>
          </cell>
          <cell r="AB86" t="str">
            <v>–</v>
          </cell>
          <cell r="AC86" t="str">
            <v>–</v>
          </cell>
          <cell r="AD86" t="str">
            <v>–</v>
          </cell>
          <cell r="AE86">
            <v>4.41</v>
          </cell>
          <cell r="AF86" t="str">
            <v>–</v>
          </cell>
          <cell r="AG86" t="str">
            <v>–</v>
          </cell>
          <cell r="AH86">
            <v>26.2</v>
          </cell>
          <cell r="AI86" t="str">
            <v>–</v>
          </cell>
          <cell r="AJ86" t="str">
            <v>–</v>
          </cell>
          <cell r="AK86">
            <v>9700</v>
          </cell>
          <cell r="AL86">
            <v>772</v>
          </cell>
          <cell r="AM86">
            <v>677</v>
          </cell>
          <cell r="AN86">
            <v>11.8</v>
          </cell>
          <cell r="AO86">
            <v>769</v>
          </cell>
          <cell r="AP86">
            <v>168</v>
          </cell>
          <cell r="AQ86">
            <v>108</v>
          </cell>
          <cell r="AR86">
            <v>3.33</v>
          </cell>
          <cell r="AS86" t="str">
            <v>–</v>
          </cell>
          <cell r="AT86" t="str">
            <v>–</v>
          </cell>
          <cell r="AU86" t="str">
            <v>–</v>
          </cell>
          <cell r="AV86">
            <v>47</v>
          </cell>
          <cell r="AW86">
            <v>141000</v>
          </cell>
          <cell r="AX86" t="str">
            <v>–</v>
          </cell>
          <cell r="AY86">
            <v>96.2</v>
          </cell>
          <cell r="AZ86">
            <v>550</v>
          </cell>
          <cell r="BA86" t="str">
            <v>–</v>
          </cell>
          <cell r="BB86" t="str">
            <v>–</v>
          </cell>
          <cell r="BC86">
            <v>145</v>
          </cell>
          <cell r="BD86">
            <v>384</v>
          </cell>
          <cell r="BE86" t="str">
            <v>–</v>
          </cell>
          <cell r="BF86" t="str">
            <v>–</v>
          </cell>
          <cell r="BG86" t="str">
            <v>–</v>
          </cell>
          <cell r="BH86" t="str">
            <v>–</v>
          </cell>
          <cell r="BI86" t="str">
            <v>–</v>
          </cell>
          <cell r="BJ86" t="str">
            <v>–</v>
          </cell>
          <cell r="BK86" t="str">
            <v>–</v>
          </cell>
          <cell r="BL86" t="str">
            <v>–</v>
          </cell>
          <cell r="BM86" t="str">
            <v>–</v>
          </cell>
          <cell r="BN86" t="str">
            <v>–</v>
          </cell>
          <cell r="BO86" t="str">
            <v>–</v>
          </cell>
          <cell r="BP86" t="str">
            <v>–</v>
          </cell>
          <cell r="BQ86" t="str">
            <v>–</v>
          </cell>
          <cell r="BR86" t="str">
            <v>–</v>
          </cell>
          <cell r="BS86" t="str">
            <v>–</v>
          </cell>
          <cell r="BT86" t="str">
            <v>–</v>
          </cell>
          <cell r="BU86" t="str">
            <v>–</v>
          </cell>
          <cell r="BV86">
            <v>3.92</v>
          </cell>
          <cell r="BW86">
            <v>27.1</v>
          </cell>
          <cell r="BX86">
            <v>96.8</v>
          </cell>
          <cell r="BY86">
            <v>111</v>
          </cell>
        </row>
        <row r="87">
          <cell r="A87" t="str">
            <v>W27X217</v>
          </cell>
          <cell r="B87" t="str">
            <v>F</v>
          </cell>
          <cell r="C87">
            <v>217</v>
          </cell>
          <cell r="D87">
            <v>63.9</v>
          </cell>
          <cell r="E87">
            <v>28.4</v>
          </cell>
          <cell r="F87">
            <v>28.375</v>
          </cell>
          <cell r="G87" t="str">
            <v>–</v>
          </cell>
          <cell r="H87" t="str">
            <v>–</v>
          </cell>
          <cell r="I87" t="str">
            <v>–</v>
          </cell>
          <cell r="J87">
            <v>14.1</v>
          </cell>
          <cell r="K87">
            <v>14.125</v>
          </cell>
          <cell r="L87" t="str">
            <v>–</v>
          </cell>
          <cell r="M87" t="str">
            <v>–</v>
          </cell>
          <cell r="N87" t="str">
            <v>–</v>
          </cell>
          <cell r="O87">
            <v>0.83</v>
          </cell>
          <cell r="P87">
            <v>0.8125</v>
          </cell>
          <cell r="Q87">
            <v>0.4375</v>
          </cell>
          <cell r="R87">
            <v>1.5</v>
          </cell>
          <cell r="S87">
            <v>1.5</v>
          </cell>
          <cell r="T87" t="str">
            <v>–</v>
          </cell>
          <cell r="U87" t="str">
            <v>–</v>
          </cell>
          <cell r="V87" t="str">
            <v>–</v>
          </cell>
          <cell r="W87">
            <v>2.29</v>
          </cell>
          <cell r="X87">
            <v>2.375</v>
          </cell>
          <cell r="Y87">
            <v>1.25</v>
          </cell>
          <cell r="Z87" t="str">
            <v>–</v>
          </cell>
          <cell r="AA87" t="str">
            <v>–</v>
          </cell>
          <cell r="AB87" t="str">
            <v>–</v>
          </cell>
          <cell r="AC87" t="str">
            <v>–</v>
          </cell>
          <cell r="AD87" t="str">
            <v>–</v>
          </cell>
          <cell r="AE87">
            <v>4.71</v>
          </cell>
          <cell r="AF87" t="str">
            <v>–</v>
          </cell>
          <cell r="AG87" t="str">
            <v>–</v>
          </cell>
          <cell r="AH87">
            <v>28.7</v>
          </cell>
          <cell r="AI87" t="str">
            <v>–</v>
          </cell>
          <cell r="AJ87" t="str">
            <v>–</v>
          </cell>
          <cell r="AK87">
            <v>8910</v>
          </cell>
          <cell r="AL87">
            <v>711</v>
          </cell>
          <cell r="AM87">
            <v>627</v>
          </cell>
          <cell r="AN87">
            <v>11.8</v>
          </cell>
          <cell r="AO87">
            <v>704</v>
          </cell>
          <cell r="AP87">
            <v>154</v>
          </cell>
          <cell r="AQ87">
            <v>100</v>
          </cell>
          <cell r="AR87">
            <v>3.32</v>
          </cell>
          <cell r="AS87" t="str">
            <v>–</v>
          </cell>
          <cell r="AT87" t="str">
            <v>–</v>
          </cell>
          <cell r="AU87" t="str">
            <v>–</v>
          </cell>
          <cell r="AV87">
            <v>37.6</v>
          </cell>
          <cell r="AW87">
            <v>128000</v>
          </cell>
          <cell r="AX87" t="str">
            <v>–</v>
          </cell>
          <cell r="AY87">
            <v>94.8</v>
          </cell>
          <cell r="AZ87">
            <v>501</v>
          </cell>
          <cell r="BA87" t="str">
            <v>–</v>
          </cell>
          <cell r="BB87" t="str">
            <v>–</v>
          </cell>
          <cell r="BC87">
            <v>134</v>
          </cell>
          <cell r="BD87">
            <v>351</v>
          </cell>
          <cell r="BE87" t="str">
            <v>–</v>
          </cell>
          <cell r="BF87" t="str">
            <v>–</v>
          </cell>
          <cell r="BG87" t="str">
            <v>–</v>
          </cell>
          <cell r="BH87" t="str">
            <v>–</v>
          </cell>
          <cell r="BI87" t="str">
            <v>–</v>
          </cell>
          <cell r="BJ87" t="str">
            <v>–</v>
          </cell>
          <cell r="BK87" t="str">
            <v>–</v>
          </cell>
          <cell r="BL87" t="str">
            <v>–</v>
          </cell>
          <cell r="BM87" t="str">
            <v>–</v>
          </cell>
          <cell r="BN87" t="str">
            <v>–</v>
          </cell>
          <cell r="BO87" t="str">
            <v>–</v>
          </cell>
          <cell r="BP87" t="str">
            <v>–</v>
          </cell>
          <cell r="BQ87" t="str">
            <v>–</v>
          </cell>
          <cell r="BR87" t="str">
            <v>–</v>
          </cell>
          <cell r="BS87" t="str">
            <v>–</v>
          </cell>
          <cell r="BT87" t="str">
            <v>–</v>
          </cell>
          <cell r="BU87" t="str">
            <v>–</v>
          </cell>
          <cell r="BV87">
            <v>3.89</v>
          </cell>
          <cell r="BW87">
            <v>26.9</v>
          </cell>
          <cell r="BX87">
            <v>95.9</v>
          </cell>
          <cell r="BY87">
            <v>110</v>
          </cell>
        </row>
        <row r="88">
          <cell r="A88" t="str">
            <v>W27X194</v>
          </cell>
          <cell r="B88" t="str">
            <v>F</v>
          </cell>
          <cell r="C88">
            <v>194</v>
          </cell>
          <cell r="D88">
            <v>57.1</v>
          </cell>
          <cell r="E88">
            <v>28.1</v>
          </cell>
          <cell r="F88">
            <v>28.125</v>
          </cell>
          <cell r="G88" t="str">
            <v>–</v>
          </cell>
          <cell r="H88" t="str">
            <v>–</v>
          </cell>
          <cell r="I88" t="str">
            <v>–</v>
          </cell>
          <cell r="J88">
            <v>14</v>
          </cell>
          <cell r="K88">
            <v>14</v>
          </cell>
          <cell r="L88" t="str">
            <v>–</v>
          </cell>
          <cell r="M88" t="str">
            <v>–</v>
          </cell>
          <cell r="N88" t="str">
            <v>–</v>
          </cell>
          <cell r="O88">
            <v>0.75</v>
          </cell>
          <cell r="P88">
            <v>0.75</v>
          </cell>
          <cell r="Q88">
            <v>0.375</v>
          </cell>
          <cell r="R88">
            <v>1.34</v>
          </cell>
          <cell r="S88">
            <v>1.3125</v>
          </cell>
          <cell r="T88" t="str">
            <v>–</v>
          </cell>
          <cell r="U88" t="str">
            <v>–</v>
          </cell>
          <cell r="V88" t="str">
            <v>–</v>
          </cell>
          <cell r="W88">
            <v>2.13</v>
          </cell>
          <cell r="X88">
            <v>2.25</v>
          </cell>
          <cell r="Y88">
            <v>1.1875</v>
          </cell>
          <cell r="Z88" t="str">
            <v>–</v>
          </cell>
          <cell r="AA88" t="str">
            <v>–</v>
          </cell>
          <cell r="AB88" t="str">
            <v>–</v>
          </cell>
          <cell r="AC88" t="str">
            <v>–</v>
          </cell>
          <cell r="AD88" t="str">
            <v>–</v>
          </cell>
          <cell r="AE88">
            <v>5.24</v>
          </cell>
          <cell r="AF88" t="str">
            <v>–</v>
          </cell>
          <cell r="AG88" t="str">
            <v>–</v>
          </cell>
          <cell r="AH88">
            <v>31.8</v>
          </cell>
          <cell r="AI88" t="str">
            <v>–</v>
          </cell>
          <cell r="AJ88" t="str">
            <v>–</v>
          </cell>
          <cell r="AK88">
            <v>7860</v>
          </cell>
          <cell r="AL88">
            <v>631</v>
          </cell>
          <cell r="AM88">
            <v>559</v>
          </cell>
          <cell r="AN88">
            <v>11.7</v>
          </cell>
          <cell r="AO88">
            <v>619</v>
          </cell>
          <cell r="AP88">
            <v>136</v>
          </cell>
          <cell r="AQ88">
            <v>88.1</v>
          </cell>
          <cell r="AR88">
            <v>3.29</v>
          </cell>
          <cell r="AS88" t="str">
            <v>–</v>
          </cell>
          <cell r="AT88" t="str">
            <v>–</v>
          </cell>
          <cell r="AU88" t="str">
            <v>–</v>
          </cell>
          <cell r="AV88">
            <v>27.1</v>
          </cell>
          <cell r="AW88">
            <v>111000</v>
          </cell>
          <cell r="AX88" t="str">
            <v>–</v>
          </cell>
          <cell r="AY88">
            <v>93.7</v>
          </cell>
          <cell r="AZ88">
            <v>439</v>
          </cell>
          <cell r="BA88" t="str">
            <v>–</v>
          </cell>
          <cell r="BB88" t="str">
            <v>–</v>
          </cell>
          <cell r="BC88">
            <v>119</v>
          </cell>
          <cell r="BD88">
            <v>312</v>
          </cell>
          <cell r="BE88" t="str">
            <v>–</v>
          </cell>
          <cell r="BF88" t="str">
            <v>–</v>
          </cell>
          <cell r="BG88" t="str">
            <v>–</v>
          </cell>
          <cell r="BH88" t="str">
            <v>–</v>
          </cell>
          <cell r="BI88" t="str">
            <v>–</v>
          </cell>
          <cell r="BJ88" t="str">
            <v>–</v>
          </cell>
          <cell r="BK88" t="str">
            <v>–</v>
          </cell>
          <cell r="BL88" t="str">
            <v>–</v>
          </cell>
          <cell r="BM88" t="str">
            <v>–</v>
          </cell>
          <cell r="BN88" t="str">
            <v>–</v>
          </cell>
          <cell r="BO88" t="str">
            <v>–</v>
          </cell>
          <cell r="BP88" t="str">
            <v>–</v>
          </cell>
          <cell r="BQ88" t="str">
            <v>–</v>
          </cell>
          <cell r="BR88" t="str">
            <v>–</v>
          </cell>
          <cell r="BS88" t="str">
            <v>–</v>
          </cell>
          <cell r="BT88" t="str">
            <v>–</v>
          </cell>
          <cell r="BU88" t="str">
            <v>–</v>
          </cell>
          <cell r="BV88">
            <v>3.85</v>
          </cell>
          <cell r="BW88">
            <v>26.8</v>
          </cell>
          <cell r="BX88">
            <v>95</v>
          </cell>
          <cell r="BY88">
            <v>109</v>
          </cell>
        </row>
        <row r="89">
          <cell r="A89" t="str">
            <v>W27X178</v>
          </cell>
          <cell r="B89" t="str">
            <v>F</v>
          </cell>
          <cell r="C89">
            <v>178</v>
          </cell>
          <cell r="D89">
            <v>52.5</v>
          </cell>
          <cell r="E89">
            <v>27.8</v>
          </cell>
          <cell r="F89">
            <v>27.75</v>
          </cell>
          <cell r="G89" t="str">
            <v>–</v>
          </cell>
          <cell r="H89" t="str">
            <v>–</v>
          </cell>
          <cell r="I89" t="str">
            <v>–</v>
          </cell>
          <cell r="J89">
            <v>14.1</v>
          </cell>
          <cell r="K89">
            <v>14.125</v>
          </cell>
          <cell r="L89" t="str">
            <v>–</v>
          </cell>
          <cell r="M89" t="str">
            <v>–</v>
          </cell>
          <cell r="N89" t="str">
            <v>–</v>
          </cell>
          <cell r="O89">
            <v>0.72499999999999998</v>
          </cell>
          <cell r="P89">
            <v>0.75</v>
          </cell>
          <cell r="Q89">
            <v>0.375</v>
          </cell>
          <cell r="R89">
            <v>1.19</v>
          </cell>
          <cell r="S89">
            <v>1.1875</v>
          </cell>
          <cell r="T89" t="str">
            <v>–</v>
          </cell>
          <cell r="U89" t="str">
            <v>–</v>
          </cell>
          <cell r="V89" t="str">
            <v>–</v>
          </cell>
          <cell r="W89">
            <v>1.98</v>
          </cell>
          <cell r="X89">
            <v>2.0625</v>
          </cell>
          <cell r="Y89">
            <v>1.1875</v>
          </cell>
          <cell r="Z89" t="str">
            <v>–</v>
          </cell>
          <cell r="AA89" t="str">
            <v>–</v>
          </cell>
          <cell r="AB89" t="str">
            <v>–</v>
          </cell>
          <cell r="AC89" t="str">
            <v>–</v>
          </cell>
          <cell r="AD89" t="str">
            <v>–</v>
          </cell>
          <cell r="AE89">
            <v>5.92</v>
          </cell>
          <cell r="AF89" t="str">
            <v>–</v>
          </cell>
          <cell r="AG89" t="str">
            <v>–</v>
          </cell>
          <cell r="AH89">
            <v>32.9</v>
          </cell>
          <cell r="AI89" t="str">
            <v>–</v>
          </cell>
          <cell r="AJ89" t="str">
            <v>–</v>
          </cell>
          <cell r="AK89">
            <v>7020</v>
          </cell>
          <cell r="AL89">
            <v>570</v>
          </cell>
          <cell r="AM89">
            <v>505</v>
          </cell>
          <cell r="AN89">
            <v>11.6</v>
          </cell>
          <cell r="AO89">
            <v>555</v>
          </cell>
          <cell r="AP89">
            <v>122</v>
          </cell>
          <cell r="AQ89">
            <v>78.8</v>
          </cell>
          <cell r="AR89">
            <v>3.25</v>
          </cell>
          <cell r="AS89" t="str">
            <v>–</v>
          </cell>
          <cell r="AT89" t="str">
            <v>–</v>
          </cell>
          <cell r="AU89" t="str">
            <v>–</v>
          </cell>
          <cell r="AV89">
            <v>20.100000000000001</v>
          </cell>
          <cell r="AW89">
            <v>98400</v>
          </cell>
          <cell r="AX89" t="str">
            <v>–</v>
          </cell>
          <cell r="AY89">
            <v>93.8</v>
          </cell>
          <cell r="AZ89">
            <v>393</v>
          </cell>
          <cell r="BA89" t="str">
            <v>–</v>
          </cell>
          <cell r="BB89" t="str">
            <v>–</v>
          </cell>
          <cell r="BC89">
            <v>106</v>
          </cell>
          <cell r="BD89">
            <v>282</v>
          </cell>
          <cell r="BE89" t="str">
            <v>–</v>
          </cell>
          <cell r="BF89" t="str">
            <v>–</v>
          </cell>
          <cell r="BG89" t="str">
            <v>–</v>
          </cell>
          <cell r="BH89" t="str">
            <v>–</v>
          </cell>
          <cell r="BI89" t="str">
            <v>–</v>
          </cell>
          <cell r="BJ89" t="str">
            <v>–</v>
          </cell>
          <cell r="BK89" t="str">
            <v>–</v>
          </cell>
          <cell r="BL89" t="str">
            <v>–</v>
          </cell>
          <cell r="BM89" t="str">
            <v>–</v>
          </cell>
          <cell r="BN89" t="str">
            <v>–</v>
          </cell>
          <cell r="BO89" t="str">
            <v>–</v>
          </cell>
          <cell r="BP89" t="str">
            <v>–</v>
          </cell>
          <cell r="BQ89" t="str">
            <v>–</v>
          </cell>
          <cell r="BR89" t="str">
            <v>–</v>
          </cell>
          <cell r="BS89" t="str">
            <v>–</v>
          </cell>
          <cell r="BT89" t="str">
            <v>–</v>
          </cell>
          <cell r="BU89" t="str">
            <v>–</v>
          </cell>
          <cell r="BV89">
            <v>3.83</v>
          </cell>
          <cell r="BW89">
            <v>26.6</v>
          </cell>
          <cell r="BX89">
            <v>94.9</v>
          </cell>
          <cell r="BY89">
            <v>109</v>
          </cell>
        </row>
        <row r="90">
          <cell r="A90" t="str">
            <v>W27X161</v>
          </cell>
          <cell r="B90" t="str">
            <v>F</v>
          </cell>
          <cell r="C90">
            <v>161</v>
          </cell>
          <cell r="D90">
            <v>47.6</v>
          </cell>
          <cell r="E90">
            <v>27.6</v>
          </cell>
          <cell r="F90">
            <v>27.625</v>
          </cell>
          <cell r="G90" t="str">
            <v>–</v>
          </cell>
          <cell r="H90" t="str">
            <v>–</v>
          </cell>
          <cell r="I90" t="str">
            <v>–</v>
          </cell>
          <cell r="J90">
            <v>14</v>
          </cell>
          <cell r="K90">
            <v>14</v>
          </cell>
          <cell r="L90" t="str">
            <v>–</v>
          </cell>
          <cell r="M90" t="str">
            <v>–</v>
          </cell>
          <cell r="N90" t="str">
            <v>–</v>
          </cell>
          <cell r="O90">
            <v>0.66</v>
          </cell>
          <cell r="P90">
            <v>0.6875</v>
          </cell>
          <cell r="Q90">
            <v>0.375</v>
          </cell>
          <cell r="R90">
            <v>1.08</v>
          </cell>
          <cell r="S90">
            <v>1.0625</v>
          </cell>
          <cell r="T90" t="str">
            <v>–</v>
          </cell>
          <cell r="U90" t="str">
            <v>–</v>
          </cell>
          <cell r="V90" t="str">
            <v>–</v>
          </cell>
          <cell r="W90">
            <v>1.87</v>
          </cell>
          <cell r="X90">
            <v>2</v>
          </cell>
          <cell r="Y90">
            <v>1.1875</v>
          </cell>
          <cell r="Z90" t="str">
            <v>–</v>
          </cell>
          <cell r="AA90" t="str">
            <v>–</v>
          </cell>
          <cell r="AB90" t="str">
            <v>–</v>
          </cell>
          <cell r="AC90" t="str">
            <v>–</v>
          </cell>
          <cell r="AD90" t="str">
            <v>–</v>
          </cell>
          <cell r="AE90">
            <v>6.49</v>
          </cell>
          <cell r="AF90" t="str">
            <v>–</v>
          </cell>
          <cell r="AG90" t="str">
            <v>–</v>
          </cell>
          <cell r="AH90">
            <v>36.1</v>
          </cell>
          <cell r="AI90" t="str">
            <v>–</v>
          </cell>
          <cell r="AJ90" t="str">
            <v>–</v>
          </cell>
          <cell r="AK90">
            <v>6310</v>
          </cell>
          <cell r="AL90">
            <v>515</v>
          </cell>
          <cell r="AM90">
            <v>458</v>
          </cell>
          <cell r="AN90">
            <v>11.5</v>
          </cell>
          <cell r="AO90">
            <v>497</v>
          </cell>
          <cell r="AP90">
            <v>109</v>
          </cell>
          <cell r="AQ90">
            <v>70.900000000000006</v>
          </cell>
          <cell r="AR90">
            <v>3.23</v>
          </cell>
          <cell r="AS90" t="str">
            <v>–</v>
          </cell>
          <cell r="AT90" t="str">
            <v>–</v>
          </cell>
          <cell r="AU90" t="str">
            <v>–</v>
          </cell>
          <cell r="AV90">
            <v>15.1</v>
          </cell>
          <cell r="AW90">
            <v>87300</v>
          </cell>
          <cell r="AX90" t="str">
            <v>–</v>
          </cell>
          <cell r="AY90">
            <v>92.8</v>
          </cell>
          <cell r="AZ90">
            <v>351</v>
          </cell>
          <cell r="BA90" t="str">
            <v>–</v>
          </cell>
          <cell r="BB90" t="str">
            <v>–</v>
          </cell>
          <cell r="BC90">
            <v>95.5</v>
          </cell>
          <cell r="BD90">
            <v>254</v>
          </cell>
          <cell r="BE90" t="str">
            <v>–</v>
          </cell>
          <cell r="BF90" t="str">
            <v>–</v>
          </cell>
          <cell r="BG90" t="str">
            <v>–</v>
          </cell>
          <cell r="BH90" t="str">
            <v>–</v>
          </cell>
          <cell r="BI90" t="str">
            <v>–</v>
          </cell>
          <cell r="BJ90" t="str">
            <v>–</v>
          </cell>
          <cell r="BK90" t="str">
            <v>–</v>
          </cell>
          <cell r="BL90" t="str">
            <v>–</v>
          </cell>
          <cell r="BM90" t="str">
            <v>–</v>
          </cell>
          <cell r="BN90" t="str">
            <v>–</v>
          </cell>
          <cell r="BO90" t="str">
            <v>–</v>
          </cell>
          <cell r="BP90" t="str">
            <v>–</v>
          </cell>
          <cell r="BQ90" t="str">
            <v>–</v>
          </cell>
          <cell r="BR90" t="str">
            <v>–</v>
          </cell>
          <cell r="BS90" t="str">
            <v>–</v>
          </cell>
          <cell r="BT90" t="str">
            <v>–</v>
          </cell>
          <cell r="BU90" t="str">
            <v>–</v>
          </cell>
          <cell r="BV90">
            <v>3.79</v>
          </cell>
          <cell r="BW90">
            <v>26.5</v>
          </cell>
          <cell r="BX90">
            <v>95</v>
          </cell>
          <cell r="BY90">
            <v>109</v>
          </cell>
        </row>
        <row r="91">
          <cell r="A91" t="str">
            <v>W27X146</v>
          </cell>
          <cell r="B91" t="str">
            <v>F</v>
          </cell>
          <cell r="C91">
            <v>146</v>
          </cell>
          <cell r="D91">
            <v>43.2</v>
          </cell>
          <cell r="E91">
            <v>27.4</v>
          </cell>
          <cell r="F91">
            <v>27.375</v>
          </cell>
          <cell r="G91" t="str">
            <v>–</v>
          </cell>
          <cell r="H91" t="str">
            <v>–</v>
          </cell>
          <cell r="I91" t="str">
            <v>–</v>
          </cell>
          <cell r="J91">
            <v>14</v>
          </cell>
          <cell r="K91">
            <v>14</v>
          </cell>
          <cell r="L91" t="str">
            <v>–</v>
          </cell>
          <cell r="M91" t="str">
            <v>–</v>
          </cell>
          <cell r="N91" t="str">
            <v>–</v>
          </cell>
          <cell r="O91">
            <v>0.60499999999999998</v>
          </cell>
          <cell r="P91">
            <v>0.625</v>
          </cell>
          <cell r="Q91">
            <v>0.3125</v>
          </cell>
          <cell r="R91">
            <v>0.97499999999999998</v>
          </cell>
          <cell r="S91">
            <v>1</v>
          </cell>
          <cell r="T91" t="str">
            <v>–</v>
          </cell>
          <cell r="U91" t="str">
            <v>–</v>
          </cell>
          <cell r="V91" t="str">
            <v>–</v>
          </cell>
          <cell r="W91">
            <v>1.76</v>
          </cell>
          <cell r="X91">
            <v>1.875</v>
          </cell>
          <cell r="Y91">
            <v>1.125</v>
          </cell>
          <cell r="Z91" t="str">
            <v>–</v>
          </cell>
          <cell r="AA91" t="str">
            <v>–</v>
          </cell>
          <cell r="AB91" t="str">
            <v>–</v>
          </cell>
          <cell r="AC91" t="str">
            <v>–</v>
          </cell>
          <cell r="AD91" t="str">
            <v>–</v>
          </cell>
          <cell r="AE91">
            <v>7.16</v>
          </cell>
          <cell r="AF91" t="str">
            <v>–</v>
          </cell>
          <cell r="AG91" t="str">
            <v>–</v>
          </cell>
          <cell r="AH91">
            <v>39.4</v>
          </cell>
          <cell r="AI91" t="str">
            <v>–</v>
          </cell>
          <cell r="AJ91" t="str">
            <v>–</v>
          </cell>
          <cell r="AK91">
            <v>5660</v>
          </cell>
          <cell r="AL91">
            <v>464</v>
          </cell>
          <cell r="AM91">
            <v>414</v>
          </cell>
          <cell r="AN91">
            <v>11.5</v>
          </cell>
          <cell r="AO91">
            <v>443</v>
          </cell>
          <cell r="AP91">
            <v>97.7</v>
          </cell>
          <cell r="AQ91">
            <v>63.5</v>
          </cell>
          <cell r="AR91">
            <v>3.2</v>
          </cell>
          <cell r="AS91" t="str">
            <v>–</v>
          </cell>
          <cell r="AT91" t="str">
            <v>–</v>
          </cell>
          <cell r="AU91" t="str">
            <v>–</v>
          </cell>
          <cell r="AV91">
            <v>11.3</v>
          </cell>
          <cell r="AW91">
            <v>77200</v>
          </cell>
          <cell r="AX91" t="str">
            <v>–</v>
          </cell>
          <cell r="AY91">
            <v>92.5</v>
          </cell>
          <cell r="AZ91">
            <v>316</v>
          </cell>
          <cell r="BA91" t="str">
            <v>–</v>
          </cell>
          <cell r="BB91" t="str">
            <v>–</v>
          </cell>
          <cell r="BC91">
            <v>86.3</v>
          </cell>
          <cell r="BD91">
            <v>229</v>
          </cell>
          <cell r="BE91" t="str">
            <v>–</v>
          </cell>
          <cell r="BF91" t="str">
            <v>–</v>
          </cell>
          <cell r="BG91" t="str">
            <v>–</v>
          </cell>
          <cell r="BH91" t="str">
            <v>–</v>
          </cell>
          <cell r="BI91" t="str">
            <v>–</v>
          </cell>
          <cell r="BJ91" t="str">
            <v>–</v>
          </cell>
          <cell r="BK91" t="str">
            <v>–</v>
          </cell>
          <cell r="BL91" t="str">
            <v>–</v>
          </cell>
          <cell r="BM91" t="str">
            <v>–</v>
          </cell>
          <cell r="BN91" t="str">
            <v>–</v>
          </cell>
          <cell r="BO91" t="str">
            <v>–</v>
          </cell>
          <cell r="BP91" t="str">
            <v>–</v>
          </cell>
          <cell r="BQ91" t="str">
            <v>–</v>
          </cell>
          <cell r="BR91" t="str">
            <v>–</v>
          </cell>
          <cell r="BS91" t="str">
            <v>–</v>
          </cell>
          <cell r="BT91" t="str">
            <v>–</v>
          </cell>
          <cell r="BU91" t="str">
            <v>–</v>
          </cell>
          <cell r="BV91">
            <v>3.76</v>
          </cell>
          <cell r="BW91">
            <v>26.4</v>
          </cell>
          <cell r="BX91">
            <v>94</v>
          </cell>
          <cell r="BY91">
            <v>108</v>
          </cell>
        </row>
        <row r="92">
          <cell r="A92" t="str">
            <v>W27X129</v>
          </cell>
          <cell r="B92" t="str">
            <v>F</v>
          </cell>
          <cell r="C92">
            <v>129</v>
          </cell>
          <cell r="D92">
            <v>37.799999999999997</v>
          </cell>
          <cell r="E92">
            <v>27.6</v>
          </cell>
          <cell r="F92">
            <v>27.625</v>
          </cell>
          <cell r="G92" t="str">
            <v>–</v>
          </cell>
          <cell r="H92" t="str">
            <v>–</v>
          </cell>
          <cell r="I92" t="str">
            <v>–</v>
          </cell>
          <cell r="J92">
            <v>10</v>
          </cell>
          <cell r="K92">
            <v>10</v>
          </cell>
          <cell r="L92" t="str">
            <v>–</v>
          </cell>
          <cell r="M92" t="str">
            <v>–</v>
          </cell>
          <cell r="N92" t="str">
            <v>–</v>
          </cell>
          <cell r="O92">
            <v>0.61</v>
          </cell>
          <cell r="P92">
            <v>0.625</v>
          </cell>
          <cell r="Q92">
            <v>0.3125</v>
          </cell>
          <cell r="R92">
            <v>1.1000000000000001</v>
          </cell>
          <cell r="S92">
            <v>1.125</v>
          </cell>
          <cell r="T92" t="str">
            <v>–</v>
          </cell>
          <cell r="U92" t="str">
            <v>–</v>
          </cell>
          <cell r="V92" t="str">
            <v>–</v>
          </cell>
          <cell r="W92">
            <v>1.7</v>
          </cell>
          <cell r="X92">
            <v>2</v>
          </cell>
          <cell r="Y92">
            <v>1.125</v>
          </cell>
          <cell r="Z92" t="str">
            <v>–</v>
          </cell>
          <cell r="AA92" t="str">
            <v>–</v>
          </cell>
          <cell r="AB92" t="str">
            <v>–</v>
          </cell>
          <cell r="AC92" t="str">
            <v>–</v>
          </cell>
          <cell r="AD92" t="str">
            <v>–</v>
          </cell>
          <cell r="AE92">
            <v>4.55</v>
          </cell>
          <cell r="AF92" t="str">
            <v>–</v>
          </cell>
          <cell r="AG92" t="str">
            <v>–</v>
          </cell>
          <cell r="AH92">
            <v>39.700000000000003</v>
          </cell>
          <cell r="AI92" t="str">
            <v>–</v>
          </cell>
          <cell r="AJ92" t="str">
            <v>–</v>
          </cell>
          <cell r="AK92">
            <v>4760</v>
          </cell>
          <cell r="AL92">
            <v>395</v>
          </cell>
          <cell r="AM92">
            <v>345</v>
          </cell>
          <cell r="AN92">
            <v>11.2</v>
          </cell>
          <cell r="AO92">
            <v>184</v>
          </cell>
          <cell r="AP92">
            <v>57.6</v>
          </cell>
          <cell r="AQ92">
            <v>36.799999999999997</v>
          </cell>
          <cell r="AR92">
            <v>2.21</v>
          </cell>
          <cell r="AS92" t="str">
            <v>–</v>
          </cell>
          <cell r="AT92" t="str">
            <v>–</v>
          </cell>
          <cell r="AU92" t="str">
            <v>–</v>
          </cell>
          <cell r="AV92">
            <v>11.1</v>
          </cell>
          <cell r="AW92">
            <v>32500</v>
          </cell>
          <cell r="AX92" t="str">
            <v>–</v>
          </cell>
          <cell r="AY92">
            <v>66.3</v>
          </cell>
          <cell r="AZ92">
            <v>182</v>
          </cell>
          <cell r="BA92" t="str">
            <v>–</v>
          </cell>
          <cell r="BB92" t="str">
            <v>–</v>
          </cell>
          <cell r="BC92">
            <v>68.400000000000006</v>
          </cell>
          <cell r="BD92">
            <v>195</v>
          </cell>
          <cell r="BE92" t="str">
            <v>–</v>
          </cell>
          <cell r="BF92" t="str">
            <v>–</v>
          </cell>
          <cell r="BG92" t="str">
            <v>–</v>
          </cell>
          <cell r="BH92" t="str">
            <v>–</v>
          </cell>
          <cell r="BI92" t="str">
            <v>–</v>
          </cell>
          <cell r="BJ92" t="str">
            <v>–</v>
          </cell>
          <cell r="BK92" t="str">
            <v>–</v>
          </cell>
          <cell r="BL92" t="str">
            <v>–</v>
          </cell>
          <cell r="BM92" t="str">
            <v>–</v>
          </cell>
          <cell r="BN92" t="str">
            <v>–</v>
          </cell>
          <cell r="BO92" t="str">
            <v>–</v>
          </cell>
          <cell r="BP92" t="str">
            <v>–</v>
          </cell>
          <cell r="BQ92" t="str">
            <v>–</v>
          </cell>
          <cell r="BR92" t="str">
            <v>–</v>
          </cell>
          <cell r="BS92" t="str">
            <v>–</v>
          </cell>
          <cell r="BT92" t="str">
            <v>–</v>
          </cell>
          <cell r="BU92" t="str">
            <v>–</v>
          </cell>
          <cell r="BV92">
            <v>2.66</v>
          </cell>
          <cell r="BW92">
            <v>26.5</v>
          </cell>
          <cell r="BX92">
            <v>83</v>
          </cell>
          <cell r="BY92">
            <v>93</v>
          </cell>
        </row>
        <row r="93">
          <cell r="A93" t="str">
            <v>W27X114</v>
          </cell>
          <cell r="B93" t="str">
            <v>F</v>
          </cell>
          <cell r="C93">
            <v>114</v>
          </cell>
          <cell r="D93">
            <v>33.6</v>
          </cell>
          <cell r="E93">
            <v>27.3</v>
          </cell>
          <cell r="F93">
            <v>27.25</v>
          </cell>
          <cell r="G93" t="str">
            <v>–</v>
          </cell>
          <cell r="H93" t="str">
            <v>–</v>
          </cell>
          <cell r="I93" t="str">
            <v>–</v>
          </cell>
          <cell r="J93">
            <v>10.1</v>
          </cell>
          <cell r="K93">
            <v>10.125</v>
          </cell>
          <cell r="L93" t="str">
            <v>–</v>
          </cell>
          <cell r="M93" t="str">
            <v>–</v>
          </cell>
          <cell r="N93" t="str">
            <v>–</v>
          </cell>
          <cell r="O93">
            <v>0.56999999999999995</v>
          </cell>
          <cell r="P93">
            <v>0.5625</v>
          </cell>
          <cell r="Q93">
            <v>0.3125</v>
          </cell>
          <cell r="R93">
            <v>0.93</v>
          </cell>
          <cell r="S93">
            <v>0.9375</v>
          </cell>
          <cell r="T93" t="str">
            <v>–</v>
          </cell>
          <cell r="U93" t="str">
            <v>–</v>
          </cell>
          <cell r="V93" t="str">
            <v>–</v>
          </cell>
          <cell r="W93">
            <v>1.53</v>
          </cell>
          <cell r="X93">
            <v>1.8125</v>
          </cell>
          <cell r="Y93">
            <v>1.125</v>
          </cell>
          <cell r="Z93" t="str">
            <v>–</v>
          </cell>
          <cell r="AA93" t="str">
            <v>–</v>
          </cell>
          <cell r="AB93" t="str">
            <v>–</v>
          </cell>
          <cell r="AC93" t="str">
            <v>–</v>
          </cell>
          <cell r="AD93" t="str">
            <v>–</v>
          </cell>
          <cell r="AE93">
            <v>5.41</v>
          </cell>
          <cell r="AF93" t="str">
            <v>–</v>
          </cell>
          <cell r="AG93" t="str">
            <v>–</v>
          </cell>
          <cell r="AH93">
            <v>42.5</v>
          </cell>
          <cell r="AI93" t="str">
            <v>–</v>
          </cell>
          <cell r="AJ93" t="str">
            <v>–</v>
          </cell>
          <cell r="AK93">
            <v>4080</v>
          </cell>
          <cell r="AL93">
            <v>343</v>
          </cell>
          <cell r="AM93">
            <v>299</v>
          </cell>
          <cell r="AN93">
            <v>11</v>
          </cell>
          <cell r="AO93">
            <v>159</v>
          </cell>
          <cell r="AP93">
            <v>49.3</v>
          </cell>
          <cell r="AQ93">
            <v>31.5</v>
          </cell>
          <cell r="AR93">
            <v>2.1800000000000002</v>
          </cell>
          <cell r="AS93" t="str">
            <v>–</v>
          </cell>
          <cell r="AT93" t="str">
            <v>–</v>
          </cell>
          <cell r="AU93" t="str">
            <v>–</v>
          </cell>
          <cell r="AV93">
            <v>7.33</v>
          </cell>
          <cell r="AW93">
            <v>27600</v>
          </cell>
          <cell r="AX93" t="str">
            <v>–</v>
          </cell>
          <cell r="AY93">
            <v>66.599999999999994</v>
          </cell>
          <cell r="AZ93">
            <v>156</v>
          </cell>
          <cell r="BA93" t="str">
            <v>–</v>
          </cell>
          <cell r="BB93" t="str">
            <v>–</v>
          </cell>
          <cell r="BC93">
            <v>58.4</v>
          </cell>
          <cell r="BD93">
            <v>170</v>
          </cell>
          <cell r="BE93" t="str">
            <v>–</v>
          </cell>
          <cell r="BF93" t="str">
            <v>–</v>
          </cell>
          <cell r="BG93" t="str">
            <v>–</v>
          </cell>
          <cell r="BH93" t="str">
            <v>–</v>
          </cell>
          <cell r="BI93" t="str">
            <v>–</v>
          </cell>
          <cell r="BJ93" t="str">
            <v>–</v>
          </cell>
          <cell r="BK93" t="str">
            <v>–</v>
          </cell>
          <cell r="BL93" t="str">
            <v>–</v>
          </cell>
          <cell r="BM93" t="str">
            <v>–</v>
          </cell>
          <cell r="BN93" t="str">
            <v>–</v>
          </cell>
          <cell r="BO93" t="str">
            <v>–</v>
          </cell>
          <cell r="BP93" t="str">
            <v>–</v>
          </cell>
          <cell r="BQ93" t="str">
            <v>–</v>
          </cell>
          <cell r="BR93" t="str">
            <v>–</v>
          </cell>
          <cell r="BS93" t="str">
            <v>–</v>
          </cell>
          <cell r="BT93" t="str">
            <v>–</v>
          </cell>
          <cell r="BU93" t="str">
            <v>–</v>
          </cell>
          <cell r="BV93">
            <v>2.65</v>
          </cell>
          <cell r="BW93">
            <v>26.4</v>
          </cell>
          <cell r="BX93">
            <v>82.7</v>
          </cell>
          <cell r="BY93">
            <v>92.8</v>
          </cell>
        </row>
        <row r="94">
          <cell r="A94" t="str">
            <v>W27X102</v>
          </cell>
          <cell r="B94" t="str">
            <v>F</v>
          </cell>
          <cell r="C94">
            <v>102</v>
          </cell>
          <cell r="D94">
            <v>30</v>
          </cell>
          <cell r="E94">
            <v>27.1</v>
          </cell>
          <cell r="F94">
            <v>27.125</v>
          </cell>
          <cell r="G94" t="str">
            <v>–</v>
          </cell>
          <cell r="H94" t="str">
            <v>–</v>
          </cell>
          <cell r="I94" t="str">
            <v>–</v>
          </cell>
          <cell r="J94">
            <v>10</v>
          </cell>
          <cell r="K94">
            <v>10</v>
          </cell>
          <cell r="L94" t="str">
            <v>–</v>
          </cell>
          <cell r="M94" t="str">
            <v>–</v>
          </cell>
          <cell r="N94" t="str">
            <v>–</v>
          </cell>
          <cell r="O94">
            <v>0.51500000000000001</v>
          </cell>
          <cell r="P94">
            <v>0.5</v>
          </cell>
          <cell r="Q94">
            <v>0.25</v>
          </cell>
          <cell r="R94">
            <v>0.83</v>
          </cell>
          <cell r="S94">
            <v>0.8125</v>
          </cell>
          <cell r="T94" t="str">
            <v>–</v>
          </cell>
          <cell r="U94" t="str">
            <v>–</v>
          </cell>
          <cell r="V94" t="str">
            <v>–</v>
          </cell>
          <cell r="W94">
            <v>1.43</v>
          </cell>
          <cell r="X94">
            <v>1.75</v>
          </cell>
          <cell r="Y94">
            <v>1.0625</v>
          </cell>
          <cell r="Z94" t="str">
            <v>–</v>
          </cell>
          <cell r="AA94" t="str">
            <v>–</v>
          </cell>
          <cell r="AB94" t="str">
            <v>–</v>
          </cell>
          <cell r="AC94" t="str">
            <v>–</v>
          </cell>
          <cell r="AD94" t="str">
            <v>–</v>
          </cell>
          <cell r="AE94">
            <v>6.03</v>
          </cell>
          <cell r="AF94" t="str">
            <v>–</v>
          </cell>
          <cell r="AG94" t="str">
            <v>–</v>
          </cell>
          <cell r="AH94">
            <v>47.1</v>
          </cell>
          <cell r="AI94" t="str">
            <v>–</v>
          </cell>
          <cell r="AJ94" t="str">
            <v>–</v>
          </cell>
          <cell r="AK94">
            <v>3620</v>
          </cell>
          <cell r="AL94">
            <v>305</v>
          </cell>
          <cell r="AM94">
            <v>267</v>
          </cell>
          <cell r="AN94">
            <v>11</v>
          </cell>
          <cell r="AO94">
            <v>139</v>
          </cell>
          <cell r="AP94">
            <v>43.4</v>
          </cell>
          <cell r="AQ94">
            <v>27.8</v>
          </cell>
          <cell r="AR94">
            <v>2.15</v>
          </cell>
          <cell r="AS94" t="str">
            <v>–</v>
          </cell>
          <cell r="AT94" t="str">
            <v>–</v>
          </cell>
          <cell r="AU94" t="str">
            <v>–</v>
          </cell>
          <cell r="AV94">
            <v>5.28</v>
          </cell>
          <cell r="AW94">
            <v>24000</v>
          </cell>
          <cell r="AX94" t="str">
            <v>–</v>
          </cell>
          <cell r="AY94">
            <v>65.7</v>
          </cell>
          <cell r="AZ94">
            <v>136</v>
          </cell>
          <cell r="BA94" t="str">
            <v>–</v>
          </cell>
          <cell r="BB94" t="str">
            <v>–</v>
          </cell>
          <cell r="BC94">
            <v>51.7</v>
          </cell>
          <cell r="BD94">
            <v>151</v>
          </cell>
          <cell r="BE94" t="str">
            <v>–</v>
          </cell>
          <cell r="BF94" t="str">
            <v>–</v>
          </cell>
          <cell r="BG94" t="str">
            <v>–</v>
          </cell>
          <cell r="BH94" t="str">
            <v>–</v>
          </cell>
          <cell r="BI94" t="str">
            <v>–</v>
          </cell>
          <cell r="BJ94" t="str">
            <v>–</v>
          </cell>
          <cell r="BK94" t="str">
            <v>–</v>
          </cell>
          <cell r="BL94" t="str">
            <v>–</v>
          </cell>
          <cell r="BM94" t="str">
            <v>–</v>
          </cell>
          <cell r="BN94" t="str">
            <v>–</v>
          </cell>
          <cell r="BO94" t="str">
            <v>–</v>
          </cell>
          <cell r="BP94" t="str">
            <v>–</v>
          </cell>
          <cell r="BQ94" t="str">
            <v>–</v>
          </cell>
          <cell r="BR94" t="str">
            <v>–</v>
          </cell>
          <cell r="BS94" t="str">
            <v>–</v>
          </cell>
          <cell r="BT94" t="str">
            <v>–</v>
          </cell>
          <cell r="BU94" t="str">
            <v>–</v>
          </cell>
          <cell r="BV94">
            <v>2.62</v>
          </cell>
          <cell r="BW94">
            <v>26.3</v>
          </cell>
          <cell r="BX94">
            <v>82.1</v>
          </cell>
          <cell r="BY94">
            <v>92.1</v>
          </cell>
        </row>
        <row r="95">
          <cell r="A95" t="str">
            <v>W27X94</v>
          </cell>
          <cell r="B95" t="str">
            <v>F</v>
          </cell>
          <cell r="C95">
            <v>94</v>
          </cell>
          <cell r="D95">
            <v>27.6</v>
          </cell>
          <cell r="E95">
            <v>26.9</v>
          </cell>
          <cell r="F95">
            <v>26.875</v>
          </cell>
          <cell r="G95" t="str">
            <v>–</v>
          </cell>
          <cell r="H95" t="str">
            <v>–</v>
          </cell>
          <cell r="I95" t="str">
            <v>–</v>
          </cell>
          <cell r="J95">
            <v>10</v>
          </cell>
          <cell r="K95">
            <v>10</v>
          </cell>
          <cell r="L95" t="str">
            <v>–</v>
          </cell>
          <cell r="M95" t="str">
            <v>–</v>
          </cell>
          <cell r="N95" t="str">
            <v>–</v>
          </cell>
          <cell r="O95">
            <v>0.49</v>
          </cell>
          <cell r="P95">
            <v>0.5</v>
          </cell>
          <cell r="Q95">
            <v>0.25</v>
          </cell>
          <cell r="R95">
            <v>0.745</v>
          </cell>
          <cell r="S95">
            <v>0.75</v>
          </cell>
          <cell r="T95" t="str">
            <v>–</v>
          </cell>
          <cell r="U95" t="str">
            <v>–</v>
          </cell>
          <cell r="V95" t="str">
            <v>–</v>
          </cell>
          <cell r="W95">
            <v>1.34</v>
          </cell>
          <cell r="X95">
            <v>1.625</v>
          </cell>
          <cell r="Y95">
            <v>1.0625</v>
          </cell>
          <cell r="Z95" t="str">
            <v>–</v>
          </cell>
          <cell r="AA95" t="str">
            <v>–</v>
          </cell>
          <cell r="AB95" t="str">
            <v>–</v>
          </cell>
          <cell r="AC95" t="str">
            <v>–</v>
          </cell>
          <cell r="AD95" t="str">
            <v>–</v>
          </cell>
          <cell r="AE95">
            <v>6.7</v>
          </cell>
          <cell r="AF95" t="str">
            <v>–</v>
          </cell>
          <cell r="AG95" t="str">
            <v>–</v>
          </cell>
          <cell r="AH95">
            <v>49.5</v>
          </cell>
          <cell r="AI95" t="str">
            <v>–</v>
          </cell>
          <cell r="AJ95" t="str">
            <v>–</v>
          </cell>
          <cell r="AK95">
            <v>3270</v>
          </cell>
          <cell r="AL95">
            <v>278</v>
          </cell>
          <cell r="AM95">
            <v>243</v>
          </cell>
          <cell r="AN95">
            <v>10.9</v>
          </cell>
          <cell r="AO95">
            <v>124</v>
          </cell>
          <cell r="AP95">
            <v>38.799999999999997</v>
          </cell>
          <cell r="AQ95">
            <v>24.8</v>
          </cell>
          <cell r="AR95">
            <v>2.12</v>
          </cell>
          <cell r="AS95" t="str">
            <v>–</v>
          </cell>
          <cell r="AT95" t="str">
            <v>–</v>
          </cell>
          <cell r="AU95" t="str">
            <v>–</v>
          </cell>
          <cell r="AV95">
            <v>4.03</v>
          </cell>
          <cell r="AW95">
            <v>21300</v>
          </cell>
          <cell r="AX95" t="str">
            <v>–</v>
          </cell>
          <cell r="AY95">
            <v>65.400000000000006</v>
          </cell>
          <cell r="AZ95">
            <v>122</v>
          </cell>
          <cell r="BA95" t="str">
            <v>–</v>
          </cell>
          <cell r="BB95" t="str">
            <v>–</v>
          </cell>
          <cell r="BC95">
            <v>46.3</v>
          </cell>
          <cell r="BD95">
            <v>137</v>
          </cell>
          <cell r="BE95" t="str">
            <v>–</v>
          </cell>
          <cell r="BF95" t="str">
            <v>–</v>
          </cell>
          <cell r="BG95" t="str">
            <v>–</v>
          </cell>
          <cell r="BH95" t="str">
            <v>–</v>
          </cell>
          <cell r="BI95" t="str">
            <v>–</v>
          </cell>
          <cell r="BJ95" t="str">
            <v>–</v>
          </cell>
          <cell r="BK95" t="str">
            <v>–</v>
          </cell>
          <cell r="BL95" t="str">
            <v>–</v>
          </cell>
          <cell r="BM95" t="str">
            <v>–</v>
          </cell>
          <cell r="BN95" t="str">
            <v>–</v>
          </cell>
          <cell r="BO95" t="str">
            <v>–</v>
          </cell>
          <cell r="BP95" t="str">
            <v>–</v>
          </cell>
          <cell r="BQ95" t="str">
            <v>–</v>
          </cell>
          <cell r="BR95" t="str">
            <v>–</v>
          </cell>
          <cell r="BS95" t="str">
            <v>–</v>
          </cell>
          <cell r="BT95" t="str">
            <v>–</v>
          </cell>
          <cell r="BU95" t="str">
            <v>–</v>
          </cell>
          <cell r="BV95">
            <v>2.59</v>
          </cell>
          <cell r="BW95">
            <v>26.2</v>
          </cell>
          <cell r="BX95">
            <v>81.8</v>
          </cell>
          <cell r="BY95">
            <v>91.8</v>
          </cell>
        </row>
        <row r="96">
          <cell r="A96" t="str">
            <v>W27X84</v>
          </cell>
          <cell r="B96" t="str">
            <v>F</v>
          </cell>
          <cell r="C96">
            <v>84</v>
          </cell>
          <cell r="D96">
            <v>24.7</v>
          </cell>
          <cell r="E96">
            <v>26.7</v>
          </cell>
          <cell r="F96">
            <v>26.75</v>
          </cell>
          <cell r="G96" t="str">
            <v>–</v>
          </cell>
          <cell r="H96" t="str">
            <v>–</v>
          </cell>
          <cell r="I96" t="str">
            <v>–</v>
          </cell>
          <cell r="J96">
            <v>10</v>
          </cell>
          <cell r="K96">
            <v>10</v>
          </cell>
          <cell r="L96" t="str">
            <v>–</v>
          </cell>
          <cell r="M96" t="str">
            <v>–</v>
          </cell>
          <cell r="N96" t="str">
            <v>–</v>
          </cell>
          <cell r="O96">
            <v>0.46</v>
          </cell>
          <cell r="P96">
            <v>0.4375</v>
          </cell>
          <cell r="Q96">
            <v>0.25</v>
          </cell>
          <cell r="R96">
            <v>0.64</v>
          </cell>
          <cell r="S96">
            <v>0.625</v>
          </cell>
          <cell r="T96" t="str">
            <v>–</v>
          </cell>
          <cell r="U96" t="str">
            <v>–</v>
          </cell>
          <cell r="V96" t="str">
            <v>–</v>
          </cell>
          <cell r="W96">
            <v>1.24</v>
          </cell>
          <cell r="X96">
            <v>1.5625</v>
          </cell>
          <cell r="Y96">
            <v>1.0625</v>
          </cell>
          <cell r="Z96" t="str">
            <v>–</v>
          </cell>
          <cell r="AA96" t="str">
            <v>–</v>
          </cell>
          <cell r="AB96" t="str">
            <v>–</v>
          </cell>
          <cell r="AC96" t="str">
            <v>–</v>
          </cell>
          <cell r="AD96" t="str">
            <v>–</v>
          </cell>
          <cell r="AE96">
            <v>7.78</v>
          </cell>
          <cell r="AF96" t="str">
            <v>–</v>
          </cell>
          <cell r="AG96" t="str">
            <v>–</v>
          </cell>
          <cell r="AH96">
            <v>52.7</v>
          </cell>
          <cell r="AI96" t="str">
            <v>–</v>
          </cell>
          <cell r="AJ96" t="str">
            <v>–</v>
          </cell>
          <cell r="AK96">
            <v>2850</v>
          </cell>
          <cell r="AL96">
            <v>244</v>
          </cell>
          <cell r="AM96">
            <v>213</v>
          </cell>
          <cell r="AN96">
            <v>10.7</v>
          </cell>
          <cell r="AO96">
            <v>106</v>
          </cell>
          <cell r="AP96">
            <v>33.200000000000003</v>
          </cell>
          <cell r="AQ96">
            <v>21.2</v>
          </cell>
          <cell r="AR96">
            <v>2.0699999999999998</v>
          </cell>
          <cell r="AS96" t="str">
            <v>–</v>
          </cell>
          <cell r="AT96" t="str">
            <v>–</v>
          </cell>
          <cell r="AU96" t="str">
            <v>–</v>
          </cell>
          <cell r="AV96">
            <v>2.81</v>
          </cell>
          <cell r="AW96">
            <v>17900</v>
          </cell>
          <cell r="AX96" t="str">
            <v>–</v>
          </cell>
          <cell r="AY96">
            <v>65.2</v>
          </cell>
          <cell r="AZ96">
            <v>104</v>
          </cell>
          <cell r="BA96" t="str">
            <v>–</v>
          </cell>
          <cell r="BB96" t="str">
            <v>–</v>
          </cell>
          <cell r="BC96">
            <v>39.799999999999997</v>
          </cell>
          <cell r="BD96">
            <v>121</v>
          </cell>
          <cell r="BE96" t="str">
            <v>–</v>
          </cell>
          <cell r="BF96" t="str">
            <v>–</v>
          </cell>
          <cell r="BG96" t="str">
            <v>–</v>
          </cell>
          <cell r="BH96" t="str">
            <v>–</v>
          </cell>
          <cell r="BI96" t="str">
            <v>–</v>
          </cell>
          <cell r="BJ96" t="str">
            <v>–</v>
          </cell>
          <cell r="BK96" t="str">
            <v>–</v>
          </cell>
          <cell r="BL96" t="str">
            <v>–</v>
          </cell>
          <cell r="BM96" t="str">
            <v>–</v>
          </cell>
          <cell r="BN96" t="str">
            <v>–</v>
          </cell>
          <cell r="BO96" t="str">
            <v>–</v>
          </cell>
          <cell r="BP96" t="str">
            <v>–</v>
          </cell>
          <cell r="BQ96" t="str">
            <v>–</v>
          </cell>
          <cell r="BR96" t="str">
            <v>–</v>
          </cell>
          <cell r="BS96" t="str">
            <v>–</v>
          </cell>
          <cell r="BT96" t="str">
            <v>–</v>
          </cell>
          <cell r="BU96" t="str">
            <v>–</v>
          </cell>
          <cell r="BV96">
            <v>2.54</v>
          </cell>
          <cell r="BW96">
            <v>26.1</v>
          </cell>
          <cell r="BX96">
            <v>81.5</v>
          </cell>
          <cell r="BY96">
            <v>91.5</v>
          </cell>
        </row>
        <row r="97">
          <cell r="A97" t="str">
            <v>W24X370</v>
          </cell>
          <cell r="B97" t="str">
            <v>T</v>
          </cell>
          <cell r="C97">
            <v>370</v>
          </cell>
          <cell r="D97">
            <v>109</v>
          </cell>
          <cell r="E97">
            <v>28</v>
          </cell>
          <cell r="F97">
            <v>28</v>
          </cell>
          <cell r="G97" t="str">
            <v>–</v>
          </cell>
          <cell r="H97" t="str">
            <v>–</v>
          </cell>
          <cell r="I97" t="str">
            <v>–</v>
          </cell>
          <cell r="J97">
            <v>13.7</v>
          </cell>
          <cell r="K97">
            <v>13.625</v>
          </cell>
          <cell r="L97" t="str">
            <v>–</v>
          </cell>
          <cell r="M97" t="str">
            <v>–</v>
          </cell>
          <cell r="N97" t="str">
            <v>–</v>
          </cell>
          <cell r="O97">
            <v>1.52</v>
          </cell>
          <cell r="P97">
            <v>1.5</v>
          </cell>
          <cell r="Q97">
            <v>0.75</v>
          </cell>
          <cell r="R97">
            <v>2.72</v>
          </cell>
          <cell r="S97">
            <v>2.75</v>
          </cell>
          <cell r="T97" t="str">
            <v>–</v>
          </cell>
          <cell r="U97" t="str">
            <v>–</v>
          </cell>
          <cell r="V97" t="str">
            <v>–</v>
          </cell>
          <cell r="W97">
            <v>3.22</v>
          </cell>
          <cell r="X97">
            <v>3.625</v>
          </cell>
          <cell r="Y97">
            <v>1.5625</v>
          </cell>
          <cell r="Z97" t="str">
            <v>–</v>
          </cell>
          <cell r="AA97" t="str">
            <v>–</v>
          </cell>
          <cell r="AB97" t="str">
            <v>–</v>
          </cell>
          <cell r="AC97" t="str">
            <v>–</v>
          </cell>
          <cell r="AD97" t="str">
            <v>–</v>
          </cell>
          <cell r="AE97">
            <v>2.5099999999999998</v>
          </cell>
          <cell r="AF97" t="str">
            <v>–</v>
          </cell>
          <cell r="AG97" t="str">
            <v>–</v>
          </cell>
          <cell r="AH97">
            <v>14.2</v>
          </cell>
          <cell r="AI97" t="str">
            <v>–</v>
          </cell>
          <cell r="AJ97" t="str">
            <v>–</v>
          </cell>
          <cell r="AK97">
            <v>13400</v>
          </cell>
          <cell r="AL97">
            <v>1130</v>
          </cell>
          <cell r="AM97">
            <v>957</v>
          </cell>
          <cell r="AN97">
            <v>11.1</v>
          </cell>
          <cell r="AO97">
            <v>1160</v>
          </cell>
          <cell r="AP97">
            <v>267</v>
          </cell>
          <cell r="AQ97">
            <v>170</v>
          </cell>
          <cell r="AR97">
            <v>3.27</v>
          </cell>
          <cell r="AS97" t="str">
            <v>–</v>
          </cell>
          <cell r="AT97" t="str">
            <v>–</v>
          </cell>
          <cell r="AU97" t="str">
            <v>–</v>
          </cell>
          <cell r="AV97">
            <v>201</v>
          </cell>
          <cell r="AW97">
            <v>186000</v>
          </cell>
          <cell r="AX97" t="str">
            <v>–</v>
          </cell>
          <cell r="AY97">
            <v>86.6</v>
          </cell>
          <cell r="AZ97">
            <v>807</v>
          </cell>
          <cell r="BA97" t="str">
            <v>–</v>
          </cell>
          <cell r="BB97" t="str">
            <v>–</v>
          </cell>
          <cell r="BC97">
            <v>209</v>
          </cell>
          <cell r="BD97">
            <v>568</v>
          </cell>
          <cell r="BE97" t="str">
            <v>–</v>
          </cell>
          <cell r="BF97" t="str">
            <v>–</v>
          </cell>
          <cell r="BG97" t="str">
            <v>–</v>
          </cell>
          <cell r="BH97" t="str">
            <v>–</v>
          </cell>
          <cell r="BI97" t="str">
            <v>–</v>
          </cell>
          <cell r="BJ97" t="str">
            <v>–</v>
          </cell>
          <cell r="BK97" t="str">
            <v>–</v>
          </cell>
          <cell r="BL97" t="str">
            <v>–</v>
          </cell>
          <cell r="BM97" t="str">
            <v>–</v>
          </cell>
          <cell r="BN97" t="str">
            <v>–</v>
          </cell>
          <cell r="BO97" t="str">
            <v>–</v>
          </cell>
          <cell r="BP97" t="str">
            <v>–</v>
          </cell>
          <cell r="BQ97" t="str">
            <v>–</v>
          </cell>
          <cell r="BR97" t="str">
            <v>–</v>
          </cell>
          <cell r="BS97" t="str">
            <v>–</v>
          </cell>
          <cell r="BT97" t="str">
            <v>–</v>
          </cell>
          <cell r="BU97" t="str">
            <v>–</v>
          </cell>
          <cell r="BV97">
            <v>3.92</v>
          </cell>
          <cell r="BW97">
            <v>25.3</v>
          </cell>
          <cell r="BX97">
            <v>93.3</v>
          </cell>
          <cell r="BY97">
            <v>107</v>
          </cell>
        </row>
        <row r="98">
          <cell r="A98" t="str">
            <v>W24X335</v>
          </cell>
          <cell r="B98" t="str">
            <v>T</v>
          </cell>
          <cell r="C98">
            <v>335</v>
          </cell>
          <cell r="D98">
            <v>98.3</v>
          </cell>
          <cell r="E98">
            <v>27.5</v>
          </cell>
          <cell r="F98">
            <v>27.5</v>
          </cell>
          <cell r="G98" t="str">
            <v>–</v>
          </cell>
          <cell r="H98" t="str">
            <v>–</v>
          </cell>
          <cell r="I98" t="str">
            <v>–</v>
          </cell>
          <cell r="J98">
            <v>13.5</v>
          </cell>
          <cell r="K98">
            <v>13.5</v>
          </cell>
          <cell r="L98" t="str">
            <v>–</v>
          </cell>
          <cell r="M98" t="str">
            <v>–</v>
          </cell>
          <cell r="N98" t="str">
            <v>–</v>
          </cell>
          <cell r="O98">
            <v>1.38</v>
          </cell>
          <cell r="P98">
            <v>1.375</v>
          </cell>
          <cell r="Q98">
            <v>0.6875</v>
          </cell>
          <cell r="R98">
            <v>2.48</v>
          </cell>
          <cell r="S98">
            <v>2.5</v>
          </cell>
          <cell r="T98" t="str">
            <v>–</v>
          </cell>
          <cell r="U98" t="str">
            <v>–</v>
          </cell>
          <cell r="V98" t="str">
            <v>–</v>
          </cell>
          <cell r="W98">
            <v>2.98</v>
          </cell>
          <cell r="X98">
            <v>3.375</v>
          </cell>
          <cell r="Y98">
            <v>1.5</v>
          </cell>
          <cell r="Z98" t="str">
            <v>–</v>
          </cell>
          <cell r="AA98" t="str">
            <v>–</v>
          </cell>
          <cell r="AB98" t="str">
            <v>–</v>
          </cell>
          <cell r="AC98" t="str">
            <v>–</v>
          </cell>
          <cell r="AD98" t="str">
            <v>–</v>
          </cell>
          <cell r="AE98">
            <v>2.73</v>
          </cell>
          <cell r="AF98" t="str">
            <v>–</v>
          </cell>
          <cell r="AG98" t="str">
            <v>–</v>
          </cell>
          <cell r="AH98">
            <v>15.6</v>
          </cell>
          <cell r="AI98" t="str">
            <v>–</v>
          </cell>
          <cell r="AJ98" t="str">
            <v>–</v>
          </cell>
          <cell r="AK98">
            <v>11900</v>
          </cell>
          <cell r="AL98">
            <v>1020</v>
          </cell>
          <cell r="AM98">
            <v>864</v>
          </cell>
          <cell r="AN98">
            <v>11</v>
          </cell>
          <cell r="AO98">
            <v>1030</v>
          </cell>
          <cell r="AP98">
            <v>238</v>
          </cell>
          <cell r="AQ98">
            <v>152</v>
          </cell>
          <cell r="AR98">
            <v>3.23</v>
          </cell>
          <cell r="AS98" t="str">
            <v>–</v>
          </cell>
          <cell r="AT98" t="str">
            <v>–</v>
          </cell>
          <cell r="AU98" t="str">
            <v>–</v>
          </cell>
          <cell r="AV98">
            <v>152</v>
          </cell>
          <cell r="AW98">
            <v>161000</v>
          </cell>
          <cell r="AX98" t="str">
            <v>–</v>
          </cell>
          <cell r="AY98">
            <v>84.4</v>
          </cell>
          <cell r="AZ98">
            <v>707</v>
          </cell>
          <cell r="BA98" t="str">
            <v>–</v>
          </cell>
          <cell r="BB98" t="str">
            <v>–</v>
          </cell>
          <cell r="BC98">
            <v>188</v>
          </cell>
          <cell r="BD98">
            <v>506</v>
          </cell>
          <cell r="BE98" t="str">
            <v>–</v>
          </cell>
          <cell r="BF98" t="str">
            <v>–</v>
          </cell>
          <cell r="BG98" t="str">
            <v>–</v>
          </cell>
          <cell r="BH98" t="str">
            <v>–</v>
          </cell>
          <cell r="BI98" t="str">
            <v>–</v>
          </cell>
          <cell r="BJ98" t="str">
            <v>–</v>
          </cell>
          <cell r="BK98" t="str">
            <v>–</v>
          </cell>
          <cell r="BL98" t="str">
            <v>–</v>
          </cell>
          <cell r="BM98" t="str">
            <v>–</v>
          </cell>
          <cell r="BN98" t="str">
            <v>–</v>
          </cell>
          <cell r="BO98" t="str">
            <v>–</v>
          </cell>
          <cell r="BP98" t="str">
            <v>–</v>
          </cell>
          <cell r="BQ98" t="str">
            <v>–</v>
          </cell>
          <cell r="BR98" t="str">
            <v>–</v>
          </cell>
          <cell r="BS98" t="str">
            <v>–</v>
          </cell>
          <cell r="BT98" t="str">
            <v>–</v>
          </cell>
          <cell r="BU98" t="str">
            <v>–</v>
          </cell>
          <cell r="BV98">
            <v>3.86</v>
          </cell>
          <cell r="BW98">
            <v>25</v>
          </cell>
          <cell r="BX98">
            <v>91.5</v>
          </cell>
          <cell r="BY98">
            <v>105</v>
          </cell>
        </row>
        <row r="99">
          <cell r="A99" t="str">
            <v>W24X306</v>
          </cell>
          <cell r="B99" t="str">
            <v>T</v>
          </cell>
          <cell r="C99">
            <v>306</v>
          </cell>
          <cell r="D99">
            <v>89.7</v>
          </cell>
          <cell r="E99">
            <v>27.1</v>
          </cell>
          <cell r="F99">
            <v>27.125</v>
          </cell>
          <cell r="G99" t="str">
            <v>–</v>
          </cell>
          <cell r="H99" t="str">
            <v>–</v>
          </cell>
          <cell r="I99" t="str">
            <v>–</v>
          </cell>
          <cell r="J99">
            <v>13.4</v>
          </cell>
          <cell r="K99">
            <v>13.375</v>
          </cell>
          <cell r="L99" t="str">
            <v>–</v>
          </cell>
          <cell r="M99" t="str">
            <v>–</v>
          </cell>
          <cell r="N99" t="str">
            <v>–</v>
          </cell>
          <cell r="O99">
            <v>1.26</v>
          </cell>
          <cell r="P99">
            <v>1.25</v>
          </cell>
          <cell r="Q99">
            <v>0.625</v>
          </cell>
          <cell r="R99">
            <v>2.2799999999999998</v>
          </cell>
          <cell r="S99">
            <v>2.25</v>
          </cell>
          <cell r="T99" t="str">
            <v>–</v>
          </cell>
          <cell r="U99" t="str">
            <v>–</v>
          </cell>
          <cell r="V99" t="str">
            <v>–</v>
          </cell>
          <cell r="W99">
            <v>2.78</v>
          </cell>
          <cell r="X99">
            <v>3.1875</v>
          </cell>
          <cell r="Y99">
            <v>1.4375</v>
          </cell>
          <cell r="Z99" t="str">
            <v>–</v>
          </cell>
          <cell r="AA99" t="str">
            <v>–</v>
          </cell>
          <cell r="AB99" t="str">
            <v>–</v>
          </cell>
          <cell r="AC99" t="str">
            <v>–</v>
          </cell>
          <cell r="AD99" t="str">
            <v>–</v>
          </cell>
          <cell r="AE99">
            <v>2.94</v>
          </cell>
          <cell r="AF99" t="str">
            <v>–</v>
          </cell>
          <cell r="AG99" t="str">
            <v>–</v>
          </cell>
          <cell r="AH99">
            <v>17.100000000000001</v>
          </cell>
          <cell r="AI99" t="str">
            <v>–</v>
          </cell>
          <cell r="AJ99" t="str">
            <v>–</v>
          </cell>
          <cell r="AK99">
            <v>10700</v>
          </cell>
          <cell r="AL99">
            <v>922</v>
          </cell>
          <cell r="AM99">
            <v>789</v>
          </cell>
          <cell r="AN99">
            <v>10.9</v>
          </cell>
          <cell r="AO99">
            <v>919</v>
          </cell>
          <cell r="AP99">
            <v>214</v>
          </cell>
          <cell r="AQ99">
            <v>137</v>
          </cell>
          <cell r="AR99">
            <v>3.2</v>
          </cell>
          <cell r="AS99" t="str">
            <v>–</v>
          </cell>
          <cell r="AT99" t="str">
            <v>–</v>
          </cell>
          <cell r="AU99" t="str">
            <v>–</v>
          </cell>
          <cell r="AV99">
            <v>117</v>
          </cell>
          <cell r="AW99">
            <v>142000</v>
          </cell>
          <cell r="AX99" t="str">
            <v>–</v>
          </cell>
          <cell r="AY99">
            <v>83.1</v>
          </cell>
          <cell r="AZ99">
            <v>635</v>
          </cell>
          <cell r="BA99" t="str">
            <v>–</v>
          </cell>
          <cell r="BB99" t="str">
            <v>–</v>
          </cell>
          <cell r="BC99">
            <v>172</v>
          </cell>
          <cell r="BD99">
            <v>459</v>
          </cell>
          <cell r="BE99" t="str">
            <v>–</v>
          </cell>
          <cell r="BF99" t="str">
            <v>–</v>
          </cell>
          <cell r="BG99" t="str">
            <v>–</v>
          </cell>
          <cell r="BH99" t="str">
            <v>–</v>
          </cell>
          <cell r="BI99" t="str">
            <v>–</v>
          </cell>
          <cell r="BJ99" t="str">
            <v>–</v>
          </cell>
          <cell r="BK99" t="str">
            <v>–</v>
          </cell>
          <cell r="BL99" t="str">
            <v>–</v>
          </cell>
          <cell r="BM99" t="str">
            <v>–</v>
          </cell>
          <cell r="BN99" t="str">
            <v>–</v>
          </cell>
          <cell r="BO99" t="str">
            <v>–</v>
          </cell>
          <cell r="BP99" t="str">
            <v>–</v>
          </cell>
          <cell r="BQ99" t="str">
            <v>–</v>
          </cell>
          <cell r="BR99" t="str">
            <v>–</v>
          </cell>
          <cell r="BS99" t="str">
            <v>–</v>
          </cell>
          <cell r="BT99" t="str">
            <v>–</v>
          </cell>
          <cell r="BU99" t="str">
            <v>–</v>
          </cell>
          <cell r="BV99">
            <v>3.81</v>
          </cell>
          <cell r="BW99">
            <v>24.8</v>
          </cell>
          <cell r="BX99">
            <v>90.6</v>
          </cell>
          <cell r="BY99">
            <v>104</v>
          </cell>
        </row>
        <row r="100">
          <cell r="A100" t="str">
            <v>W24X279</v>
          </cell>
          <cell r="B100" t="str">
            <v>T</v>
          </cell>
          <cell r="C100">
            <v>279</v>
          </cell>
          <cell r="D100">
            <v>81.900000000000006</v>
          </cell>
          <cell r="E100">
            <v>26.7</v>
          </cell>
          <cell r="F100">
            <v>26.75</v>
          </cell>
          <cell r="G100" t="str">
            <v>–</v>
          </cell>
          <cell r="H100" t="str">
            <v>–</v>
          </cell>
          <cell r="I100" t="str">
            <v>–</v>
          </cell>
          <cell r="J100">
            <v>13.3</v>
          </cell>
          <cell r="K100">
            <v>13.25</v>
          </cell>
          <cell r="L100" t="str">
            <v>–</v>
          </cell>
          <cell r="M100" t="str">
            <v>–</v>
          </cell>
          <cell r="N100" t="str">
            <v>–</v>
          </cell>
          <cell r="O100">
            <v>1.1599999999999999</v>
          </cell>
          <cell r="P100">
            <v>1.1875</v>
          </cell>
          <cell r="Q100">
            <v>0.625</v>
          </cell>
          <cell r="R100">
            <v>2.09</v>
          </cell>
          <cell r="S100">
            <v>2.0625</v>
          </cell>
          <cell r="T100" t="str">
            <v>–</v>
          </cell>
          <cell r="U100" t="str">
            <v>–</v>
          </cell>
          <cell r="V100" t="str">
            <v>–</v>
          </cell>
          <cell r="W100">
            <v>2.59</v>
          </cell>
          <cell r="X100">
            <v>3</v>
          </cell>
          <cell r="Y100">
            <v>1.4375</v>
          </cell>
          <cell r="Z100" t="str">
            <v>–</v>
          </cell>
          <cell r="AA100" t="str">
            <v>–</v>
          </cell>
          <cell r="AB100" t="str">
            <v>–</v>
          </cell>
          <cell r="AC100" t="str">
            <v>–</v>
          </cell>
          <cell r="AD100" t="str">
            <v>–</v>
          </cell>
          <cell r="AE100">
            <v>3.18</v>
          </cell>
          <cell r="AF100" t="str">
            <v>–</v>
          </cell>
          <cell r="AG100" t="str">
            <v>–</v>
          </cell>
          <cell r="AH100">
            <v>18.600000000000001</v>
          </cell>
          <cell r="AI100" t="str">
            <v>–</v>
          </cell>
          <cell r="AJ100" t="str">
            <v>–</v>
          </cell>
          <cell r="AK100">
            <v>9600</v>
          </cell>
          <cell r="AL100">
            <v>835</v>
          </cell>
          <cell r="AM100">
            <v>718</v>
          </cell>
          <cell r="AN100">
            <v>10.8</v>
          </cell>
          <cell r="AO100">
            <v>823</v>
          </cell>
          <cell r="AP100">
            <v>193</v>
          </cell>
          <cell r="AQ100">
            <v>124</v>
          </cell>
          <cell r="AR100">
            <v>3.17</v>
          </cell>
          <cell r="AS100" t="str">
            <v>–</v>
          </cell>
          <cell r="AT100" t="str">
            <v>–</v>
          </cell>
          <cell r="AU100" t="str">
            <v>–</v>
          </cell>
          <cell r="AV100">
            <v>90.5</v>
          </cell>
          <cell r="AW100">
            <v>125000</v>
          </cell>
          <cell r="AX100" t="str">
            <v>–</v>
          </cell>
          <cell r="AY100">
            <v>81.8</v>
          </cell>
          <cell r="AZ100">
            <v>569</v>
          </cell>
          <cell r="BA100" t="str">
            <v>–</v>
          </cell>
          <cell r="BB100" t="str">
            <v>–</v>
          </cell>
          <cell r="BC100">
            <v>156</v>
          </cell>
          <cell r="BD100">
            <v>416</v>
          </cell>
          <cell r="BE100" t="str">
            <v>–</v>
          </cell>
          <cell r="BF100" t="str">
            <v>–</v>
          </cell>
          <cell r="BG100" t="str">
            <v>–</v>
          </cell>
          <cell r="BH100" t="str">
            <v>–</v>
          </cell>
          <cell r="BI100" t="str">
            <v>–</v>
          </cell>
          <cell r="BJ100" t="str">
            <v>–</v>
          </cell>
          <cell r="BK100" t="str">
            <v>–</v>
          </cell>
          <cell r="BL100" t="str">
            <v>–</v>
          </cell>
          <cell r="BM100" t="str">
            <v>–</v>
          </cell>
          <cell r="BN100" t="str">
            <v>–</v>
          </cell>
          <cell r="BO100" t="str">
            <v>–</v>
          </cell>
          <cell r="BP100" t="str">
            <v>–</v>
          </cell>
          <cell r="BQ100" t="str">
            <v>–</v>
          </cell>
          <cell r="BR100" t="str">
            <v>–</v>
          </cell>
          <cell r="BS100" t="str">
            <v>–</v>
          </cell>
          <cell r="BT100" t="str">
            <v>–</v>
          </cell>
          <cell r="BU100" t="str">
            <v>–</v>
          </cell>
          <cell r="BV100">
            <v>3.76</v>
          </cell>
          <cell r="BW100">
            <v>24.6</v>
          </cell>
          <cell r="BX100">
            <v>89.7</v>
          </cell>
          <cell r="BY100">
            <v>103</v>
          </cell>
        </row>
        <row r="101">
          <cell r="A101" t="str">
            <v>W24X250</v>
          </cell>
          <cell r="B101" t="str">
            <v>F</v>
          </cell>
          <cell r="C101">
            <v>250</v>
          </cell>
          <cell r="D101">
            <v>73.5</v>
          </cell>
          <cell r="E101">
            <v>26.3</v>
          </cell>
          <cell r="F101">
            <v>26.375</v>
          </cell>
          <cell r="G101" t="str">
            <v>–</v>
          </cell>
          <cell r="H101" t="str">
            <v>–</v>
          </cell>
          <cell r="I101" t="str">
            <v>–</v>
          </cell>
          <cell r="J101">
            <v>13.2</v>
          </cell>
          <cell r="K101">
            <v>13.125</v>
          </cell>
          <cell r="L101" t="str">
            <v>–</v>
          </cell>
          <cell r="M101" t="str">
            <v>–</v>
          </cell>
          <cell r="N101" t="str">
            <v>–</v>
          </cell>
          <cell r="O101">
            <v>1.04</v>
          </cell>
          <cell r="P101">
            <v>1.0625</v>
          </cell>
          <cell r="Q101">
            <v>0.5625</v>
          </cell>
          <cell r="R101">
            <v>1.89</v>
          </cell>
          <cell r="S101">
            <v>1.875</v>
          </cell>
          <cell r="T101" t="str">
            <v>–</v>
          </cell>
          <cell r="U101" t="str">
            <v>–</v>
          </cell>
          <cell r="V101" t="str">
            <v>–</v>
          </cell>
          <cell r="W101">
            <v>2.39</v>
          </cell>
          <cell r="X101">
            <v>2.8125</v>
          </cell>
          <cell r="Y101">
            <v>1.375</v>
          </cell>
          <cell r="Z101" t="str">
            <v>–</v>
          </cell>
          <cell r="AA101" t="str">
            <v>–</v>
          </cell>
          <cell r="AB101" t="str">
            <v>–</v>
          </cell>
          <cell r="AC101" t="str">
            <v>–</v>
          </cell>
          <cell r="AD101" t="str">
            <v>–</v>
          </cell>
          <cell r="AE101">
            <v>3.49</v>
          </cell>
          <cell r="AF101" t="str">
            <v>–</v>
          </cell>
          <cell r="AG101" t="str">
            <v>–</v>
          </cell>
          <cell r="AH101">
            <v>20.7</v>
          </cell>
          <cell r="AI101" t="str">
            <v>–</v>
          </cell>
          <cell r="AJ101" t="str">
            <v>–</v>
          </cell>
          <cell r="AK101">
            <v>8490</v>
          </cell>
          <cell r="AL101">
            <v>744</v>
          </cell>
          <cell r="AM101">
            <v>644</v>
          </cell>
          <cell r="AN101">
            <v>10.7</v>
          </cell>
          <cell r="AO101">
            <v>724</v>
          </cell>
          <cell r="AP101">
            <v>171</v>
          </cell>
          <cell r="AQ101">
            <v>110</v>
          </cell>
          <cell r="AR101">
            <v>3.14</v>
          </cell>
          <cell r="AS101" t="str">
            <v>–</v>
          </cell>
          <cell r="AT101" t="str">
            <v>–</v>
          </cell>
          <cell r="AU101" t="str">
            <v>–</v>
          </cell>
          <cell r="AV101">
            <v>66.599999999999994</v>
          </cell>
          <cell r="AW101">
            <v>108000</v>
          </cell>
          <cell r="AX101" t="str">
            <v>–</v>
          </cell>
          <cell r="AY101">
            <v>80.599999999999994</v>
          </cell>
          <cell r="AZ101">
            <v>502</v>
          </cell>
          <cell r="BA101" t="str">
            <v>–</v>
          </cell>
          <cell r="BB101" t="str">
            <v>–</v>
          </cell>
          <cell r="BC101">
            <v>140</v>
          </cell>
          <cell r="BD101">
            <v>370</v>
          </cell>
          <cell r="BE101" t="str">
            <v>–</v>
          </cell>
          <cell r="BF101" t="str">
            <v>–</v>
          </cell>
          <cell r="BG101" t="str">
            <v>–</v>
          </cell>
          <cell r="BH101" t="str">
            <v>–</v>
          </cell>
          <cell r="BI101" t="str">
            <v>–</v>
          </cell>
          <cell r="BJ101" t="str">
            <v>–</v>
          </cell>
          <cell r="BK101" t="str">
            <v>–</v>
          </cell>
          <cell r="BL101" t="str">
            <v>–</v>
          </cell>
          <cell r="BM101" t="str">
            <v>–</v>
          </cell>
          <cell r="BN101" t="str">
            <v>–</v>
          </cell>
          <cell r="BO101" t="str">
            <v>–</v>
          </cell>
          <cell r="BP101" t="str">
            <v>–</v>
          </cell>
          <cell r="BQ101" t="str">
            <v>–</v>
          </cell>
          <cell r="BR101" t="str">
            <v>–</v>
          </cell>
          <cell r="BS101" t="str">
            <v>–</v>
          </cell>
          <cell r="BT101" t="str">
            <v>–</v>
          </cell>
          <cell r="BU101" t="str">
            <v>–</v>
          </cell>
          <cell r="BV101">
            <v>3.71</v>
          </cell>
          <cell r="BW101">
            <v>24.4</v>
          </cell>
          <cell r="BX101">
            <v>88.8</v>
          </cell>
          <cell r="BY101">
            <v>102</v>
          </cell>
        </row>
        <row r="102">
          <cell r="A102" t="str">
            <v>W24X229</v>
          </cell>
          <cell r="B102" t="str">
            <v>F</v>
          </cell>
          <cell r="C102">
            <v>229</v>
          </cell>
          <cell r="D102">
            <v>67.2</v>
          </cell>
          <cell r="E102">
            <v>26</v>
          </cell>
          <cell r="F102">
            <v>26</v>
          </cell>
          <cell r="G102" t="str">
            <v>–</v>
          </cell>
          <cell r="H102" t="str">
            <v>–</v>
          </cell>
          <cell r="I102" t="str">
            <v>–</v>
          </cell>
          <cell r="J102">
            <v>13.1</v>
          </cell>
          <cell r="K102">
            <v>13.125</v>
          </cell>
          <cell r="L102" t="str">
            <v>–</v>
          </cell>
          <cell r="M102" t="str">
            <v>–</v>
          </cell>
          <cell r="N102" t="str">
            <v>–</v>
          </cell>
          <cell r="O102">
            <v>0.96</v>
          </cell>
          <cell r="P102">
            <v>0.9375</v>
          </cell>
          <cell r="Q102">
            <v>0.5</v>
          </cell>
          <cell r="R102">
            <v>1.73</v>
          </cell>
          <cell r="S102">
            <v>1.75</v>
          </cell>
          <cell r="T102" t="str">
            <v>–</v>
          </cell>
          <cell r="U102" t="str">
            <v>–</v>
          </cell>
          <cell r="V102" t="str">
            <v>–</v>
          </cell>
          <cell r="W102">
            <v>2.23</v>
          </cell>
          <cell r="X102">
            <v>2.625</v>
          </cell>
          <cell r="Y102">
            <v>1.3125</v>
          </cell>
          <cell r="Z102" t="str">
            <v>–</v>
          </cell>
          <cell r="AA102" t="str">
            <v>–</v>
          </cell>
          <cell r="AB102" t="str">
            <v>–</v>
          </cell>
          <cell r="AC102" t="str">
            <v>–</v>
          </cell>
          <cell r="AD102" t="str">
            <v>–</v>
          </cell>
          <cell r="AE102">
            <v>3.79</v>
          </cell>
          <cell r="AF102" t="str">
            <v>–</v>
          </cell>
          <cell r="AG102" t="str">
            <v>–</v>
          </cell>
          <cell r="AH102">
            <v>22.5</v>
          </cell>
          <cell r="AI102" t="str">
            <v>–</v>
          </cell>
          <cell r="AJ102" t="str">
            <v>–</v>
          </cell>
          <cell r="AK102">
            <v>7650</v>
          </cell>
          <cell r="AL102">
            <v>675</v>
          </cell>
          <cell r="AM102">
            <v>588</v>
          </cell>
          <cell r="AN102">
            <v>10.7</v>
          </cell>
          <cell r="AO102">
            <v>651</v>
          </cell>
          <cell r="AP102">
            <v>154</v>
          </cell>
          <cell r="AQ102">
            <v>99.4</v>
          </cell>
          <cell r="AR102">
            <v>3.11</v>
          </cell>
          <cell r="AS102" t="str">
            <v>–</v>
          </cell>
          <cell r="AT102" t="str">
            <v>–</v>
          </cell>
          <cell r="AU102" t="str">
            <v>–</v>
          </cell>
          <cell r="AV102">
            <v>51.3</v>
          </cell>
          <cell r="AW102">
            <v>96100</v>
          </cell>
          <cell r="AX102" t="str">
            <v>–</v>
          </cell>
          <cell r="AY102">
            <v>79.5</v>
          </cell>
          <cell r="AZ102">
            <v>450</v>
          </cell>
          <cell r="BA102" t="str">
            <v>–</v>
          </cell>
          <cell r="BB102" t="str">
            <v>–</v>
          </cell>
          <cell r="BC102">
            <v>127</v>
          </cell>
          <cell r="BD102">
            <v>336</v>
          </cell>
          <cell r="BE102" t="str">
            <v>–</v>
          </cell>
          <cell r="BF102" t="str">
            <v>–</v>
          </cell>
          <cell r="BG102" t="str">
            <v>–</v>
          </cell>
          <cell r="BH102" t="str">
            <v>–</v>
          </cell>
          <cell r="BI102" t="str">
            <v>–</v>
          </cell>
          <cell r="BJ102" t="str">
            <v>–</v>
          </cell>
          <cell r="BK102" t="str">
            <v>–</v>
          </cell>
          <cell r="BL102" t="str">
            <v>–</v>
          </cell>
          <cell r="BM102" t="str">
            <v>–</v>
          </cell>
          <cell r="BN102" t="str">
            <v>–</v>
          </cell>
          <cell r="BO102" t="str">
            <v>–</v>
          </cell>
          <cell r="BP102" t="str">
            <v>–</v>
          </cell>
          <cell r="BQ102" t="str">
            <v>–</v>
          </cell>
          <cell r="BR102" t="str">
            <v>–</v>
          </cell>
          <cell r="BS102" t="str">
            <v>–</v>
          </cell>
          <cell r="BT102" t="str">
            <v>–</v>
          </cell>
          <cell r="BU102" t="str">
            <v>–</v>
          </cell>
          <cell r="BV102">
            <v>3.67</v>
          </cell>
          <cell r="BW102">
            <v>24.3</v>
          </cell>
          <cell r="BX102">
            <v>88.9</v>
          </cell>
          <cell r="BY102">
            <v>102</v>
          </cell>
        </row>
        <row r="103">
          <cell r="A103" t="str">
            <v>W24X207</v>
          </cell>
          <cell r="B103" t="str">
            <v>F</v>
          </cell>
          <cell r="C103">
            <v>207</v>
          </cell>
          <cell r="D103">
            <v>60.7</v>
          </cell>
          <cell r="E103">
            <v>25.7</v>
          </cell>
          <cell r="F103">
            <v>25.75</v>
          </cell>
          <cell r="G103" t="str">
            <v>–</v>
          </cell>
          <cell r="H103" t="str">
            <v>–</v>
          </cell>
          <cell r="I103" t="str">
            <v>–</v>
          </cell>
          <cell r="J103">
            <v>13</v>
          </cell>
          <cell r="K103">
            <v>13</v>
          </cell>
          <cell r="L103" t="str">
            <v>–</v>
          </cell>
          <cell r="M103" t="str">
            <v>–</v>
          </cell>
          <cell r="N103" t="str">
            <v>–</v>
          </cell>
          <cell r="O103">
            <v>0.87</v>
          </cell>
          <cell r="P103">
            <v>0.875</v>
          </cell>
          <cell r="Q103">
            <v>0.4375</v>
          </cell>
          <cell r="R103">
            <v>1.57</v>
          </cell>
          <cell r="S103">
            <v>1.5625</v>
          </cell>
          <cell r="T103" t="str">
            <v>–</v>
          </cell>
          <cell r="U103" t="str">
            <v>–</v>
          </cell>
          <cell r="V103" t="str">
            <v>–</v>
          </cell>
          <cell r="W103">
            <v>2.0699999999999998</v>
          </cell>
          <cell r="X103">
            <v>2.5</v>
          </cell>
          <cell r="Y103">
            <v>1.25</v>
          </cell>
          <cell r="Z103" t="str">
            <v>–</v>
          </cell>
          <cell r="AA103" t="str">
            <v>–</v>
          </cell>
          <cell r="AB103" t="str">
            <v>–</v>
          </cell>
          <cell r="AC103" t="str">
            <v>–</v>
          </cell>
          <cell r="AD103" t="str">
            <v>–</v>
          </cell>
          <cell r="AE103">
            <v>4.1399999999999997</v>
          </cell>
          <cell r="AF103" t="str">
            <v>–</v>
          </cell>
          <cell r="AG103" t="str">
            <v>–</v>
          </cell>
          <cell r="AH103">
            <v>24.8</v>
          </cell>
          <cell r="AI103" t="str">
            <v>–</v>
          </cell>
          <cell r="AJ103" t="str">
            <v>–</v>
          </cell>
          <cell r="AK103">
            <v>6820</v>
          </cell>
          <cell r="AL103">
            <v>606</v>
          </cell>
          <cell r="AM103">
            <v>531</v>
          </cell>
          <cell r="AN103">
            <v>10.6</v>
          </cell>
          <cell r="AO103">
            <v>578</v>
          </cell>
          <cell r="AP103">
            <v>137</v>
          </cell>
          <cell r="AQ103">
            <v>88.8</v>
          </cell>
          <cell r="AR103">
            <v>3.08</v>
          </cell>
          <cell r="AS103" t="str">
            <v>–</v>
          </cell>
          <cell r="AT103" t="str">
            <v>–</v>
          </cell>
          <cell r="AU103" t="str">
            <v>–</v>
          </cell>
          <cell r="AV103">
            <v>38.299999999999997</v>
          </cell>
          <cell r="AW103">
            <v>84100</v>
          </cell>
          <cell r="AX103" t="str">
            <v>–</v>
          </cell>
          <cell r="AY103">
            <v>78.400000000000006</v>
          </cell>
          <cell r="AZ103">
            <v>400</v>
          </cell>
          <cell r="BA103" t="str">
            <v>–</v>
          </cell>
          <cell r="BB103" t="str">
            <v>–</v>
          </cell>
          <cell r="BC103">
            <v>115</v>
          </cell>
          <cell r="BD103">
            <v>302</v>
          </cell>
          <cell r="BE103" t="str">
            <v>–</v>
          </cell>
          <cell r="BF103" t="str">
            <v>–</v>
          </cell>
          <cell r="BG103" t="str">
            <v>–</v>
          </cell>
          <cell r="BH103" t="str">
            <v>–</v>
          </cell>
          <cell r="BI103" t="str">
            <v>–</v>
          </cell>
          <cell r="BJ103" t="str">
            <v>–</v>
          </cell>
          <cell r="BK103" t="str">
            <v>–</v>
          </cell>
          <cell r="BL103" t="str">
            <v>–</v>
          </cell>
          <cell r="BM103" t="str">
            <v>–</v>
          </cell>
          <cell r="BN103" t="str">
            <v>–</v>
          </cell>
          <cell r="BO103" t="str">
            <v>–</v>
          </cell>
          <cell r="BP103" t="str">
            <v>–</v>
          </cell>
          <cell r="BQ103" t="str">
            <v>–</v>
          </cell>
          <cell r="BR103" t="str">
            <v>–</v>
          </cell>
          <cell r="BS103" t="str">
            <v>–</v>
          </cell>
          <cell r="BT103" t="str">
            <v>–</v>
          </cell>
          <cell r="BU103" t="str">
            <v>–</v>
          </cell>
          <cell r="BV103">
            <v>3.62</v>
          </cell>
          <cell r="BW103">
            <v>24.1</v>
          </cell>
          <cell r="BX103">
            <v>88</v>
          </cell>
          <cell r="BY103">
            <v>101</v>
          </cell>
        </row>
        <row r="104">
          <cell r="A104" t="str">
            <v>W24X192</v>
          </cell>
          <cell r="B104" t="str">
            <v>F</v>
          </cell>
          <cell r="C104">
            <v>192</v>
          </cell>
          <cell r="D104">
            <v>56.5</v>
          </cell>
          <cell r="E104">
            <v>25.5</v>
          </cell>
          <cell r="F104">
            <v>25.5</v>
          </cell>
          <cell r="G104" t="str">
            <v>–</v>
          </cell>
          <cell r="H104" t="str">
            <v>–</v>
          </cell>
          <cell r="I104" t="str">
            <v>–</v>
          </cell>
          <cell r="J104">
            <v>13</v>
          </cell>
          <cell r="K104">
            <v>13</v>
          </cell>
          <cell r="L104" t="str">
            <v>–</v>
          </cell>
          <cell r="M104" t="str">
            <v>–</v>
          </cell>
          <cell r="N104" t="str">
            <v>–</v>
          </cell>
          <cell r="O104">
            <v>0.81</v>
          </cell>
          <cell r="P104">
            <v>0.8125</v>
          </cell>
          <cell r="Q104">
            <v>0.4375</v>
          </cell>
          <cell r="R104">
            <v>1.46</v>
          </cell>
          <cell r="S104">
            <v>1.4375</v>
          </cell>
          <cell r="T104" t="str">
            <v>–</v>
          </cell>
          <cell r="U104" t="str">
            <v>–</v>
          </cell>
          <cell r="V104" t="str">
            <v>–</v>
          </cell>
          <cell r="W104">
            <v>1.96</v>
          </cell>
          <cell r="X104">
            <v>2.375</v>
          </cell>
          <cell r="Y104">
            <v>1.25</v>
          </cell>
          <cell r="Z104" t="str">
            <v>–</v>
          </cell>
          <cell r="AA104" t="str">
            <v>–</v>
          </cell>
          <cell r="AB104" t="str">
            <v>–</v>
          </cell>
          <cell r="AC104" t="str">
            <v>–</v>
          </cell>
          <cell r="AD104" t="str">
            <v>–</v>
          </cell>
          <cell r="AE104">
            <v>4.43</v>
          </cell>
          <cell r="AF104" t="str">
            <v>–</v>
          </cell>
          <cell r="AG104" t="str">
            <v>–</v>
          </cell>
          <cell r="AH104">
            <v>26.6</v>
          </cell>
          <cell r="AI104" t="str">
            <v>–</v>
          </cell>
          <cell r="AJ104" t="str">
            <v>–</v>
          </cell>
          <cell r="AK104">
            <v>6260</v>
          </cell>
          <cell r="AL104">
            <v>559</v>
          </cell>
          <cell r="AM104">
            <v>491</v>
          </cell>
          <cell r="AN104">
            <v>10.5</v>
          </cell>
          <cell r="AO104">
            <v>530</v>
          </cell>
          <cell r="AP104">
            <v>126</v>
          </cell>
          <cell r="AQ104">
            <v>81.8</v>
          </cell>
          <cell r="AR104">
            <v>3.07</v>
          </cell>
          <cell r="AS104" t="str">
            <v>–</v>
          </cell>
          <cell r="AT104" t="str">
            <v>–</v>
          </cell>
          <cell r="AU104" t="str">
            <v>–</v>
          </cell>
          <cell r="AV104">
            <v>30.8</v>
          </cell>
          <cell r="AW104">
            <v>76300</v>
          </cell>
          <cell r="AX104" t="str">
            <v>–</v>
          </cell>
          <cell r="AY104">
            <v>78.099999999999994</v>
          </cell>
          <cell r="AZ104">
            <v>371</v>
          </cell>
          <cell r="BA104" t="str">
            <v>–</v>
          </cell>
          <cell r="BB104" t="str">
            <v>–</v>
          </cell>
          <cell r="BC104">
            <v>107</v>
          </cell>
          <cell r="BD104">
            <v>280</v>
          </cell>
          <cell r="BE104" t="str">
            <v>–</v>
          </cell>
          <cell r="BF104" t="str">
            <v>–</v>
          </cell>
          <cell r="BG104" t="str">
            <v>–</v>
          </cell>
          <cell r="BH104" t="str">
            <v>–</v>
          </cell>
          <cell r="BI104" t="str">
            <v>–</v>
          </cell>
          <cell r="BJ104" t="str">
            <v>–</v>
          </cell>
          <cell r="BK104" t="str">
            <v>–</v>
          </cell>
          <cell r="BL104" t="str">
            <v>–</v>
          </cell>
          <cell r="BM104" t="str">
            <v>–</v>
          </cell>
          <cell r="BN104" t="str">
            <v>–</v>
          </cell>
          <cell r="BO104" t="str">
            <v>–</v>
          </cell>
          <cell r="BP104" t="str">
            <v>–</v>
          </cell>
          <cell r="BQ104" t="str">
            <v>–</v>
          </cell>
          <cell r="BR104" t="str">
            <v>–</v>
          </cell>
          <cell r="BS104" t="str">
            <v>–</v>
          </cell>
          <cell r="BT104" t="str">
            <v>–</v>
          </cell>
          <cell r="BU104" t="str">
            <v>–</v>
          </cell>
          <cell r="BV104">
            <v>3.6</v>
          </cell>
          <cell r="BW104">
            <v>24</v>
          </cell>
          <cell r="BX104">
            <v>88</v>
          </cell>
          <cell r="BY104">
            <v>101</v>
          </cell>
        </row>
        <row r="105">
          <cell r="A105" t="str">
            <v>W24X176</v>
          </cell>
          <cell r="B105" t="str">
            <v>F</v>
          </cell>
          <cell r="C105">
            <v>176</v>
          </cell>
          <cell r="D105">
            <v>51.7</v>
          </cell>
          <cell r="E105">
            <v>25.2</v>
          </cell>
          <cell r="F105">
            <v>25.25</v>
          </cell>
          <cell r="G105" t="str">
            <v>–</v>
          </cell>
          <cell r="H105" t="str">
            <v>–</v>
          </cell>
          <cell r="I105" t="str">
            <v>–</v>
          </cell>
          <cell r="J105">
            <v>12.9</v>
          </cell>
          <cell r="K105">
            <v>12.875</v>
          </cell>
          <cell r="L105" t="str">
            <v>–</v>
          </cell>
          <cell r="M105" t="str">
            <v>–</v>
          </cell>
          <cell r="N105" t="str">
            <v>–</v>
          </cell>
          <cell r="O105">
            <v>0.75</v>
          </cell>
          <cell r="P105">
            <v>0.75</v>
          </cell>
          <cell r="Q105">
            <v>0.375</v>
          </cell>
          <cell r="R105">
            <v>1.34</v>
          </cell>
          <cell r="S105">
            <v>1.3125</v>
          </cell>
          <cell r="T105" t="str">
            <v>–</v>
          </cell>
          <cell r="U105" t="str">
            <v>–</v>
          </cell>
          <cell r="V105" t="str">
            <v>–</v>
          </cell>
          <cell r="W105">
            <v>1.84</v>
          </cell>
          <cell r="X105">
            <v>2.25</v>
          </cell>
          <cell r="Y105">
            <v>1.1875</v>
          </cell>
          <cell r="Z105" t="str">
            <v>–</v>
          </cell>
          <cell r="AA105" t="str">
            <v>–</v>
          </cell>
          <cell r="AB105" t="str">
            <v>–</v>
          </cell>
          <cell r="AC105" t="str">
            <v>–</v>
          </cell>
          <cell r="AD105" t="str">
            <v>–</v>
          </cell>
          <cell r="AE105">
            <v>4.8099999999999996</v>
          </cell>
          <cell r="AF105" t="str">
            <v>–</v>
          </cell>
          <cell r="AG105" t="str">
            <v>–</v>
          </cell>
          <cell r="AH105">
            <v>28.7</v>
          </cell>
          <cell r="AI105" t="str">
            <v>–</v>
          </cell>
          <cell r="AJ105" t="str">
            <v>–</v>
          </cell>
          <cell r="AK105">
            <v>5680</v>
          </cell>
          <cell r="AL105">
            <v>511</v>
          </cell>
          <cell r="AM105">
            <v>450</v>
          </cell>
          <cell r="AN105">
            <v>10.5</v>
          </cell>
          <cell r="AO105">
            <v>479</v>
          </cell>
          <cell r="AP105">
            <v>115</v>
          </cell>
          <cell r="AQ105">
            <v>74.3</v>
          </cell>
          <cell r="AR105">
            <v>3.04</v>
          </cell>
          <cell r="AS105" t="str">
            <v>–</v>
          </cell>
          <cell r="AT105" t="str">
            <v>–</v>
          </cell>
          <cell r="AU105" t="str">
            <v>–</v>
          </cell>
          <cell r="AV105">
            <v>23.9</v>
          </cell>
          <cell r="AW105">
            <v>68400</v>
          </cell>
          <cell r="AX105" t="str">
            <v>–</v>
          </cell>
          <cell r="AY105">
            <v>76.900000000000006</v>
          </cell>
          <cell r="AZ105">
            <v>333</v>
          </cell>
          <cell r="BA105" t="str">
            <v>–</v>
          </cell>
          <cell r="BB105" t="str">
            <v>–</v>
          </cell>
          <cell r="BC105">
            <v>97.1</v>
          </cell>
          <cell r="BD105">
            <v>254</v>
          </cell>
          <cell r="BE105" t="str">
            <v>–</v>
          </cell>
          <cell r="BF105" t="str">
            <v>–</v>
          </cell>
          <cell r="BG105" t="str">
            <v>–</v>
          </cell>
          <cell r="BH105" t="str">
            <v>–</v>
          </cell>
          <cell r="BI105" t="str">
            <v>–</v>
          </cell>
          <cell r="BJ105" t="str">
            <v>–</v>
          </cell>
          <cell r="BK105" t="str">
            <v>–</v>
          </cell>
          <cell r="BL105" t="str">
            <v>–</v>
          </cell>
          <cell r="BM105" t="str">
            <v>–</v>
          </cell>
          <cell r="BN105" t="str">
            <v>–</v>
          </cell>
          <cell r="BO105" t="str">
            <v>–</v>
          </cell>
          <cell r="BP105" t="str">
            <v>–</v>
          </cell>
          <cell r="BQ105" t="str">
            <v>–</v>
          </cell>
          <cell r="BR105" t="str">
            <v>–</v>
          </cell>
          <cell r="BS105" t="str">
            <v>–</v>
          </cell>
          <cell r="BT105" t="str">
            <v>–</v>
          </cell>
          <cell r="BU105" t="str">
            <v>–</v>
          </cell>
          <cell r="BV105">
            <v>3.57</v>
          </cell>
          <cell r="BW105">
            <v>23.9</v>
          </cell>
          <cell r="BX105">
            <v>86.7</v>
          </cell>
          <cell r="BY105">
            <v>99.6</v>
          </cell>
        </row>
        <row r="106">
          <cell r="A106" t="str">
            <v>W24X162</v>
          </cell>
          <cell r="B106" t="str">
            <v>F</v>
          </cell>
          <cell r="C106">
            <v>162</v>
          </cell>
          <cell r="D106">
            <v>47.8</v>
          </cell>
          <cell r="E106">
            <v>25</v>
          </cell>
          <cell r="F106">
            <v>25</v>
          </cell>
          <cell r="G106" t="str">
            <v>–</v>
          </cell>
          <cell r="H106" t="str">
            <v>–</v>
          </cell>
          <cell r="I106" t="str">
            <v>–</v>
          </cell>
          <cell r="J106">
            <v>13</v>
          </cell>
          <cell r="K106">
            <v>13</v>
          </cell>
          <cell r="L106" t="str">
            <v>–</v>
          </cell>
          <cell r="M106" t="str">
            <v>–</v>
          </cell>
          <cell r="N106" t="str">
            <v>–</v>
          </cell>
          <cell r="O106">
            <v>0.70499999999999996</v>
          </cell>
          <cell r="P106">
            <v>0.6875</v>
          </cell>
          <cell r="Q106">
            <v>0.375</v>
          </cell>
          <cell r="R106">
            <v>1.22</v>
          </cell>
          <cell r="S106">
            <v>1.25</v>
          </cell>
          <cell r="T106" t="str">
            <v>–</v>
          </cell>
          <cell r="U106" t="str">
            <v>–</v>
          </cell>
          <cell r="V106" t="str">
            <v>–</v>
          </cell>
          <cell r="W106">
            <v>1.72</v>
          </cell>
          <cell r="X106">
            <v>2.125</v>
          </cell>
          <cell r="Y106">
            <v>1.1875</v>
          </cell>
          <cell r="Z106" t="str">
            <v>–</v>
          </cell>
          <cell r="AA106" t="str">
            <v>–</v>
          </cell>
          <cell r="AB106" t="str">
            <v>–</v>
          </cell>
          <cell r="AC106" t="str">
            <v>–</v>
          </cell>
          <cell r="AD106" t="str">
            <v>–</v>
          </cell>
          <cell r="AE106">
            <v>5.31</v>
          </cell>
          <cell r="AF106" t="str">
            <v>–</v>
          </cell>
          <cell r="AG106" t="str">
            <v>–</v>
          </cell>
          <cell r="AH106">
            <v>30.6</v>
          </cell>
          <cell r="AI106" t="str">
            <v>–</v>
          </cell>
          <cell r="AJ106" t="str">
            <v>–</v>
          </cell>
          <cell r="AK106">
            <v>5170</v>
          </cell>
          <cell r="AL106">
            <v>468</v>
          </cell>
          <cell r="AM106">
            <v>414</v>
          </cell>
          <cell r="AN106">
            <v>10.4</v>
          </cell>
          <cell r="AO106">
            <v>443</v>
          </cell>
          <cell r="AP106">
            <v>105</v>
          </cell>
          <cell r="AQ106">
            <v>68.400000000000006</v>
          </cell>
          <cell r="AR106">
            <v>3.05</v>
          </cell>
          <cell r="AS106" t="str">
            <v>–</v>
          </cell>
          <cell r="AT106" t="str">
            <v>–</v>
          </cell>
          <cell r="AU106" t="str">
            <v>–</v>
          </cell>
          <cell r="AV106">
            <v>18.5</v>
          </cell>
          <cell r="AW106">
            <v>62600</v>
          </cell>
          <cell r="AX106" t="str">
            <v>–</v>
          </cell>
          <cell r="AY106">
            <v>77.3</v>
          </cell>
          <cell r="AZ106">
            <v>306</v>
          </cell>
          <cell r="BA106" t="str">
            <v>–</v>
          </cell>
          <cell r="BB106" t="str">
            <v>–</v>
          </cell>
          <cell r="BC106">
            <v>89.2</v>
          </cell>
          <cell r="BD106">
            <v>233</v>
          </cell>
          <cell r="BE106" t="str">
            <v>–</v>
          </cell>
          <cell r="BF106" t="str">
            <v>–</v>
          </cell>
          <cell r="BG106" t="str">
            <v>–</v>
          </cell>
          <cell r="BH106" t="str">
            <v>–</v>
          </cell>
          <cell r="BI106" t="str">
            <v>–</v>
          </cell>
          <cell r="BJ106" t="str">
            <v>–</v>
          </cell>
          <cell r="BK106" t="str">
            <v>–</v>
          </cell>
          <cell r="BL106" t="str">
            <v>–</v>
          </cell>
          <cell r="BM106" t="str">
            <v>–</v>
          </cell>
          <cell r="BN106" t="str">
            <v>–</v>
          </cell>
          <cell r="BO106" t="str">
            <v>–</v>
          </cell>
          <cell r="BP106" t="str">
            <v>–</v>
          </cell>
          <cell r="BQ106" t="str">
            <v>–</v>
          </cell>
          <cell r="BR106" t="str">
            <v>–</v>
          </cell>
          <cell r="BS106" t="str">
            <v>–</v>
          </cell>
          <cell r="BT106" t="str">
            <v>–</v>
          </cell>
          <cell r="BU106" t="str">
            <v>–</v>
          </cell>
          <cell r="BV106">
            <v>3.57</v>
          </cell>
          <cell r="BW106">
            <v>23.8</v>
          </cell>
          <cell r="BX106">
            <v>86.7</v>
          </cell>
          <cell r="BY106">
            <v>99.7</v>
          </cell>
        </row>
        <row r="107">
          <cell r="A107" t="str">
            <v>W24X146</v>
          </cell>
          <cell r="B107" t="str">
            <v>F</v>
          </cell>
          <cell r="C107">
            <v>146</v>
          </cell>
          <cell r="D107">
            <v>43</v>
          </cell>
          <cell r="E107">
            <v>24.7</v>
          </cell>
          <cell r="F107">
            <v>24.75</v>
          </cell>
          <cell r="G107" t="str">
            <v>–</v>
          </cell>
          <cell r="H107" t="str">
            <v>–</v>
          </cell>
          <cell r="I107" t="str">
            <v>–</v>
          </cell>
          <cell r="J107">
            <v>12.9</v>
          </cell>
          <cell r="K107">
            <v>12.875</v>
          </cell>
          <cell r="L107" t="str">
            <v>–</v>
          </cell>
          <cell r="M107" t="str">
            <v>–</v>
          </cell>
          <cell r="N107" t="str">
            <v>–</v>
          </cell>
          <cell r="O107">
            <v>0.65</v>
          </cell>
          <cell r="P107">
            <v>0.625</v>
          </cell>
          <cell r="Q107">
            <v>0.3125</v>
          </cell>
          <cell r="R107">
            <v>1.0900000000000001</v>
          </cell>
          <cell r="S107">
            <v>1.0625</v>
          </cell>
          <cell r="T107" t="str">
            <v>–</v>
          </cell>
          <cell r="U107" t="str">
            <v>–</v>
          </cell>
          <cell r="V107" t="str">
            <v>–</v>
          </cell>
          <cell r="W107">
            <v>1.59</v>
          </cell>
          <cell r="X107">
            <v>2</v>
          </cell>
          <cell r="Y107">
            <v>1.125</v>
          </cell>
          <cell r="Z107" t="str">
            <v>–</v>
          </cell>
          <cell r="AA107" t="str">
            <v>–</v>
          </cell>
          <cell r="AB107" t="str">
            <v>–</v>
          </cell>
          <cell r="AC107" t="str">
            <v>–</v>
          </cell>
          <cell r="AD107" t="str">
            <v>–</v>
          </cell>
          <cell r="AE107">
            <v>5.92</v>
          </cell>
          <cell r="AF107" t="str">
            <v>–</v>
          </cell>
          <cell r="AG107" t="str">
            <v>–</v>
          </cell>
          <cell r="AH107">
            <v>33.200000000000003</v>
          </cell>
          <cell r="AI107" t="str">
            <v>–</v>
          </cell>
          <cell r="AJ107" t="str">
            <v>–</v>
          </cell>
          <cell r="AK107">
            <v>4580</v>
          </cell>
          <cell r="AL107">
            <v>418</v>
          </cell>
          <cell r="AM107">
            <v>371</v>
          </cell>
          <cell r="AN107">
            <v>10.3</v>
          </cell>
          <cell r="AO107">
            <v>391</v>
          </cell>
          <cell r="AP107">
            <v>93.2</v>
          </cell>
          <cell r="AQ107">
            <v>60.5</v>
          </cell>
          <cell r="AR107">
            <v>3.01</v>
          </cell>
          <cell r="AS107" t="str">
            <v>–</v>
          </cell>
          <cell r="AT107" t="str">
            <v>–</v>
          </cell>
          <cell r="AU107" t="str">
            <v>–</v>
          </cell>
          <cell r="AV107">
            <v>13.4</v>
          </cell>
          <cell r="AW107">
            <v>54600</v>
          </cell>
          <cell r="AX107" t="str">
            <v>–</v>
          </cell>
          <cell r="AY107">
            <v>76.099999999999994</v>
          </cell>
          <cell r="AZ107">
            <v>268</v>
          </cell>
          <cell r="BA107" t="str">
            <v>–</v>
          </cell>
          <cell r="BB107" t="str">
            <v>–</v>
          </cell>
          <cell r="BC107">
            <v>78.8</v>
          </cell>
          <cell r="BD107">
            <v>207</v>
          </cell>
          <cell r="BE107" t="str">
            <v>–</v>
          </cell>
          <cell r="BF107" t="str">
            <v>–</v>
          </cell>
          <cell r="BG107" t="str">
            <v>–</v>
          </cell>
          <cell r="BH107" t="str">
            <v>–</v>
          </cell>
          <cell r="BI107" t="str">
            <v>–</v>
          </cell>
          <cell r="BJ107" t="str">
            <v>–</v>
          </cell>
          <cell r="BK107" t="str">
            <v>–</v>
          </cell>
          <cell r="BL107" t="str">
            <v>–</v>
          </cell>
          <cell r="BM107" t="str">
            <v>–</v>
          </cell>
          <cell r="BN107" t="str">
            <v>–</v>
          </cell>
          <cell r="BO107" t="str">
            <v>–</v>
          </cell>
          <cell r="BP107" t="str">
            <v>–</v>
          </cell>
          <cell r="BQ107" t="str">
            <v>–</v>
          </cell>
          <cell r="BR107" t="str">
            <v>–</v>
          </cell>
          <cell r="BS107" t="str">
            <v>–</v>
          </cell>
          <cell r="BT107" t="str">
            <v>–</v>
          </cell>
          <cell r="BU107" t="str">
            <v>–</v>
          </cell>
          <cell r="BV107">
            <v>3.53</v>
          </cell>
          <cell r="BW107">
            <v>23.6</v>
          </cell>
          <cell r="BX107">
            <v>85.9</v>
          </cell>
          <cell r="BY107">
            <v>98.8</v>
          </cell>
        </row>
        <row r="108">
          <cell r="A108" t="str">
            <v>W24X131</v>
          </cell>
          <cell r="B108" t="str">
            <v>F</v>
          </cell>
          <cell r="C108">
            <v>131</v>
          </cell>
          <cell r="D108">
            <v>38.6</v>
          </cell>
          <cell r="E108">
            <v>24.5</v>
          </cell>
          <cell r="F108">
            <v>24.5</v>
          </cell>
          <cell r="G108" t="str">
            <v>–</v>
          </cell>
          <cell r="H108" t="str">
            <v>–</v>
          </cell>
          <cell r="I108" t="str">
            <v>–</v>
          </cell>
          <cell r="J108">
            <v>12.9</v>
          </cell>
          <cell r="K108">
            <v>12.875</v>
          </cell>
          <cell r="L108" t="str">
            <v>–</v>
          </cell>
          <cell r="M108" t="str">
            <v>–</v>
          </cell>
          <cell r="N108" t="str">
            <v>–</v>
          </cell>
          <cell r="O108">
            <v>0.60499999999999998</v>
          </cell>
          <cell r="P108">
            <v>0.625</v>
          </cell>
          <cell r="Q108">
            <v>0.3125</v>
          </cell>
          <cell r="R108">
            <v>0.96</v>
          </cell>
          <cell r="S108">
            <v>0.9375</v>
          </cell>
          <cell r="T108" t="str">
            <v>–</v>
          </cell>
          <cell r="U108" t="str">
            <v>–</v>
          </cell>
          <cell r="V108" t="str">
            <v>–</v>
          </cell>
          <cell r="W108">
            <v>1.46</v>
          </cell>
          <cell r="X108">
            <v>1.875</v>
          </cell>
          <cell r="Y108">
            <v>1.125</v>
          </cell>
          <cell r="Z108" t="str">
            <v>–</v>
          </cell>
          <cell r="AA108" t="str">
            <v>–</v>
          </cell>
          <cell r="AB108" t="str">
            <v>–</v>
          </cell>
          <cell r="AC108" t="str">
            <v>–</v>
          </cell>
          <cell r="AD108" t="str">
            <v>–</v>
          </cell>
          <cell r="AE108">
            <v>6.7</v>
          </cell>
          <cell r="AF108" t="str">
            <v>–</v>
          </cell>
          <cell r="AG108" t="str">
            <v>–</v>
          </cell>
          <cell r="AH108">
            <v>35.6</v>
          </cell>
          <cell r="AI108" t="str">
            <v>–</v>
          </cell>
          <cell r="AJ108" t="str">
            <v>–</v>
          </cell>
          <cell r="AK108">
            <v>4020</v>
          </cell>
          <cell r="AL108">
            <v>370</v>
          </cell>
          <cell r="AM108">
            <v>329</v>
          </cell>
          <cell r="AN108">
            <v>10.199999999999999</v>
          </cell>
          <cell r="AO108">
            <v>340</v>
          </cell>
          <cell r="AP108">
            <v>81.5</v>
          </cell>
          <cell r="AQ108">
            <v>53</v>
          </cell>
          <cell r="AR108">
            <v>2.97</v>
          </cell>
          <cell r="AS108" t="str">
            <v>–</v>
          </cell>
          <cell r="AT108" t="str">
            <v>–</v>
          </cell>
          <cell r="AU108" t="str">
            <v>–</v>
          </cell>
          <cell r="AV108">
            <v>9.5</v>
          </cell>
          <cell r="AW108">
            <v>47100</v>
          </cell>
          <cell r="AX108" t="str">
            <v>–</v>
          </cell>
          <cell r="AY108">
            <v>75.900000000000006</v>
          </cell>
          <cell r="AZ108">
            <v>235</v>
          </cell>
          <cell r="BA108" t="str">
            <v>–</v>
          </cell>
          <cell r="BB108" t="str">
            <v>–</v>
          </cell>
          <cell r="BC108">
            <v>69.5</v>
          </cell>
          <cell r="BD108">
            <v>184</v>
          </cell>
          <cell r="BE108" t="str">
            <v>–</v>
          </cell>
          <cell r="BF108" t="str">
            <v>–</v>
          </cell>
          <cell r="BG108" t="str">
            <v>–</v>
          </cell>
          <cell r="BH108" t="str">
            <v>–</v>
          </cell>
          <cell r="BI108" t="str">
            <v>–</v>
          </cell>
          <cell r="BJ108" t="str">
            <v>–</v>
          </cell>
          <cell r="BK108" t="str">
            <v>–</v>
          </cell>
          <cell r="BL108" t="str">
            <v>–</v>
          </cell>
          <cell r="BM108" t="str">
            <v>–</v>
          </cell>
          <cell r="BN108" t="str">
            <v>–</v>
          </cell>
          <cell r="BO108" t="str">
            <v>–</v>
          </cell>
          <cell r="BP108" t="str">
            <v>–</v>
          </cell>
          <cell r="BQ108" t="str">
            <v>–</v>
          </cell>
          <cell r="BR108" t="str">
            <v>–</v>
          </cell>
          <cell r="BS108" t="str">
            <v>–</v>
          </cell>
          <cell r="BT108" t="str">
            <v>–</v>
          </cell>
          <cell r="BU108" t="str">
            <v>–</v>
          </cell>
          <cell r="BV108">
            <v>3.49</v>
          </cell>
          <cell r="BW108">
            <v>23.5</v>
          </cell>
          <cell r="BX108">
            <v>85.6</v>
          </cell>
          <cell r="BY108">
            <v>98.5</v>
          </cell>
        </row>
        <row r="109">
          <cell r="A109" t="str">
            <v>W24X117</v>
          </cell>
          <cell r="B109" t="str">
            <v>F</v>
          </cell>
          <cell r="C109">
            <v>117</v>
          </cell>
          <cell r="D109">
            <v>34.4</v>
          </cell>
          <cell r="E109">
            <v>24.3</v>
          </cell>
          <cell r="F109">
            <v>24.25</v>
          </cell>
          <cell r="G109" t="str">
            <v>–</v>
          </cell>
          <cell r="H109" t="str">
            <v>–</v>
          </cell>
          <cell r="I109" t="str">
            <v>–</v>
          </cell>
          <cell r="J109">
            <v>12.8</v>
          </cell>
          <cell r="K109">
            <v>12.75</v>
          </cell>
          <cell r="L109" t="str">
            <v>–</v>
          </cell>
          <cell r="M109" t="str">
            <v>–</v>
          </cell>
          <cell r="N109" t="str">
            <v>–</v>
          </cell>
          <cell r="O109">
            <v>0.55000000000000004</v>
          </cell>
          <cell r="P109">
            <v>0.5625</v>
          </cell>
          <cell r="Q109">
            <v>0.3125</v>
          </cell>
          <cell r="R109">
            <v>0.85</v>
          </cell>
          <cell r="S109">
            <v>0.875</v>
          </cell>
          <cell r="T109" t="str">
            <v>–</v>
          </cell>
          <cell r="U109" t="str">
            <v>–</v>
          </cell>
          <cell r="V109" t="str">
            <v>–</v>
          </cell>
          <cell r="W109">
            <v>1.35</v>
          </cell>
          <cell r="X109">
            <v>1.75</v>
          </cell>
          <cell r="Y109">
            <v>1.125</v>
          </cell>
          <cell r="Z109" t="str">
            <v>–</v>
          </cell>
          <cell r="AA109" t="str">
            <v>–</v>
          </cell>
          <cell r="AB109" t="str">
            <v>–</v>
          </cell>
          <cell r="AC109" t="str">
            <v>–</v>
          </cell>
          <cell r="AD109" t="str">
            <v>–</v>
          </cell>
          <cell r="AE109">
            <v>7.53</v>
          </cell>
          <cell r="AF109" t="str">
            <v>–</v>
          </cell>
          <cell r="AG109" t="str">
            <v>–</v>
          </cell>
          <cell r="AH109">
            <v>39.200000000000003</v>
          </cell>
          <cell r="AI109" t="str">
            <v>–</v>
          </cell>
          <cell r="AJ109" t="str">
            <v>–</v>
          </cell>
          <cell r="AK109">
            <v>3540</v>
          </cell>
          <cell r="AL109">
            <v>327</v>
          </cell>
          <cell r="AM109">
            <v>291</v>
          </cell>
          <cell r="AN109">
            <v>10.1</v>
          </cell>
          <cell r="AO109">
            <v>297</v>
          </cell>
          <cell r="AP109">
            <v>71.400000000000006</v>
          </cell>
          <cell r="AQ109">
            <v>46.5</v>
          </cell>
          <cell r="AR109">
            <v>2.94</v>
          </cell>
          <cell r="AS109" t="str">
            <v>–</v>
          </cell>
          <cell r="AT109" t="str">
            <v>–</v>
          </cell>
          <cell r="AU109" t="str">
            <v>–</v>
          </cell>
          <cell r="AV109">
            <v>6.72</v>
          </cell>
          <cell r="AW109">
            <v>40800</v>
          </cell>
          <cell r="AX109" t="str">
            <v>–</v>
          </cell>
          <cell r="AY109">
            <v>75</v>
          </cell>
          <cell r="AZ109">
            <v>204</v>
          </cell>
          <cell r="BA109" t="str">
            <v>–</v>
          </cell>
          <cell r="BB109" t="str">
            <v>–</v>
          </cell>
          <cell r="BC109">
            <v>61</v>
          </cell>
          <cell r="BD109">
            <v>163</v>
          </cell>
          <cell r="BE109" t="str">
            <v>–</v>
          </cell>
          <cell r="BF109" t="str">
            <v>–</v>
          </cell>
          <cell r="BG109" t="str">
            <v>–</v>
          </cell>
          <cell r="BH109" t="str">
            <v>–</v>
          </cell>
          <cell r="BI109" t="str">
            <v>–</v>
          </cell>
          <cell r="BJ109" t="str">
            <v>–</v>
          </cell>
          <cell r="BK109" t="str">
            <v>–</v>
          </cell>
          <cell r="BL109" t="str">
            <v>–</v>
          </cell>
          <cell r="BM109" t="str">
            <v>–</v>
          </cell>
          <cell r="BN109" t="str">
            <v>–</v>
          </cell>
          <cell r="BO109" t="str">
            <v>–</v>
          </cell>
          <cell r="BP109" t="str">
            <v>–</v>
          </cell>
          <cell r="BQ109" t="str">
            <v>–</v>
          </cell>
          <cell r="BR109" t="str">
            <v>–</v>
          </cell>
          <cell r="BS109" t="str">
            <v>–</v>
          </cell>
          <cell r="BT109" t="str">
            <v>–</v>
          </cell>
          <cell r="BU109" t="str">
            <v>–</v>
          </cell>
          <cell r="BV109">
            <v>3.46</v>
          </cell>
          <cell r="BW109">
            <v>23.5</v>
          </cell>
          <cell r="BX109">
            <v>85</v>
          </cell>
          <cell r="BY109">
            <v>97.8</v>
          </cell>
        </row>
        <row r="110">
          <cell r="A110" t="str">
            <v>W24X104</v>
          </cell>
          <cell r="B110" t="str">
            <v>F</v>
          </cell>
          <cell r="C110">
            <v>104</v>
          </cell>
          <cell r="D110">
            <v>30.7</v>
          </cell>
          <cell r="E110">
            <v>24.1</v>
          </cell>
          <cell r="F110">
            <v>24</v>
          </cell>
          <cell r="G110" t="str">
            <v>–</v>
          </cell>
          <cell r="H110" t="str">
            <v>–</v>
          </cell>
          <cell r="I110" t="str">
            <v>–</v>
          </cell>
          <cell r="J110">
            <v>12.8</v>
          </cell>
          <cell r="K110">
            <v>12.75</v>
          </cell>
          <cell r="L110" t="str">
            <v>–</v>
          </cell>
          <cell r="M110" t="str">
            <v>–</v>
          </cell>
          <cell r="N110" t="str">
            <v>–</v>
          </cell>
          <cell r="O110">
            <v>0.5</v>
          </cell>
          <cell r="P110">
            <v>0.5</v>
          </cell>
          <cell r="Q110">
            <v>0.25</v>
          </cell>
          <cell r="R110">
            <v>0.75</v>
          </cell>
          <cell r="S110">
            <v>0.75</v>
          </cell>
          <cell r="T110" t="str">
            <v>–</v>
          </cell>
          <cell r="U110" t="str">
            <v>–</v>
          </cell>
          <cell r="V110" t="str">
            <v>–</v>
          </cell>
          <cell r="W110">
            <v>1.25</v>
          </cell>
          <cell r="X110">
            <v>1.625</v>
          </cell>
          <cell r="Y110">
            <v>1.0625</v>
          </cell>
          <cell r="Z110" t="str">
            <v>–</v>
          </cell>
          <cell r="AA110" t="str">
            <v>–</v>
          </cell>
          <cell r="AB110" t="str">
            <v>–</v>
          </cell>
          <cell r="AC110" t="str">
            <v>–</v>
          </cell>
          <cell r="AD110" t="str">
            <v>–</v>
          </cell>
          <cell r="AE110">
            <v>8.5</v>
          </cell>
          <cell r="AF110" t="str">
            <v>–</v>
          </cell>
          <cell r="AG110" t="str">
            <v>–</v>
          </cell>
          <cell r="AH110">
            <v>43.1</v>
          </cell>
          <cell r="AI110" t="str">
            <v>–</v>
          </cell>
          <cell r="AJ110" t="str">
            <v>–</v>
          </cell>
          <cell r="AK110">
            <v>3100</v>
          </cell>
          <cell r="AL110">
            <v>289</v>
          </cell>
          <cell r="AM110">
            <v>258</v>
          </cell>
          <cell r="AN110">
            <v>10.1</v>
          </cell>
          <cell r="AO110">
            <v>259</v>
          </cell>
          <cell r="AP110">
            <v>62.4</v>
          </cell>
          <cell r="AQ110">
            <v>40.700000000000003</v>
          </cell>
          <cell r="AR110">
            <v>2.91</v>
          </cell>
          <cell r="AS110" t="str">
            <v>–</v>
          </cell>
          <cell r="AT110" t="str">
            <v>–</v>
          </cell>
          <cell r="AU110" t="str">
            <v>–</v>
          </cell>
          <cell r="AV110">
            <v>4.72</v>
          </cell>
          <cell r="AW110">
            <v>35200</v>
          </cell>
          <cell r="AX110" t="str">
            <v>–</v>
          </cell>
          <cell r="AY110">
            <v>74.7</v>
          </cell>
          <cell r="AZ110">
            <v>179</v>
          </cell>
          <cell r="BA110" t="str">
            <v>–</v>
          </cell>
          <cell r="BB110" t="str">
            <v>–</v>
          </cell>
          <cell r="BC110">
            <v>53.9</v>
          </cell>
          <cell r="BD110">
            <v>144</v>
          </cell>
          <cell r="BE110" t="str">
            <v>–</v>
          </cell>
          <cell r="BF110" t="str">
            <v>–</v>
          </cell>
          <cell r="BG110" t="str">
            <v>–</v>
          </cell>
          <cell r="BH110" t="str">
            <v>–</v>
          </cell>
          <cell r="BI110" t="str">
            <v>–</v>
          </cell>
          <cell r="BJ110" t="str">
            <v>–</v>
          </cell>
          <cell r="BK110" t="str">
            <v>–</v>
          </cell>
          <cell r="BL110" t="str">
            <v>–</v>
          </cell>
          <cell r="BM110" t="str">
            <v>–</v>
          </cell>
          <cell r="BN110" t="str">
            <v>–</v>
          </cell>
          <cell r="BO110" t="str">
            <v>–</v>
          </cell>
          <cell r="BP110" t="str">
            <v>–</v>
          </cell>
          <cell r="BQ110" t="str">
            <v>–</v>
          </cell>
          <cell r="BR110" t="str">
            <v>–</v>
          </cell>
          <cell r="BS110" t="str">
            <v>–</v>
          </cell>
          <cell r="BT110" t="str">
            <v>–</v>
          </cell>
          <cell r="BU110" t="str">
            <v>–</v>
          </cell>
          <cell r="BV110">
            <v>3.42</v>
          </cell>
          <cell r="BW110">
            <v>23.4</v>
          </cell>
          <cell r="BX110">
            <v>84.7</v>
          </cell>
          <cell r="BY110">
            <v>97.5</v>
          </cell>
        </row>
        <row r="111">
          <cell r="A111" t="str">
            <v>W24X103</v>
          </cell>
          <cell r="B111" t="str">
            <v>F</v>
          </cell>
          <cell r="C111">
            <v>103</v>
          </cell>
          <cell r="D111">
            <v>30.3</v>
          </cell>
          <cell r="E111">
            <v>24.5</v>
          </cell>
          <cell r="F111">
            <v>24.5</v>
          </cell>
          <cell r="G111" t="str">
            <v>–</v>
          </cell>
          <cell r="H111" t="str">
            <v>–</v>
          </cell>
          <cell r="I111" t="str">
            <v>–</v>
          </cell>
          <cell r="J111">
            <v>9</v>
          </cell>
          <cell r="K111">
            <v>9</v>
          </cell>
          <cell r="L111" t="str">
            <v>–</v>
          </cell>
          <cell r="M111" t="str">
            <v>–</v>
          </cell>
          <cell r="N111" t="str">
            <v>–</v>
          </cell>
          <cell r="O111">
            <v>0.55000000000000004</v>
          </cell>
          <cell r="P111">
            <v>0.5625</v>
          </cell>
          <cell r="Q111">
            <v>0.3125</v>
          </cell>
          <cell r="R111">
            <v>0.98</v>
          </cell>
          <cell r="S111">
            <v>1</v>
          </cell>
          <cell r="T111" t="str">
            <v>–</v>
          </cell>
          <cell r="U111" t="str">
            <v>–</v>
          </cell>
          <cell r="V111" t="str">
            <v>–</v>
          </cell>
          <cell r="W111">
            <v>1.48</v>
          </cell>
          <cell r="X111">
            <v>1.875</v>
          </cell>
          <cell r="Y111">
            <v>1.125</v>
          </cell>
          <cell r="Z111" t="str">
            <v>–</v>
          </cell>
          <cell r="AA111" t="str">
            <v>–</v>
          </cell>
          <cell r="AB111" t="str">
            <v>–</v>
          </cell>
          <cell r="AC111" t="str">
            <v>–</v>
          </cell>
          <cell r="AD111" t="str">
            <v>–</v>
          </cell>
          <cell r="AE111">
            <v>4.59</v>
          </cell>
          <cell r="AF111" t="str">
            <v>–</v>
          </cell>
          <cell r="AG111" t="str">
            <v>–</v>
          </cell>
          <cell r="AH111">
            <v>39.200000000000003</v>
          </cell>
          <cell r="AI111" t="str">
            <v>–</v>
          </cell>
          <cell r="AJ111" t="str">
            <v>–</v>
          </cell>
          <cell r="AK111">
            <v>3000</v>
          </cell>
          <cell r="AL111">
            <v>280</v>
          </cell>
          <cell r="AM111">
            <v>245</v>
          </cell>
          <cell r="AN111">
            <v>10</v>
          </cell>
          <cell r="AO111">
            <v>119</v>
          </cell>
          <cell r="AP111">
            <v>41.5</v>
          </cell>
          <cell r="AQ111">
            <v>26.5</v>
          </cell>
          <cell r="AR111">
            <v>1.99</v>
          </cell>
          <cell r="AS111" t="str">
            <v>–</v>
          </cell>
          <cell r="AT111" t="str">
            <v>–</v>
          </cell>
          <cell r="AU111" t="str">
            <v>–</v>
          </cell>
          <cell r="AV111">
            <v>7.07</v>
          </cell>
          <cell r="AW111">
            <v>16600</v>
          </cell>
          <cell r="AX111" t="str">
            <v>–</v>
          </cell>
          <cell r="AY111">
            <v>52.9</v>
          </cell>
          <cell r="AZ111">
            <v>117</v>
          </cell>
          <cell r="BA111" t="str">
            <v>–</v>
          </cell>
          <cell r="BB111" t="str">
            <v>–</v>
          </cell>
          <cell r="BC111">
            <v>48.7</v>
          </cell>
          <cell r="BD111">
            <v>139</v>
          </cell>
          <cell r="BE111" t="str">
            <v>–</v>
          </cell>
          <cell r="BF111" t="str">
            <v>–</v>
          </cell>
          <cell r="BG111" t="str">
            <v>–</v>
          </cell>
          <cell r="BH111" t="str">
            <v>–</v>
          </cell>
          <cell r="BI111" t="str">
            <v>–</v>
          </cell>
          <cell r="BJ111" t="str">
            <v>–</v>
          </cell>
          <cell r="BK111" t="str">
            <v>–</v>
          </cell>
          <cell r="BL111" t="str">
            <v>–</v>
          </cell>
          <cell r="BM111" t="str">
            <v>–</v>
          </cell>
          <cell r="BN111" t="str">
            <v>–</v>
          </cell>
          <cell r="BO111" t="str">
            <v>–</v>
          </cell>
          <cell r="BP111" t="str">
            <v>–</v>
          </cell>
          <cell r="BQ111" t="str">
            <v>–</v>
          </cell>
          <cell r="BR111" t="str">
            <v>–</v>
          </cell>
          <cell r="BS111" t="str">
            <v>–</v>
          </cell>
          <cell r="BT111" t="str">
            <v>–</v>
          </cell>
          <cell r="BU111" t="str">
            <v>–</v>
          </cell>
          <cell r="BV111">
            <v>2.4</v>
          </cell>
          <cell r="BW111">
            <v>23.5</v>
          </cell>
          <cell r="BX111">
            <v>74</v>
          </cell>
          <cell r="BY111">
            <v>83</v>
          </cell>
        </row>
        <row r="112">
          <cell r="A112" t="str">
            <v>W24X94</v>
          </cell>
          <cell r="B112" t="str">
            <v>F</v>
          </cell>
          <cell r="C112">
            <v>94</v>
          </cell>
          <cell r="D112">
            <v>27.7</v>
          </cell>
          <cell r="E112">
            <v>24.3</v>
          </cell>
          <cell r="F112">
            <v>24.25</v>
          </cell>
          <cell r="G112" t="str">
            <v>–</v>
          </cell>
          <cell r="H112" t="str">
            <v>–</v>
          </cell>
          <cell r="I112" t="str">
            <v>–</v>
          </cell>
          <cell r="J112">
            <v>9.07</v>
          </cell>
          <cell r="K112">
            <v>9.125</v>
          </cell>
          <cell r="L112" t="str">
            <v>–</v>
          </cell>
          <cell r="M112" t="str">
            <v>–</v>
          </cell>
          <cell r="N112" t="str">
            <v>–</v>
          </cell>
          <cell r="O112">
            <v>0.51500000000000001</v>
          </cell>
          <cell r="P112">
            <v>0.5</v>
          </cell>
          <cell r="Q112">
            <v>0.25</v>
          </cell>
          <cell r="R112">
            <v>0.875</v>
          </cell>
          <cell r="S112">
            <v>0.875</v>
          </cell>
          <cell r="T112" t="str">
            <v>–</v>
          </cell>
          <cell r="U112" t="str">
            <v>–</v>
          </cell>
          <cell r="V112" t="str">
            <v>–</v>
          </cell>
          <cell r="W112">
            <v>1.38</v>
          </cell>
          <cell r="X112">
            <v>1.75</v>
          </cell>
          <cell r="Y112">
            <v>1.0625</v>
          </cell>
          <cell r="Z112" t="str">
            <v>–</v>
          </cell>
          <cell r="AA112" t="str">
            <v>–</v>
          </cell>
          <cell r="AB112" t="str">
            <v>–</v>
          </cell>
          <cell r="AC112" t="str">
            <v>–</v>
          </cell>
          <cell r="AD112" t="str">
            <v>–</v>
          </cell>
          <cell r="AE112">
            <v>5.18</v>
          </cell>
          <cell r="AF112" t="str">
            <v>–</v>
          </cell>
          <cell r="AG112" t="str">
            <v>–</v>
          </cell>
          <cell r="AH112">
            <v>41.9</v>
          </cell>
          <cell r="AI112" t="str">
            <v>–</v>
          </cell>
          <cell r="AJ112" t="str">
            <v>–</v>
          </cell>
          <cell r="AK112">
            <v>2700</v>
          </cell>
          <cell r="AL112">
            <v>254</v>
          </cell>
          <cell r="AM112">
            <v>222</v>
          </cell>
          <cell r="AN112">
            <v>9.8699999999999992</v>
          </cell>
          <cell r="AO112">
            <v>109</v>
          </cell>
          <cell r="AP112">
            <v>37.5</v>
          </cell>
          <cell r="AQ112">
            <v>24</v>
          </cell>
          <cell r="AR112">
            <v>1.98</v>
          </cell>
          <cell r="AS112" t="str">
            <v>–</v>
          </cell>
          <cell r="AT112" t="str">
            <v>–</v>
          </cell>
          <cell r="AU112" t="str">
            <v>–</v>
          </cell>
          <cell r="AV112">
            <v>5.26</v>
          </cell>
          <cell r="AW112">
            <v>15000</v>
          </cell>
          <cell r="AX112" t="str">
            <v>–</v>
          </cell>
          <cell r="AY112">
            <v>53.1</v>
          </cell>
          <cell r="AZ112">
            <v>105</v>
          </cell>
          <cell r="BA112" t="str">
            <v>–</v>
          </cell>
          <cell r="BB112" t="str">
            <v>–</v>
          </cell>
          <cell r="BC112">
            <v>43.8</v>
          </cell>
          <cell r="BD112">
            <v>126</v>
          </cell>
          <cell r="BE112" t="str">
            <v>–</v>
          </cell>
          <cell r="BF112" t="str">
            <v>–</v>
          </cell>
          <cell r="BG112" t="str">
            <v>–</v>
          </cell>
          <cell r="BH112" t="str">
            <v>–</v>
          </cell>
          <cell r="BI112" t="str">
            <v>–</v>
          </cell>
          <cell r="BJ112" t="str">
            <v>–</v>
          </cell>
          <cell r="BK112" t="str">
            <v>–</v>
          </cell>
          <cell r="BL112" t="str">
            <v>–</v>
          </cell>
          <cell r="BM112" t="str">
            <v>–</v>
          </cell>
          <cell r="BN112" t="str">
            <v>–</v>
          </cell>
          <cell r="BO112" t="str">
            <v>–</v>
          </cell>
          <cell r="BP112" t="str">
            <v>–</v>
          </cell>
          <cell r="BQ112" t="str">
            <v>–</v>
          </cell>
          <cell r="BR112" t="str">
            <v>–</v>
          </cell>
          <cell r="BS112" t="str">
            <v>–</v>
          </cell>
          <cell r="BT112" t="str">
            <v>–</v>
          </cell>
          <cell r="BU112" t="str">
            <v>–</v>
          </cell>
          <cell r="BV112">
            <v>2.4</v>
          </cell>
          <cell r="BW112">
            <v>23.4</v>
          </cell>
          <cell r="BX112">
            <v>73.900000000000006</v>
          </cell>
          <cell r="BY112">
            <v>83</v>
          </cell>
        </row>
        <row r="113">
          <cell r="A113" t="str">
            <v>W24X84</v>
          </cell>
          <cell r="B113" t="str">
            <v>F</v>
          </cell>
          <cell r="C113">
            <v>84</v>
          </cell>
          <cell r="D113">
            <v>24.7</v>
          </cell>
          <cell r="E113">
            <v>24.1</v>
          </cell>
          <cell r="F113">
            <v>24.125</v>
          </cell>
          <cell r="G113" t="str">
            <v>–</v>
          </cell>
          <cell r="H113" t="str">
            <v>–</v>
          </cell>
          <cell r="I113" t="str">
            <v>–</v>
          </cell>
          <cell r="J113">
            <v>9.02</v>
          </cell>
          <cell r="K113">
            <v>9</v>
          </cell>
          <cell r="L113" t="str">
            <v>–</v>
          </cell>
          <cell r="M113" t="str">
            <v>–</v>
          </cell>
          <cell r="N113" t="str">
            <v>–</v>
          </cell>
          <cell r="O113">
            <v>0.47</v>
          </cell>
          <cell r="P113">
            <v>0.5</v>
          </cell>
          <cell r="Q113">
            <v>0.25</v>
          </cell>
          <cell r="R113">
            <v>0.77</v>
          </cell>
          <cell r="S113">
            <v>0.75</v>
          </cell>
          <cell r="T113" t="str">
            <v>–</v>
          </cell>
          <cell r="U113" t="str">
            <v>–</v>
          </cell>
          <cell r="V113" t="str">
            <v>–</v>
          </cell>
          <cell r="W113">
            <v>1.27</v>
          </cell>
          <cell r="X113">
            <v>1.6875</v>
          </cell>
          <cell r="Y113">
            <v>1.0625</v>
          </cell>
          <cell r="Z113" t="str">
            <v>–</v>
          </cell>
          <cell r="AA113" t="str">
            <v>–</v>
          </cell>
          <cell r="AB113" t="str">
            <v>–</v>
          </cell>
          <cell r="AC113" t="str">
            <v>–</v>
          </cell>
          <cell r="AD113" t="str">
            <v>–</v>
          </cell>
          <cell r="AE113">
            <v>5.86</v>
          </cell>
          <cell r="AF113" t="str">
            <v>–</v>
          </cell>
          <cell r="AG113" t="str">
            <v>–</v>
          </cell>
          <cell r="AH113">
            <v>45.9</v>
          </cell>
          <cell r="AI113" t="str">
            <v>–</v>
          </cell>
          <cell r="AJ113" t="str">
            <v>–</v>
          </cell>
          <cell r="AK113">
            <v>2370</v>
          </cell>
          <cell r="AL113">
            <v>224</v>
          </cell>
          <cell r="AM113">
            <v>196</v>
          </cell>
          <cell r="AN113">
            <v>9.7899999999999991</v>
          </cell>
          <cell r="AO113">
            <v>94.4</v>
          </cell>
          <cell r="AP113">
            <v>32.6</v>
          </cell>
          <cell r="AQ113">
            <v>20.9</v>
          </cell>
          <cell r="AR113">
            <v>1.95</v>
          </cell>
          <cell r="AS113" t="str">
            <v>–</v>
          </cell>
          <cell r="AT113" t="str">
            <v>–</v>
          </cell>
          <cell r="AU113" t="str">
            <v>–</v>
          </cell>
          <cell r="AV113">
            <v>3.7</v>
          </cell>
          <cell r="AW113">
            <v>12800</v>
          </cell>
          <cell r="AX113" t="str">
            <v>–</v>
          </cell>
          <cell r="AY113">
            <v>52.6</v>
          </cell>
          <cell r="AZ113">
            <v>91.3</v>
          </cell>
          <cell r="BA113" t="str">
            <v>–</v>
          </cell>
          <cell r="BB113" t="str">
            <v>–</v>
          </cell>
          <cell r="BC113">
            <v>38.4</v>
          </cell>
          <cell r="BD113">
            <v>111</v>
          </cell>
          <cell r="BE113" t="str">
            <v>–</v>
          </cell>
          <cell r="BF113" t="str">
            <v>–</v>
          </cell>
          <cell r="BG113" t="str">
            <v>–</v>
          </cell>
          <cell r="BH113" t="str">
            <v>–</v>
          </cell>
          <cell r="BI113" t="str">
            <v>–</v>
          </cell>
          <cell r="BJ113" t="str">
            <v>–</v>
          </cell>
          <cell r="BK113" t="str">
            <v>–</v>
          </cell>
          <cell r="BL113" t="str">
            <v>–</v>
          </cell>
          <cell r="BM113" t="str">
            <v>–</v>
          </cell>
          <cell r="BN113" t="str">
            <v>–</v>
          </cell>
          <cell r="BO113" t="str">
            <v>–</v>
          </cell>
          <cell r="BP113" t="str">
            <v>–</v>
          </cell>
          <cell r="BQ113" t="str">
            <v>–</v>
          </cell>
          <cell r="BR113" t="str">
            <v>–</v>
          </cell>
          <cell r="BS113" t="str">
            <v>–</v>
          </cell>
          <cell r="BT113" t="str">
            <v>–</v>
          </cell>
          <cell r="BU113" t="str">
            <v>–</v>
          </cell>
          <cell r="BV113">
            <v>2.37</v>
          </cell>
          <cell r="BW113">
            <v>23.3</v>
          </cell>
          <cell r="BX113">
            <v>73.5</v>
          </cell>
          <cell r="BY113">
            <v>82.5</v>
          </cell>
        </row>
        <row r="114">
          <cell r="A114" t="str">
            <v>W24X76</v>
          </cell>
          <cell r="B114" t="str">
            <v>F</v>
          </cell>
          <cell r="C114">
            <v>76</v>
          </cell>
          <cell r="D114">
            <v>22.4</v>
          </cell>
          <cell r="E114">
            <v>23.9</v>
          </cell>
          <cell r="F114">
            <v>23.875</v>
          </cell>
          <cell r="G114" t="str">
            <v>–</v>
          </cell>
          <cell r="H114" t="str">
            <v>–</v>
          </cell>
          <cell r="I114" t="str">
            <v>–</v>
          </cell>
          <cell r="J114">
            <v>8.99</v>
          </cell>
          <cell r="K114">
            <v>9</v>
          </cell>
          <cell r="L114" t="str">
            <v>–</v>
          </cell>
          <cell r="M114" t="str">
            <v>–</v>
          </cell>
          <cell r="N114" t="str">
            <v>–</v>
          </cell>
          <cell r="O114">
            <v>0.44</v>
          </cell>
          <cell r="P114">
            <v>0.4375</v>
          </cell>
          <cell r="Q114">
            <v>0.25</v>
          </cell>
          <cell r="R114">
            <v>0.68</v>
          </cell>
          <cell r="S114">
            <v>0.6875</v>
          </cell>
          <cell r="T114" t="str">
            <v>–</v>
          </cell>
          <cell r="U114" t="str">
            <v>–</v>
          </cell>
          <cell r="V114" t="str">
            <v>–</v>
          </cell>
          <cell r="W114">
            <v>1.18</v>
          </cell>
          <cell r="X114">
            <v>1.5625</v>
          </cell>
          <cell r="Y114">
            <v>1.0625</v>
          </cell>
          <cell r="Z114" t="str">
            <v>–</v>
          </cell>
          <cell r="AA114" t="str">
            <v>–</v>
          </cell>
          <cell r="AB114" t="str">
            <v>–</v>
          </cell>
          <cell r="AC114" t="str">
            <v>–</v>
          </cell>
          <cell r="AD114" t="str">
            <v>–</v>
          </cell>
          <cell r="AE114">
            <v>6.61</v>
          </cell>
          <cell r="AF114" t="str">
            <v>–</v>
          </cell>
          <cell r="AG114" t="str">
            <v>–</v>
          </cell>
          <cell r="AH114">
            <v>49</v>
          </cell>
          <cell r="AI114" t="str">
            <v>–</v>
          </cell>
          <cell r="AJ114" t="str">
            <v>–</v>
          </cell>
          <cell r="AK114">
            <v>2100</v>
          </cell>
          <cell r="AL114">
            <v>200</v>
          </cell>
          <cell r="AM114">
            <v>176</v>
          </cell>
          <cell r="AN114">
            <v>9.69</v>
          </cell>
          <cell r="AO114">
            <v>82.5</v>
          </cell>
          <cell r="AP114">
            <v>28.6</v>
          </cell>
          <cell r="AQ114">
            <v>18.399999999999999</v>
          </cell>
          <cell r="AR114">
            <v>1.92</v>
          </cell>
          <cell r="AS114" t="str">
            <v>–</v>
          </cell>
          <cell r="AT114" t="str">
            <v>–</v>
          </cell>
          <cell r="AU114" t="str">
            <v>–</v>
          </cell>
          <cell r="AV114">
            <v>2.68</v>
          </cell>
          <cell r="AW114">
            <v>11100</v>
          </cell>
          <cell r="AX114" t="str">
            <v>–</v>
          </cell>
          <cell r="AY114">
            <v>52.2</v>
          </cell>
          <cell r="AZ114">
            <v>79.8</v>
          </cell>
          <cell r="BA114" t="str">
            <v>–</v>
          </cell>
          <cell r="BB114" t="str">
            <v>–</v>
          </cell>
          <cell r="BC114">
            <v>33.799999999999997</v>
          </cell>
          <cell r="BD114">
            <v>98.9</v>
          </cell>
          <cell r="BE114" t="str">
            <v>–</v>
          </cell>
          <cell r="BF114" t="str">
            <v>–</v>
          </cell>
          <cell r="BG114" t="str">
            <v>–</v>
          </cell>
          <cell r="BH114" t="str">
            <v>–</v>
          </cell>
          <cell r="BI114" t="str">
            <v>–</v>
          </cell>
          <cell r="BJ114" t="str">
            <v>–</v>
          </cell>
          <cell r="BK114" t="str">
            <v>–</v>
          </cell>
          <cell r="BL114" t="str">
            <v>–</v>
          </cell>
          <cell r="BM114" t="str">
            <v>–</v>
          </cell>
          <cell r="BN114" t="str">
            <v>–</v>
          </cell>
          <cell r="BO114" t="str">
            <v>–</v>
          </cell>
          <cell r="BP114" t="str">
            <v>–</v>
          </cell>
          <cell r="BQ114" t="str">
            <v>–</v>
          </cell>
          <cell r="BR114" t="str">
            <v>–</v>
          </cell>
          <cell r="BS114" t="str">
            <v>–</v>
          </cell>
          <cell r="BT114" t="str">
            <v>–</v>
          </cell>
          <cell r="BU114" t="str">
            <v>–</v>
          </cell>
          <cell r="BV114">
            <v>2.33</v>
          </cell>
          <cell r="BW114">
            <v>23.2</v>
          </cell>
          <cell r="BX114">
            <v>73</v>
          </cell>
          <cell r="BY114">
            <v>82</v>
          </cell>
        </row>
        <row r="115">
          <cell r="A115" t="str">
            <v>W24X68</v>
          </cell>
          <cell r="B115" t="str">
            <v>F</v>
          </cell>
          <cell r="C115">
            <v>68</v>
          </cell>
          <cell r="D115">
            <v>20.100000000000001</v>
          </cell>
          <cell r="E115">
            <v>23.7</v>
          </cell>
          <cell r="F115">
            <v>23.75</v>
          </cell>
          <cell r="G115" t="str">
            <v>–</v>
          </cell>
          <cell r="H115" t="str">
            <v>–</v>
          </cell>
          <cell r="I115" t="str">
            <v>–</v>
          </cell>
          <cell r="J115">
            <v>8.9700000000000006</v>
          </cell>
          <cell r="K115">
            <v>9</v>
          </cell>
          <cell r="L115" t="str">
            <v>–</v>
          </cell>
          <cell r="M115" t="str">
            <v>–</v>
          </cell>
          <cell r="N115" t="str">
            <v>–</v>
          </cell>
          <cell r="O115">
            <v>0.41499999999999998</v>
          </cell>
          <cell r="P115">
            <v>0.4375</v>
          </cell>
          <cell r="Q115">
            <v>0.25</v>
          </cell>
          <cell r="R115">
            <v>0.58499999999999996</v>
          </cell>
          <cell r="S115">
            <v>0.5625</v>
          </cell>
          <cell r="T115" t="str">
            <v>–</v>
          </cell>
          <cell r="U115" t="str">
            <v>–</v>
          </cell>
          <cell r="V115" t="str">
            <v>–</v>
          </cell>
          <cell r="W115">
            <v>1.0900000000000001</v>
          </cell>
          <cell r="X115">
            <v>1.5</v>
          </cell>
          <cell r="Y115">
            <v>1.0625</v>
          </cell>
          <cell r="Z115" t="str">
            <v>–</v>
          </cell>
          <cell r="AA115" t="str">
            <v>–</v>
          </cell>
          <cell r="AB115" t="str">
            <v>–</v>
          </cell>
          <cell r="AC115" t="str">
            <v>–</v>
          </cell>
          <cell r="AD115" t="str">
            <v>–</v>
          </cell>
          <cell r="AE115">
            <v>7.66</v>
          </cell>
          <cell r="AF115" t="str">
            <v>–</v>
          </cell>
          <cell r="AG115" t="str">
            <v>–</v>
          </cell>
          <cell r="AH115">
            <v>52</v>
          </cell>
          <cell r="AI115" t="str">
            <v>–</v>
          </cell>
          <cell r="AJ115" t="str">
            <v>–</v>
          </cell>
          <cell r="AK115">
            <v>1830</v>
          </cell>
          <cell r="AL115">
            <v>177</v>
          </cell>
          <cell r="AM115">
            <v>154</v>
          </cell>
          <cell r="AN115">
            <v>9.5500000000000007</v>
          </cell>
          <cell r="AO115">
            <v>70.400000000000006</v>
          </cell>
          <cell r="AP115">
            <v>24.5</v>
          </cell>
          <cell r="AQ115">
            <v>15.7</v>
          </cell>
          <cell r="AR115">
            <v>1.87</v>
          </cell>
          <cell r="AS115" t="str">
            <v>–</v>
          </cell>
          <cell r="AT115" t="str">
            <v>–</v>
          </cell>
          <cell r="AU115" t="str">
            <v>–</v>
          </cell>
          <cell r="AV115">
            <v>1.87</v>
          </cell>
          <cell r="AW115">
            <v>9430</v>
          </cell>
          <cell r="AX115" t="str">
            <v>–</v>
          </cell>
          <cell r="AY115">
            <v>51.8</v>
          </cell>
          <cell r="AZ115">
            <v>68</v>
          </cell>
          <cell r="BA115" t="str">
            <v>–</v>
          </cell>
          <cell r="BB115" t="str">
            <v>–</v>
          </cell>
          <cell r="BC115">
            <v>28.9</v>
          </cell>
          <cell r="BD115">
            <v>87</v>
          </cell>
          <cell r="BE115" t="str">
            <v>–</v>
          </cell>
          <cell r="BF115" t="str">
            <v>–</v>
          </cell>
          <cell r="BG115" t="str">
            <v>–</v>
          </cell>
          <cell r="BH115" t="str">
            <v>–</v>
          </cell>
          <cell r="BI115" t="str">
            <v>–</v>
          </cell>
          <cell r="BJ115" t="str">
            <v>–</v>
          </cell>
          <cell r="BK115" t="str">
            <v>–</v>
          </cell>
          <cell r="BL115" t="str">
            <v>–</v>
          </cell>
          <cell r="BM115" t="str">
            <v>–</v>
          </cell>
          <cell r="BN115" t="str">
            <v>–</v>
          </cell>
          <cell r="BO115" t="str">
            <v>–</v>
          </cell>
          <cell r="BP115" t="str">
            <v>–</v>
          </cell>
          <cell r="BQ115" t="str">
            <v>–</v>
          </cell>
          <cell r="BR115" t="str">
            <v>–</v>
          </cell>
          <cell r="BS115" t="str">
            <v>–</v>
          </cell>
          <cell r="BT115" t="str">
            <v>–</v>
          </cell>
          <cell r="BU115" t="str">
            <v>–</v>
          </cell>
          <cell r="BV115">
            <v>2.2999999999999998</v>
          </cell>
          <cell r="BW115">
            <v>23.1</v>
          </cell>
          <cell r="BX115">
            <v>72.599999999999994</v>
          </cell>
          <cell r="BY115">
            <v>81.599999999999994</v>
          </cell>
        </row>
        <row r="116">
          <cell r="A116" t="str">
            <v>W24X62</v>
          </cell>
          <cell r="B116" t="str">
            <v>F</v>
          </cell>
          <cell r="C116">
            <v>62</v>
          </cell>
          <cell r="D116">
            <v>18.2</v>
          </cell>
          <cell r="E116">
            <v>23.7</v>
          </cell>
          <cell r="F116">
            <v>23.75</v>
          </cell>
          <cell r="G116" t="str">
            <v>–</v>
          </cell>
          <cell r="H116" t="str">
            <v>–</v>
          </cell>
          <cell r="I116" t="str">
            <v>–</v>
          </cell>
          <cell r="J116">
            <v>7.04</v>
          </cell>
          <cell r="K116">
            <v>7</v>
          </cell>
          <cell r="L116" t="str">
            <v>–</v>
          </cell>
          <cell r="M116" t="str">
            <v>–</v>
          </cell>
          <cell r="N116" t="str">
            <v>–</v>
          </cell>
          <cell r="O116">
            <v>0.43</v>
          </cell>
          <cell r="P116">
            <v>0.4375</v>
          </cell>
          <cell r="Q116">
            <v>0.25</v>
          </cell>
          <cell r="R116">
            <v>0.59</v>
          </cell>
          <cell r="S116">
            <v>0.5625</v>
          </cell>
          <cell r="T116" t="str">
            <v>–</v>
          </cell>
          <cell r="U116" t="str">
            <v>–</v>
          </cell>
          <cell r="V116" t="str">
            <v>–</v>
          </cell>
          <cell r="W116">
            <v>1.0900000000000001</v>
          </cell>
          <cell r="X116">
            <v>1.5</v>
          </cell>
          <cell r="Y116">
            <v>1.0625</v>
          </cell>
          <cell r="Z116" t="str">
            <v>–</v>
          </cell>
          <cell r="AA116" t="str">
            <v>–</v>
          </cell>
          <cell r="AB116" t="str">
            <v>–</v>
          </cell>
          <cell r="AC116" t="str">
            <v>–</v>
          </cell>
          <cell r="AD116" t="str">
            <v>–</v>
          </cell>
          <cell r="AE116">
            <v>5.97</v>
          </cell>
          <cell r="AF116" t="str">
            <v>–</v>
          </cell>
          <cell r="AG116" t="str">
            <v>–</v>
          </cell>
          <cell r="AH116">
            <v>50.1</v>
          </cell>
          <cell r="AI116" t="str">
            <v>–</v>
          </cell>
          <cell r="AJ116" t="str">
            <v>–</v>
          </cell>
          <cell r="AK116">
            <v>1550</v>
          </cell>
          <cell r="AL116">
            <v>153</v>
          </cell>
          <cell r="AM116">
            <v>131</v>
          </cell>
          <cell r="AN116">
            <v>9.23</v>
          </cell>
          <cell r="AO116">
            <v>34.5</v>
          </cell>
          <cell r="AP116">
            <v>15.7</v>
          </cell>
          <cell r="AQ116">
            <v>9.8000000000000007</v>
          </cell>
          <cell r="AR116">
            <v>1.38</v>
          </cell>
          <cell r="AS116" t="str">
            <v>–</v>
          </cell>
          <cell r="AT116" t="str">
            <v>–</v>
          </cell>
          <cell r="AU116" t="str">
            <v>–</v>
          </cell>
          <cell r="AV116">
            <v>1.71</v>
          </cell>
          <cell r="AW116">
            <v>4620</v>
          </cell>
          <cell r="AX116" t="str">
            <v>–</v>
          </cell>
          <cell r="AY116">
            <v>40.700000000000003</v>
          </cell>
          <cell r="AZ116">
            <v>42.2</v>
          </cell>
          <cell r="BA116" t="str">
            <v>–</v>
          </cell>
          <cell r="BB116" t="str">
            <v>–</v>
          </cell>
          <cell r="BC116">
            <v>22.5</v>
          </cell>
          <cell r="BD116">
            <v>75.3</v>
          </cell>
          <cell r="BE116" t="str">
            <v>–</v>
          </cell>
          <cell r="BF116" t="str">
            <v>–</v>
          </cell>
          <cell r="BG116" t="str">
            <v>–</v>
          </cell>
          <cell r="BH116" t="str">
            <v>–</v>
          </cell>
          <cell r="BI116" t="str">
            <v>–</v>
          </cell>
          <cell r="BJ116" t="str">
            <v>–</v>
          </cell>
          <cell r="BK116" t="str">
            <v>–</v>
          </cell>
          <cell r="BL116" t="str">
            <v>–</v>
          </cell>
          <cell r="BM116" t="str">
            <v>–</v>
          </cell>
          <cell r="BN116" t="str">
            <v>–</v>
          </cell>
          <cell r="BO116" t="str">
            <v>–</v>
          </cell>
          <cell r="BP116" t="str">
            <v>–</v>
          </cell>
          <cell r="BQ116" t="str">
            <v>–</v>
          </cell>
          <cell r="BR116" t="str">
            <v>–</v>
          </cell>
          <cell r="BS116" t="str">
            <v>–</v>
          </cell>
          <cell r="BT116" t="str">
            <v>–</v>
          </cell>
          <cell r="BU116" t="str">
            <v>–</v>
          </cell>
          <cell r="BV116">
            <v>1.75</v>
          </cell>
          <cell r="BW116">
            <v>23.1</v>
          </cell>
          <cell r="BX116">
            <v>66.8</v>
          </cell>
          <cell r="BY116">
            <v>73.8</v>
          </cell>
        </row>
        <row r="117">
          <cell r="A117" t="str">
            <v>W24X55</v>
          </cell>
          <cell r="B117" t="str">
            <v>F</v>
          </cell>
          <cell r="C117">
            <v>55</v>
          </cell>
          <cell r="D117">
            <v>16.2</v>
          </cell>
          <cell r="E117">
            <v>23.6</v>
          </cell>
          <cell r="F117">
            <v>23.625</v>
          </cell>
          <cell r="G117" t="str">
            <v>–</v>
          </cell>
          <cell r="H117" t="str">
            <v>–</v>
          </cell>
          <cell r="I117" t="str">
            <v>–</v>
          </cell>
          <cell r="J117">
            <v>7.01</v>
          </cell>
          <cell r="K117">
            <v>7</v>
          </cell>
          <cell r="L117" t="str">
            <v>–</v>
          </cell>
          <cell r="M117" t="str">
            <v>–</v>
          </cell>
          <cell r="N117" t="str">
            <v>–</v>
          </cell>
          <cell r="O117">
            <v>0.39500000000000002</v>
          </cell>
          <cell r="P117">
            <v>0.375</v>
          </cell>
          <cell r="Q117">
            <v>0.1875</v>
          </cell>
          <cell r="R117">
            <v>0.505</v>
          </cell>
          <cell r="S117">
            <v>0.5</v>
          </cell>
          <cell r="T117" t="str">
            <v>–</v>
          </cell>
          <cell r="U117" t="str">
            <v>–</v>
          </cell>
          <cell r="V117" t="str">
            <v>–</v>
          </cell>
          <cell r="W117">
            <v>1.01</v>
          </cell>
          <cell r="X117">
            <v>1.4375</v>
          </cell>
          <cell r="Y117">
            <v>1</v>
          </cell>
          <cell r="Z117" t="str">
            <v>–</v>
          </cell>
          <cell r="AA117" t="str">
            <v>–</v>
          </cell>
          <cell r="AB117" t="str">
            <v>–</v>
          </cell>
          <cell r="AC117" t="str">
            <v>–</v>
          </cell>
          <cell r="AD117" t="str">
            <v>–</v>
          </cell>
          <cell r="AE117">
            <v>6.94</v>
          </cell>
          <cell r="AF117" t="str">
            <v>–</v>
          </cell>
          <cell r="AG117" t="str">
            <v>–</v>
          </cell>
          <cell r="AH117">
            <v>54.6</v>
          </cell>
          <cell r="AI117" t="str">
            <v>–</v>
          </cell>
          <cell r="AJ117" t="str">
            <v>–</v>
          </cell>
          <cell r="AK117">
            <v>1350</v>
          </cell>
          <cell r="AL117">
            <v>134</v>
          </cell>
          <cell r="AM117">
            <v>114</v>
          </cell>
          <cell r="AN117">
            <v>9.11</v>
          </cell>
          <cell r="AO117">
            <v>29.1</v>
          </cell>
          <cell r="AP117">
            <v>13.3</v>
          </cell>
          <cell r="AQ117">
            <v>8.3000000000000007</v>
          </cell>
          <cell r="AR117">
            <v>1.34</v>
          </cell>
          <cell r="AS117" t="str">
            <v>–</v>
          </cell>
          <cell r="AT117" t="str">
            <v>–</v>
          </cell>
          <cell r="AU117" t="str">
            <v>–</v>
          </cell>
          <cell r="AV117">
            <v>1.18</v>
          </cell>
          <cell r="AW117">
            <v>3870</v>
          </cell>
          <cell r="AX117" t="str">
            <v>–</v>
          </cell>
          <cell r="AY117">
            <v>40.5</v>
          </cell>
          <cell r="AZ117">
            <v>35.799999999999997</v>
          </cell>
          <cell r="BA117" t="str">
            <v>–</v>
          </cell>
          <cell r="BB117" t="str">
            <v>–</v>
          </cell>
          <cell r="BC117">
            <v>19.3</v>
          </cell>
          <cell r="BD117">
            <v>66.099999999999994</v>
          </cell>
          <cell r="BE117" t="str">
            <v>–</v>
          </cell>
          <cell r="BF117" t="str">
            <v>–</v>
          </cell>
          <cell r="BG117" t="str">
            <v>–</v>
          </cell>
          <cell r="BH117" t="str">
            <v>–</v>
          </cell>
          <cell r="BI117" t="str">
            <v>–</v>
          </cell>
          <cell r="BJ117" t="str">
            <v>–</v>
          </cell>
          <cell r="BK117" t="str">
            <v>–</v>
          </cell>
          <cell r="BL117" t="str">
            <v>–</v>
          </cell>
          <cell r="BM117" t="str">
            <v>–</v>
          </cell>
          <cell r="BN117" t="str">
            <v>–</v>
          </cell>
          <cell r="BO117" t="str">
            <v>–</v>
          </cell>
          <cell r="BP117" t="str">
            <v>–</v>
          </cell>
          <cell r="BQ117" t="str">
            <v>–</v>
          </cell>
          <cell r="BR117" t="str">
            <v>–</v>
          </cell>
          <cell r="BS117" t="str">
            <v>–</v>
          </cell>
          <cell r="BT117" t="str">
            <v>–</v>
          </cell>
          <cell r="BU117" t="str">
            <v>–</v>
          </cell>
          <cell r="BV117">
            <v>1.72</v>
          </cell>
          <cell r="BW117">
            <v>23.1</v>
          </cell>
          <cell r="BX117">
            <v>66.599999999999994</v>
          </cell>
          <cell r="BY117">
            <v>73.599999999999994</v>
          </cell>
        </row>
        <row r="118">
          <cell r="A118" t="str">
            <v>W21X201</v>
          </cell>
          <cell r="B118" t="str">
            <v>F</v>
          </cell>
          <cell r="C118">
            <v>201</v>
          </cell>
          <cell r="D118">
            <v>59.3</v>
          </cell>
          <cell r="E118">
            <v>23</v>
          </cell>
          <cell r="F118">
            <v>23</v>
          </cell>
          <cell r="G118" t="str">
            <v>–</v>
          </cell>
          <cell r="H118" t="str">
            <v>–</v>
          </cell>
          <cell r="I118" t="str">
            <v>–</v>
          </cell>
          <cell r="J118">
            <v>12.6</v>
          </cell>
          <cell r="K118">
            <v>12.625</v>
          </cell>
          <cell r="L118" t="str">
            <v>–</v>
          </cell>
          <cell r="M118" t="str">
            <v>–</v>
          </cell>
          <cell r="N118" t="str">
            <v>–</v>
          </cell>
          <cell r="O118">
            <v>0.91</v>
          </cell>
          <cell r="P118">
            <v>0.9375</v>
          </cell>
          <cell r="Q118">
            <v>0.5</v>
          </cell>
          <cell r="R118">
            <v>1.63</v>
          </cell>
          <cell r="S118">
            <v>1.625</v>
          </cell>
          <cell r="T118" t="str">
            <v>–</v>
          </cell>
          <cell r="U118" t="str">
            <v>–</v>
          </cell>
          <cell r="V118" t="str">
            <v>–</v>
          </cell>
          <cell r="W118">
            <v>2.13</v>
          </cell>
          <cell r="X118">
            <v>2.5</v>
          </cell>
          <cell r="Y118">
            <v>1.3125</v>
          </cell>
          <cell r="Z118" t="str">
            <v>–</v>
          </cell>
          <cell r="AA118" t="str">
            <v>–</v>
          </cell>
          <cell r="AB118" t="str">
            <v>–</v>
          </cell>
          <cell r="AC118" t="str">
            <v>–</v>
          </cell>
          <cell r="AD118" t="str">
            <v>–</v>
          </cell>
          <cell r="AE118">
            <v>3.86</v>
          </cell>
          <cell r="AF118" t="str">
            <v>–</v>
          </cell>
          <cell r="AG118" t="str">
            <v>–</v>
          </cell>
          <cell r="AH118">
            <v>20.6</v>
          </cell>
          <cell r="AI118" t="str">
            <v>–</v>
          </cell>
          <cell r="AJ118" t="str">
            <v>–</v>
          </cell>
          <cell r="AK118">
            <v>5310</v>
          </cell>
          <cell r="AL118">
            <v>530</v>
          </cell>
          <cell r="AM118">
            <v>461</v>
          </cell>
          <cell r="AN118">
            <v>9.4700000000000006</v>
          </cell>
          <cell r="AO118">
            <v>542</v>
          </cell>
          <cell r="AP118">
            <v>133</v>
          </cell>
          <cell r="AQ118">
            <v>86.1</v>
          </cell>
          <cell r="AR118">
            <v>3.02</v>
          </cell>
          <cell r="AS118" t="str">
            <v>–</v>
          </cell>
          <cell r="AT118" t="str">
            <v>–</v>
          </cell>
          <cell r="AU118" t="str">
            <v>–</v>
          </cell>
          <cell r="AV118">
            <v>40.9</v>
          </cell>
          <cell r="AW118">
            <v>62000</v>
          </cell>
          <cell r="AX118" t="str">
            <v>–</v>
          </cell>
          <cell r="AY118">
            <v>67.3</v>
          </cell>
          <cell r="AZ118">
            <v>346</v>
          </cell>
          <cell r="BA118" t="str">
            <v>–</v>
          </cell>
          <cell r="BB118" t="str">
            <v>–</v>
          </cell>
          <cell r="BC118">
            <v>102</v>
          </cell>
          <cell r="BD118">
            <v>264</v>
          </cell>
          <cell r="BE118" t="str">
            <v>–</v>
          </cell>
          <cell r="BF118" t="str">
            <v>–</v>
          </cell>
          <cell r="BG118" t="str">
            <v>–</v>
          </cell>
          <cell r="BH118" t="str">
            <v>–</v>
          </cell>
          <cell r="BI118" t="str">
            <v>–</v>
          </cell>
          <cell r="BJ118" t="str">
            <v>–</v>
          </cell>
          <cell r="BK118" t="str">
            <v>–</v>
          </cell>
          <cell r="BL118" t="str">
            <v>–</v>
          </cell>
          <cell r="BM118" t="str">
            <v>–</v>
          </cell>
          <cell r="BN118" t="str">
            <v>–</v>
          </cell>
          <cell r="BO118" t="str">
            <v>–</v>
          </cell>
          <cell r="BP118" t="str">
            <v>–</v>
          </cell>
          <cell r="BQ118" t="str">
            <v>–</v>
          </cell>
          <cell r="BR118" t="str">
            <v>–</v>
          </cell>
          <cell r="BS118" t="str">
            <v>–</v>
          </cell>
          <cell r="BT118" t="str">
            <v>–</v>
          </cell>
          <cell r="BU118" t="str">
            <v>–</v>
          </cell>
          <cell r="BV118">
            <v>3.55</v>
          </cell>
          <cell r="BW118">
            <v>21.4</v>
          </cell>
          <cell r="BX118">
            <v>81.099999999999994</v>
          </cell>
          <cell r="BY118">
            <v>93.7</v>
          </cell>
        </row>
        <row r="119">
          <cell r="A119" t="str">
            <v>W21X182</v>
          </cell>
          <cell r="B119" t="str">
            <v>F</v>
          </cell>
          <cell r="C119">
            <v>182</v>
          </cell>
          <cell r="D119">
            <v>53.6</v>
          </cell>
          <cell r="E119">
            <v>22.7</v>
          </cell>
          <cell r="F119">
            <v>22.75</v>
          </cell>
          <cell r="G119" t="str">
            <v>–</v>
          </cell>
          <cell r="H119" t="str">
            <v>–</v>
          </cell>
          <cell r="I119" t="str">
            <v>–</v>
          </cell>
          <cell r="J119">
            <v>12.5</v>
          </cell>
          <cell r="K119">
            <v>12.5</v>
          </cell>
          <cell r="L119" t="str">
            <v>–</v>
          </cell>
          <cell r="M119" t="str">
            <v>–</v>
          </cell>
          <cell r="N119" t="str">
            <v>–</v>
          </cell>
          <cell r="O119">
            <v>0.83</v>
          </cell>
          <cell r="P119">
            <v>0.8125</v>
          </cell>
          <cell r="Q119">
            <v>0.4375</v>
          </cell>
          <cell r="R119">
            <v>1.48</v>
          </cell>
          <cell r="S119">
            <v>1.5</v>
          </cell>
          <cell r="T119" t="str">
            <v>–</v>
          </cell>
          <cell r="U119" t="str">
            <v>–</v>
          </cell>
          <cell r="V119" t="str">
            <v>–</v>
          </cell>
          <cell r="W119">
            <v>1.98</v>
          </cell>
          <cell r="X119">
            <v>2.375</v>
          </cell>
          <cell r="Y119">
            <v>1.25</v>
          </cell>
          <cell r="Z119" t="str">
            <v>–</v>
          </cell>
          <cell r="AA119" t="str">
            <v>–</v>
          </cell>
          <cell r="AB119" t="str">
            <v>–</v>
          </cell>
          <cell r="AC119" t="str">
            <v>–</v>
          </cell>
          <cell r="AD119" t="str">
            <v>–</v>
          </cell>
          <cell r="AE119">
            <v>4.22</v>
          </cell>
          <cell r="AF119" t="str">
            <v>–</v>
          </cell>
          <cell r="AG119" t="str">
            <v>–</v>
          </cell>
          <cell r="AH119">
            <v>22.6</v>
          </cell>
          <cell r="AI119" t="str">
            <v>–</v>
          </cell>
          <cell r="AJ119" t="str">
            <v>–</v>
          </cell>
          <cell r="AK119">
            <v>4730</v>
          </cell>
          <cell r="AL119">
            <v>476</v>
          </cell>
          <cell r="AM119">
            <v>417</v>
          </cell>
          <cell r="AN119">
            <v>9.4</v>
          </cell>
          <cell r="AO119">
            <v>483</v>
          </cell>
          <cell r="AP119">
            <v>119</v>
          </cell>
          <cell r="AQ119">
            <v>77.2</v>
          </cell>
          <cell r="AR119">
            <v>3</v>
          </cell>
          <cell r="AS119" t="str">
            <v>–</v>
          </cell>
          <cell r="AT119" t="str">
            <v>–</v>
          </cell>
          <cell r="AU119" t="str">
            <v>–</v>
          </cell>
          <cell r="AV119">
            <v>30.7</v>
          </cell>
          <cell r="AW119">
            <v>54400</v>
          </cell>
          <cell r="AX119" t="str">
            <v>–</v>
          </cell>
          <cell r="AY119">
            <v>66.3</v>
          </cell>
          <cell r="AZ119">
            <v>307</v>
          </cell>
          <cell r="BA119" t="str">
            <v>–</v>
          </cell>
          <cell r="BB119" t="str">
            <v>–</v>
          </cell>
          <cell r="BC119">
            <v>91.6</v>
          </cell>
          <cell r="BD119">
            <v>237</v>
          </cell>
          <cell r="BE119" t="str">
            <v>–</v>
          </cell>
          <cell r="BF119" t="str">
            <v>–</v>
          </cell>
          <cell r="BG119" t="str">
            <v>–</v>
          </cell>
          <cell r="BH119" t="str">
            <v>–</v>
          </cell>
          <cell r="BI119" t="str">
            <v>–</v>
          </cell>
          <cell r="BJ119" t="str">
            <v>–</v>
          </cell>
          <cell r="BK119" t="str">
            <v>–</v>
          </cell>
          <cell r="BL119" t="str">
            <v>–</v>
          </cell>
          <cell r="BM119" t="str">
            <v>–</v>
          </cell>
          <cell r="BN119" t="str">
            <v>–</v>
          </cell>
          <cell r="BO119" t="str">
            <v>–</v>
          </cell>
          <cell r="BP119" t="str">
            <v>–</v>
          </cell>
          <cell r="BQ119" t="str">
            <v>–</v>
          </cell>
          <cell r="BR119" t="str">
            <v>–</v>
          </cell>
          <cell r="BS119" t="str">
            <v>–</v>
          </cell>
          <cell r="BT119" t="str">
            <v>–</v>
          </cell>
          <cell r="BU119" t="str">
            <v>–</v>
          </cell>
          <cell r="BV119">
            <v>3.51</v>
          </cell>
          <cell r="BW119">
            <v>21.2</v>
          </cell>
          <cell r="BX119">
            <v>80.400000000000006</v>
          </cell>
          <cell r="BY119">
            <v>92.9</v>
          </cell>
        </row>
        <row r="120">
          <cell r="A120" t="str">
            <v>W21X166</v>
          </cell>
          <cell r="B120" t="str">
            <v>F</v>
          </cell>
          <cell r="C120">
            <v>166</v>
          </cell>
          <cell r="D120">
            <v>48.8</v>
          </cell>
          <cell r="E120">
            <v>22.5</v>
          </cell>
          <cell r="F120">
            <v>22.5</v>
          </cell>
          <cell r="G120" t="str">
            <v>–</v>
          </cell>
          <cell r="H120" t="str">
            <v>–</v>
          </cell>
          <cell r="I120" t="str">
            <v>–</v>
          </cell>
          <cell r="J120">
            <v>12.4</v>
          </cell>
          <cell r="K120">
            <v>12.375</v>
          </cell>
          <cell r="L120" t="str">
            <v>–</v>
          </cell>
          <cell r="M120" t="str">
            <v>–</v>
          </cell>
          <cell r="N120" t="str">
            <v>–</v>
          </cell>
          <cell r="O120">
            <v>0.75</v>
          </cell>
          <cell r="P120">
            <v>0.75</v>
          </cell>
          <cell r="Q120">
            <v>0.375</v>
          </cell>
          <cell r="R120">
            <v>1.36</v>
          </cell>
          <cell r="S120">
            <v>1.375</v>
          </cell>
          <cell r="T120" t="str">
            <v>–</v>
          </cell>
          <cell r="U120" t="str">
            <v>–</v>
          </cell>
          <cell r="V120" t="str">
            <v>–</v>
          </cell>
          <cell r="W120">
            <v>1.86</v>
          </cell>
          <cell r="X120">
            <v>2.25</v>
          </cell>
          <cell r="Y120">
            <v>1.1875</v>
          </cell>
          <cell r="Z120" t="str">
            <v>–</v>
          </cell>
          <cell r="AA120" t="str">
            <v>–</v>
          </cell>
          <cell r="AB120" t="str">
            <v>–</v>
          </cell>
          <cell r="AC120" t="str">
            <v>–</v>
          </cell>
          <cell r="AD120" t="str">
            <v>–</v>
          </cell>
          <cell r="AE120">
            <v>4.57</v>
          </cell>
          <cell r="AF120" t="str">
            <v>–</v>
          </cell>
          <cell r="AG120" t="str">
            <v>–</v>
          </cell>
          <cell r="AH120">
            <v>25</v>
          </cell>
          <cell r="AI120" t="str">
            <v>–</v>
          </cell>
          <cell r="AJ120" t="str">
            <v>–</v>
          </cell>
          <cell r="AK120">
            <v>4280</v>
          </cell>
          <cell r="AL120">
            <v>432</v>
          </cell>
          <cell r="AM120">
            <v>380</v>
          </cell>
          <cell r="AN120">
            <v>9.36</v>
          </cell>
          <cell r="AO120">
            <v>435</v>
          </cell>
          <cell r="AP120">
            <v>108</v>
          </cell>
          <cell r="AQ120">
            <v>70</v>
          </cell>
          <cell r="AR120">
            <v>2.99</v>
          </cell>
          <cell r="AS120" t="str">
            <v>–</v>
          </cell>
          <cell r="AT120" t="str">
            <v>–</v>
          </cell>
          <cell r="AU120" t="str">
            <v>–</v>
          </cell>
          <cell r="AV120">
            <v>23.6</v>
          </cell>
          <cell r="AW120">
            <v>48500</v>
          </cell>
          <cell r="AX120" t="str">
            <v>–</v>
          </cell>
          <cell r="AY120">
            <v>65.5</v>
          </cell>
          <cell r="AZ120">
            <v>276</v>
          </cell>
          <cell r="BA120" t="str">
            <v>–</v>
          </cell>
          <cell r="BB120" t="str">
            <v>–</v>
          </cell>
          <cell r="BC120">
            <v>83.7</v>
          </cell>
          <cell r="BD120">
            <v>215</v>
          </cell>
          <cell r="BE120" t="str">
            <v>–</v>
          </cell>
          <cell r="BF120" t="str">
            <v>–</v>
          </cell>
          <cell r="BG120" t="str">
            <v>–</v>
          </cell>
          <cell r="BH120" t="str">
            <v>–</v>
          </cell>
          <cell r="BI120" t="str">
            <v>–</v>
          </cell>
          <cell r="BJ120" t="str">
            <v>–</v>
          </cell>
          <cell r="BK120" t="str">
            <v>–</v>
          </cell>
          <cell r="BL120" t="str">
            <v>–</v>
          </cell>
          <cell r="BM120" t="str">
            <v>–</v>
          </cell>
          <cell r="BN120" t="str">
            <v>–</v>
          </cell>
          <cell r="BO120" t="str">
            <v>–</v>
          </cell>
          <cell r="BP120" t="str">
            <v>–</v>
          </cell>
          <cell r="BQ120" t="str">
            <v>–</v>
          </cell>
          <cell r="BR120" t="str">
            <v>–</v>
          </cell>
          <cell r="BS120" t="str">
            <v>–</v>
          </cell>
          <cell r="BT120" t="str">
            <v>–</v>
          </cell>
          <cell r="BU120" t="str">
            <v>–</v>
          </cell>
          <cell r="BV120">
            <v>3.48</v>
          </cell>
          <cell r="BW120">
            <v>21.1</v>
          </cell>
          <cell r="BX120">
            <v>79.8</v>
          </cell>
          <cell r="BY120">
            <v>92.2</v>
          </cell>
        </row>
        <row r="121">
          <cell r="A121" t="str">
            <v>W21X147</v>
          </cell>
          <cell r="B121" t="str">
            <v>F</v>
          </cell>
          <cell r="C121">
            <v>147</v>
          </cell>
          <cell r="D121">
            <v>43.2</v>
          </cell>
          <cell r="E121">
            <v>22.1</v>
          </cell>
          <cell r="F121">
            <v>22</v>
          </cell>
          <cell r="G121" t="str">
            <v>–</v>
          </cell>
          <cell r="H121" t="str">
            <v>–</v>
          </cell>
          <cell r="I121" t="str">
            <v>–</v>
          </cell>
          <cell r="J121">
            <v>12.5</v>
          </cell>
          <cell r="K121">
            <v>12.5</v>
          </cell>
          <cell r="L121" t="str">
            <v>–</v>
          </cell>
          <cell r="M121" t="str">
            <v>–</v>
          </cell>
          <cell r="N121" t="str">
            <v>–</v>
          </cell>
          <cell r="O121">
            <v>0.72</v>
          </cell>
          <cell r="P121">
            <v>0.75</v>
          </cell>
          <cell r="Q121">
            <v>0.375</v>
          </cell>
          <cell r="R121">
            <v>1.1499999999999999</v>
          </cell>
          <cell r="S121">
            <v>1.125</v>
          </cell>
          <cell r="T121" t="str">
            <v>–</v>
          </cell>
          <cell r="U121" t="str">
            <v>–</v>
          </cell>
          <cell r="V121" t="str">
            <v>–</v>
          </cell>
          <cell r="W121">
            <v>1.65</v>
          </cell>
          <cell r="X121">
            <v>2</v>
          </cell>
          <cell r="Y121">
            <v>1.1875</v>
          </cell>
          <cell r="Z121" t="str">
            <v>–</v>
          </cell>
          <cell r="AA121" t="str">
            <v>–</v>
          </cell>
          <cell r="AB121" t="str">
            <v>–</v>
          </cell>
          <cell r="AC121" t="str">
            <v>–</v>
          </cell>
          <cell r="AD121" t="str">
            <v>–</v>
          </cell>
          <cell r="AE121">
            <v>5.44</v>
          </cell>
          <cell r="AF121" t="str">
            <v>–</v>
          </cell>
          <cell r="AG121" t="str">
            <v>–</v>
          </cell>
          <cell r="AH121">
            <v>26.1</v>
          </cell>
          <cell r="AI121" t="str">
            <v>–</v>
          </cell>
          <cell r="AJ121" t="str">
            <v>–</v>
          </cell>
          <cell r="AK121">
            <v>3630</v>
          </cell>
          <cell r="AL121">
            <v>373</v>
          </cell>
          <cell r="AM121">
            <v>329</v>
          </cell>
          <cell r="AN121">
            <v>9.17</v>
          </cell>
          <cell r="AO121">
            <v>376</v>
          </cell>
          <cell r="AP121">
            <v>92.6</v>
          </cell>
          <cell r="AQ121">
            <v>60.1</v>
          </cell>
          <cell r="AR121">
            <v>2.95</v>
          </cell>
          <cell r="AS121" t="str">
            <v>–</v>
          </cell>
          <cell r="AT121" t="str">
            <v>–</v>
          </cell>
          <cell r="AU121" t="str">
            <v>–</v>
          </cell>
          <cell r="AV121">
            <v>15.4</v>
          </cell>
          <cell r="AW121">
            <v>41100</v>
          </cell>
          <cell r="AX121" t="str">
            <v>–</v>
          </cell>
          <cell r="AY121">
            <v>65.5</v>
          </cell>
          <cell r="AZ121">
            <v>235</v>
          </cell>
          <cell r="BA121" t="str">
            <v>–</v>
          </cell>
          <cell r="BB121" t="str">
            <v>–</v>
          </cell>
          <cell r="BC121">
            <v>71</v>
          </cell>
          <cell r="BD121">
            <v>186</v>
          </cell>
          <cell r="BE121" t="str">
            <v>–</v>
          </cell>
          <cell r="BF121" t="str">
            <v>–</v>
          </cell>
          <cell r="BG121" t="str">
            <v>–</v>
          </cell>
          <cell r="BH121" t="str">
            <v>–</v>
          </cell>
          <cell r="BI121" t="str">
            <v>–</v>
          </cell>
          <cell r="BJ121" t="str">
            <v>–</v>
          </cell>
          <cell r="BK121" t="str">
            <v>–</v>
          </cell>
          <cell r="BL121" t="str">
            <v>–</v>
          </cell>
          <cell r="BM121" t="str">
            <v>–</v>
          </cell>
          <cell r="BN121" t="str">
            <v>–</v>
          </cell>
          <cell r="BO121" t="str">
            <v>–</v>
          </cell>
          <cell r="BP121" t="str">
            <v>–</v>
          </cell>
          <cell r="BQ121" t="str">
            <v>–</v>
          </cell>
          <cell r="BR121" t="str">
            <v>–</v>
          </cell>
          <cell r="BS121" t="str">
            <v>–</v>
          </cell>
          <cell r="BT121" t="str">
            <v>–</v>
          </cell>
          <cell r="BU121" t="str">
            <v>–</v>
          </cell>
          <cell r="BV121">
            <v>3.46</v>
          </cell>
          <cell r="BW121">
            <v>21</v>
          </cell>
          <cell r="BX121">
            <v>79.400000000000006</v>
          </cell>
          <cell r="BY121">
            <v>91.9</v>
          </cell>
        </row>
        <row r="122">
          <cell r="A122" t="str">
            <v>W21X132</v>
          </cell>
          <cell r="B122" t="str">
            <v>F</v>
          </cell>
          <cell r="C122">
            <v>132</v>
          </cell>
          <cell r="D122">
            <v>38.799999999999997</v>
          </cell>
          <cell r="E122">
            <v>21.8</v>
          </cell>
          <cell r="F122">
            <v>21.875</v>
          </cell>
          <cell r="G122" t="str">
            <v>–</v>
          </cell>
          <cell r="H122" t="str">
            <v>–</v>
          </cell>
          <cell r="I122" t="str">
            <v>–</v>
          </cell>
          <cell r="J122">
            <v>12.4</v>
          </cell>
          <cell r="K122">
            <v>12.5</v>
          </cell>
          <cell r="L122" t="str">
            <v>–</v>
          </cell>
          <cell r="M122" t="str">
            <v>–</v>
          </cell>
          <cell r="N122" t="str">
            <v>–</v>
          </cell>
          <cell r="O122">
            <v>0.65</v>
          </cell>
          <cell r="P122">
            <v>0.625</v>
          </cell>
          <cell r="Q122">
            <v>0.3125</v>
          </cell>
          <cell r="R122">
            <v>1.04</v>
          </cell>
          <cell r="S122">
            <v>1.0625</v>
          </cell>
          <cell r="T122" t="str">
            <v>–</v>
          </cell>
          <cell r="U122" t="str">
            <v>–</v>
          </cell>
          <cell r="V122" t="str">
            <v>–</v>
          </cell>
          <cell r="W122">
            <v>1.54</v>
          </cell>
          <cell r="X122">
            <v>1.9375</v>
          </cell>
          <cell r="Y122">
            <v>1.125</v>
          </cell>
          <cell r="Z122" t="str">
            <v>–</v>
          </cell>
          <cell r="AA122" t="str">
            <v>–</v>
          </cell>
          <cell r="AB122" t="str">
            <v>–</v>
          </cell>
          <cell r="AC122" t="str">
            <v>–</v>
          </cell>
          <cell r="AD122" t="str">
            <v>–</v>
          </cell>
          <cell r="AE122">
            <v>6.01</v>
          </cell>
          <cell r="AF122" t="str">
            <v>–</v>
          </cell>
          <cell r="AG122" t="str">
            <v>–</v>
          </cell>
          <cell r="AH122">
            <v>28.9</v>
          </cell>
          <cell r="AI122" t="str">
            <v>–</v>
          </cell>
          <cell r="AJ122" t="str">
            <v>–</v>
          </cell>
          <cell r="AK122">
            <v>3220</v>
          </cell>
          <cell r="AL122">
            <v>333</v>
          </cell>
          <cell r="AM122">
            <v>295</v>
          </cell>
          <cell r="AN122">
            <v>9.1199999999999992</v>
          </cell>
          <cell r="AO122">
            <v>333</v>
          </cell>
          <cell r="AP122">
            <v>82.3</v>
          </cell>
          <cell r="AQ122">
            <v>53.5</v>
          </cell>
          <cell r="AR122">
            <v>2.93</v>
          </cell>
          <cell r="AS122" t="str">
            <v>–</v>
          </cell>
          <cell r="AT122" t="str">
            <v>–</v>
          </cell>
          <cell r="AU122" t="str">
            <v>–</v>
          </cell>
          <cell r="AV122">
            <v>11.3</v>
          </cell>
          <cell r="AW122">
            <v>36000</v>
          </cell>
          <cell r="AX122" t="str">
            <v>–</v>
          </cell>
          <cell r="AY122">
            <v>64.400000000000006</v>
          </cell>
          <cell r="AZ122">
            <v>206</v>
          </cell>
          <cell r="BA122" t="str">
            <v>–</v>
          </cell>
          <cell r="BB122" t="str">
            <v>–</v>
          </cell>
          <cell r="BC122">
            <v>62.8</v>
          </cell>
          <cell r="BD122">
            <v>164</v>
          </cell>
          <cell r="BE122" t="str">
            <v>–</v>
          </cell>
          <cell r="BF122" t="str">
            <v>–</v>
          </cell>
          <cell r="BG122" t="str">
            <v>–</v>
          </cell>
          <cell r="BH122" t="str">
            <v>–</v>
          </cell>
          <cell r="BI122" t="str">
            <v>–</v>
          </cell>
          <cell r="BJ122" t="str">
            <v>–</v>
          </cell>
          <cell r="BK122" t="str">
            <v>–</v>
          </cell>
          <cell r="BL122" t="str">
            <v>–</v>
          </cell>
          <cell r="BM122" t="str">
            <v>–</v>
          </cell>
          <cell r="BN122" t="str">
            <v>–</v>
          </cell>
          <cell r="BO122" t="str">
            <v>–</v>
          </cell>
          <cell r="BP122" t="str">
            <v>–</v>
          </cell>
          <cell r="BQ122" t="str">
            <v>–</v>
          </cell>
          <cell r="BR122" t="str">
            <v>–</v>
          </cell>
          <cell r="BS122" t="str">
            <v>–</v>
          </cell>
          <cell r="BT122" t="str">
            <v>–</v>
          </cell>
          <cell r="BU122" t="str">
            <v>–</v>
          </cell>
          <cell r="BV122">
            <v>3.43</v>
          </cell>
          <cell r="BW122">
            <v>20.8</v>
          </cell>
          <cell r="BX122">
            <v>78.599999999999994</v>
          </cell>
          <cell r="BY122">
            <v>91</v>
          </cell>
        </row>
        <row r="123">
          <cell r="A123" t="str">
            <v>W21X122</v>
          </cell>
          <cell r="B123" t="str">
            <v>F</v>
          </cell>
          <cell r="C123">
            <v>122</v>
          </cell>
          <cell r="D123">
            <v>35.9</v>
          </cell>
          <cell r="E123">
            <v>21.7</v>
          </cell>
          <cell r="F123">
            <v>21.625</v>
          </cell>
          <cell r="G123" t="str">
            <v>–</v>
          </cell>
          <cell r="H123" t="str">
            <v>–</v>
          </cell>
          <cell r="I123" t="str">
            <v>–</v>
          </cell>
          <cell r="J123">
            <v>12.4</v>
          </cell>
          <cell r="K123">
            <v>12.375</v>
          </cell>
          <cell r="L123" t="str">
            <v>–</v>
          </cell>
          <cell r="M123" t="str">
            <v>–</v>
          </cell>
          <cell r="N123" t="str">
            <v>–</v>
          </cell>
          <cell r="O123">
            <v>0.6</v>
          </cell>
          <cell r="P123">
            <v>0.625</v>
          </cell>
          <cell r="Q123">
            <v>0.3125</v>
          </cell>
          <cell r="R123">
            <v>0.96</v>
          </cell>
          <cell r="S123">
            <v>0.9375</v>
          </cell>
          <cell r="T123" t="str">
            <v>–</v>
          </cell>
          <cell r="U123" t="str">
            <v>–</v>
          </cell>
          <cell r="V123" t="str">
            <v>–</v>
          </cell>
          <cell r="W123">
            <v>1.46</v>
          </cell>
          <cell r="X123">
            <v>1.8125</v>
          </cell>
          <cell r="Y123">
            <v>1.125</v>
          </cell>
          <cell r="Z123" t="str">
            <v>–</v>
          </cell>
          <cell r="AA123" t="str">
            <v>–</v>
          </cell>
          <cell r="AB123" t="str">
            <v>–</v>
          </cell>
          <cell r="AC123" t="str">
            <v>–</v>
          </cell>
          <cell r="AD123" t="str">
            <v>–</v>
          </cell>
          <cell r="AE123">
            <v>6.45</v>
          </cell>
          <cell r="AF123" t="str">
            <v>–</v>
          </cell>
          <cell r="AG123" t="str">
            <v>–</v>
          </cell>
          <cell r="AH123">
            <v>31.3</v>
          </cell>
          <cell r="AI123" t="str">
            <v>–</v>
          </cell>
          <cell r="AJ123" t="str">
            <v>–</v>
          </cell>
          <cell r="AK123">
            <v>2960</v>
          </cell>
          <cell r="AL123">
            <v>307</v>
          </cell>
          <cell r="AM123">
            <v>273</v>
          </cell>
          <cell r="AN123">
            <v>9.09</v>
          </cell>
          <cell r="AO123">
            <v>305</v>
          </cell>
          <cell r="AP123">
            <v>75.599999999999994</v>
          </cell>
          <cell r="AQ123">
            <v>49.2</v>
          </cell>
          <cell r="AR123">
            <v>2.92</v>
          </cell>
          <cell r="AS123" t="str">
            <v>–</v>
          </cell>
          <cell r="AT123" t="str">
            <v>–</v>
          </cell>
          <cell r="AU123" t="str">
            <v>–</v>
          </cell>
          <cell r="AV123">
            <v>8.98</v>
          </cell>
          <cell r="AW123">
            <v>32700</v>
          </cell>
          <cell r="AX123" t="str">
            <v>–</v>
          </cell>
          <cell r="AY123">
            <v>64.3</v>
          </cell>
          <cell r="AZ123">
            <v>191</v>
          </cell>
          <cell r="BA123" t="str">
            <v>–</v>
          </cell>
          <cell r="BB123" t="str">
            <v>–</v>
          </cell>
          <cell r="BC123">
            <v>58.7</v>
          </cell>
          <cell r="BD123">
            <v>153</v>
          </cell>
          <cell r="BE123" t="str">
            <v>–</v>
          </cell>
          <cell r="BF123" t="str">
            <v>–</v>
          </cell>
          <cell r="BG123" t="str">
            <v>–</v>
          </cell>
          <cell r="BH123" t="str">
            <v>–</v>
          </cell>
          <cell r="BI123" t="str">
            <v>–</v>
          </cell>
          <cell r="BJ123" t="str">
            <v>–</v>
          </cell>
          <cell r="BK123" t="str">
            <v>–</v>
          </cell>
          <cell r="BL123" t="str">
            <v>–</v>
          </cell>
          <cell r="BM123" t="str">
            <v>–</v>
          </cell>
          <cell r="BN123" t="str">
            <v>–</v>
          </cell>
          <cell r="BO123" t="str">
            <v>–</v>
          </cell>
          <cell r="BP123" t="str">
            <v>–</v>
          </cell>
          <cell r="BQ123" t="str">
            <v>–</v>
          </cell>
          <cell r="BR123" t="str">
            <v>–</v>
          </cell>
          <cell r="BS123" t="str">
            <v>–</v>
          </cell>
          <cell r="BT123" t="str">
            <v>–</v>
          </cell>
          <cell r="BU123" t="str">
            <v>–</v>
          </cell>
          <cell r="BV123">
            <v>3.4</v>
          </cell>
          <cell r="BW123">
            <v>20.7</v>
          </cell>
          <cell r="BX123">
            <v>78.5</v>
          </cell>
          <cell r="BY123">
            <v>90.9</v>
          </cell>
        </row>
        <row r="124">
          <cell r="A124" t="str">
            <v>W21X111</v>
          </cell>
          <cell r="B124" t="str">
            <v>F</v>
          </cell>
          <cell r="C124">
            <v>111</v>
          </cell>
          <cell r="D124">
            <v>32.6</v>
          </cell>
          <cell r="E124">
            <v>21.5</v>
          </cell>
          <cell r="F124">
            <v>21.5</v>
          </cell>
          <cell r="G124" t="str">
            <v>–</v>
          </cell>
          <cell r="H124" t="str">
            <v>–</v>
          </cell>
          <cell r="I124" t="str">
            <v>–</v>
          </cell>
          <cell r="J124">
            <v>12.3</v>
          </cell>
          <cell r="K124">
            <v>12.375</v>
          </cell>
          <cell r="L124" t="str">
            <v>–</v>
          </cell>
          <cell r="M124" t="str">
            <v>–</v>
          </cell>
          <cell r="N124" t="str">
            <v>–</v>
          </cell>
          <cell r="O124">
            <v>0.55000000000000004</v>
          </cell>
          <cell r="P124">
            <v>0.5625</v>
          </cell>
          <cell r="Q124">
            <v>0.3125</v>
          </cell>
          <cell r="R124">
            <v>0.875</v>
          </cell>
          <cell r="S124">
            <v>0.875</v>
          </cell>
          <cell r="T124" t="str">
            <v>–</v>
          </cell>
          <cell r="U124" t="str">
            <v>–</v>
          </cell>
          <cell r="V124" t="str">
            <v>–</v>
          </cell>
          <cell r="W124">
            <v>1.38</v>
          </cell>
          <cell r="X124">
            <v>1.75</v>
          </cell>
          <cell r="Y124">
            <v>1.125</v>
          </cell>
          <cell r="Z124" t="str">
            <v>–</v>
          </cell>
          <cell r="AA124" t="str">
            <v>–</v>
          </cell>
          <cell r="AB124" t="str">
            <v>–</v>
          </cell>
          <cell r="AC124" t="str">
            <v>–</v>
          </cell>
          <cell r="AD124" t="str">
            <v>–</v>
          </cell>
          <cell r="AE124">
            <v>7.05</v>
          </cell>
          <cell r="AF124" t="str">
            <v>–</v>
          </cell>
          <cell r="AG124" t="str">
            <v>–</v>
          </cell>
          <cell r="AH124">
            <v>34.1</v>
          </cell>
          <cell r="AI124" t="str">
            <v>–</v>
          </cell>
          <cell r="AJ124" t="str">
            <v>–</v>
          </cell>
          <cell r="AK124">
            <v>2670</v>
          </cell>
          <cell r="AL124">
            <v>279</v>
          </cell>
          <cell r="AM124">
            <v>249</v>
          </cell>
          <cell r="AN124">
            <v>9.0500000000000007</v>
          </cell>
          <cell r="AO124">
            <v>274</v>
          </cell>
          <cell r="AP124">
            <v>68.2</v>
          </cell>
          <cell r="AQ124">
            <v>44.5</v>
          </cell>
          <cell r="AR124">
            <v>2.9</v>
          </cell>
          <cell r="AS124" t="str">
            <v>–</v>
          </cell>
          <cell r="AT124" t="str">
            <v>–</v>
          </cell>
          <cell r="AU124" t="str">
            <v>–</v>
          </cell>
          <cell r="AV124">
            <v>6.83</v>
          </cell>
          <cell r="AW124">
            <v>29200</v>
          </cell>
          <cell r="AX124" t="str">
            <v>–</v>
          </cell>
          <cell r="AY124">
            <v>63.4</v>
          </cell>
          <cell r="AZ124">
            <v>171</v>
          </cell>
          <cell r="BA124" t="str">
            <v>–</v>
          </cell>
          <cell r="BB124" t="str">
            <v>–</v>
          </cell>
          <cell r="BC124">
            <v>53</v>
          </cell>
          <cell r="BD124">
            <v>138</v>
          </cell>
          <cell r="BE124" t="str">
            <v>–</v>
          </cell>
          <cell r="BF124" t="str">
            <v>–</v>
          </cell>
          <cell r="BG124" t="str">
            <v>–</v>
          </cell>
          <cell r="BH124" t="str">
            <v>–</v>
          </cell>
          <cell r="BI124" t="str">
            <v>–</v>
          </cell>
          <cell r="BJ124" t="str">
            <v>–</v>
          </cell>
          <cell r="BK124" t="str">
            <v>–</v>
          </cell>
          <cell r="BL124" t="str">
            <v>–</v>
          </cell>
          <cell r="BM124" t="str">
            <v>–</v>
          </cell>
          <cell r="BN124" t="str">
            <v>–</v>
          </cell>
          <cell r="BO124" t="str">
            <v>–</v>
          </cell>
          <cell r="BP124" t="str">
            <v>–</v>
          </cell>
          <cell r="BQ124" t="str">
            <v>–</v>
          </cell>
          <cell r="BR124" t="str">
            <v>–</v>
          </cell>
          <cell r="BS124" t="str">
            <v>–</v>
          </cell>
          <cell r="BT124" t="str">
            <v>–</v>
          </cell>
          <cell r="BU124" t="str">
            <v>–</v>
          </cell>
          <cell r="BV124">
            <v>3.37</v>
          </cell>
          <cell r="BW124">
            <v>20.6</v>
          </cell>
          <cell r="BX124">
            <v>77.900000000000006</v>
          </cell>
          <cell r="BY124">
            <v>90.2</v>
          </cell>
        </row>
        <row r="125">
          <cell r="A125" t="str">
            <v>W21X101</v>
          </cell>
          <cell r="B125" t="str">
            <v>F</v>
          </cell>
          <cell r="C125">
            <v>101</v>
          </cell>
          <cell r="D125">
            <v>29.8</v>
          </cell>
          <cell r="E125">
            <v>21.4</v>
          </cell>
          <cell r="F125">
            <v>21.375</v>
          </cell>
          <cell r="G125" t="str">
            <v>–</v>
          </cell>
          <cell r="H125" t="str">
            <v>–</v>
          </cell>
          <cell r="I125" t="str">
            <v>–</v>
          </cell>
          <cell r="J125">
            <v>12.3</v>
          </cell>
          <cell r="K125">
            <v>12.25</v>
          </cell>
          <cell r="L125" t="str">
            <v>–</v>
          </cell>
          <cell r="M125" t="str">
            <v>–</v>
          </cell>
          <cell r="N125" t="str">
            <v>–</v>
          </cell>
          <cell r="O125">
            <v>0.5</v>
          </cell>
          <cell r="P125">
            <v>0.5</v>
          </cell>
          <cell r="Q125">
            <v>0.25</v>
          </cell>
          <cell r="R125">
            <v>0.8</v>
          </cell>
          <cell r="S125">
            <v>0.8125</v>
          </cell>
          <cell r="T125" t="str">
            <v>–</v>
          </cell>
          <cell r="U125" t="str">
            <v>–</v>
          </cell>
          <cell r="V125" t="str">
            <v>–</v>
          </cell>
          <cell r="W125">
            <v>1.3</v>
          </cell>
          <cell r="X125">
            <v>1.6875</v>
          </cell>
          <cell r="Y125">
            <v>1.0625</v>
          </cell>
          <cell r="Z125" t="str">
            <v>–</v>
          </cell>
          <cell r="AA125" t="str">
            <v>–</v>
          </cell>
          <cell r="AB125" t="str">
            <v>–</v>
          </cell>
          <cell r="AC125" t="str">
            <v>–</v>
          </cell>
          <cell r="AD125" t="str">
            <v>–</v>
          </cell>
          <cell r="AE125">
            <v>7.68</v>
          </cell>
          <cell r="AF125" t="str">
            <v>–</v>
          </cell>
          <cell r="AG125" t="str">
            <v>–</v>
          </cell>
          <cell r="AH125">
            <v>37.5</v>
          </cell>
          <cell r="AI125" t="str">
            <v>–</v>
          </cell>
          <cell r="AJ125" t="str">
            <v>–</v>
          </cell>
          <cell r="AK125">
            <v>2420</v>
          </cell>
          <cell r="AL125">
            <v>253</v>
          </cell>
          <cell r="AM125">
            <v>227</v>
          </cell>
          <cell r="AN125">
            <v>9.02</v>
          </cell>
          <cell r="AO125">
            <v>248</v>
          </cell>
          <cell r="AP125">
            <v>61.7</v>
          </cell>
          <cell r="AQ125">
            <v>40.299999999999997</v>
          </cell>
          <cell r="AR125">
            <v>2.89</v>
          </cell>
          <cell r="AS125" t="str">
            <v>–</v>
          </cell>
          <cell r="AT125" t="str">
            <v>–</v>
          </cell>
          <cell r="AU125" t="str">
            <v>–</v>
          </cell>
          <cell r="AV125">
            <v>5.21</v>
          </cell>
          <cell r="AW125">
            <v>26200</v>
          </cell>
          <cell r="AX125" t="str">
            <v>–</v>
          </cell>
          <cell r="AY125">
            <v>63.3</v>
          </cell>
          <cell r="AZ125">
            <v>156</v>
          </cell>
          <cell r="BA125" t="str">
            <v>–</v>
          </cell>
          <cell r="BB125" t="str">
            <v>–</v>
          </cell>
          <cell r="BC125">
            <v>48.6</v>
          </cell>
          <cell r="BD125">
            <v>126</v>
          </cell>
          <cell r="BE125" t="str">
            <v>–</v>
          </cell>
          <cell r="BF125" t="str">
            <v>–</v>
          </cell>
          <cell r="BG125" t="str">
            <v>–</v>
          </cell>
          <cell r="BH125" t="str">
            <v>–</v>
          </cell>
          <cell r="BI125" t="str">
            <v>–</v>
          </cell>
          <cell r="BJ125" t="str">
            <v>–</v>
          </cell>
          <cell r="BK125" t="str">
            <v>–</v>
          </cell>
          <cell r="BL125" t="str">
            <v>–</v>
          </cell>
          <cell r="BM125" t="str">
            <v>–</v>
          </cell>
          <cell r="BN125" t="str">
            <v>–</v>
          </cell>
          <cell r="BO125" t="str">
            <v>–</v>
          </cell>
          <cell r="BP125" t="str">
            <v>–</v>
          </cell>
          <cell r="BQ125" t="str">
            <v>–</v>
          </cell>
          <cell r="BR125" t="str">
            <v>–</v>
          </cell>
          <cell r="BS125" t="str">
            <v>–</v>
          </cell>
          <cell r="BT125" t="str">
            <v>–</v>
          </cell>
          <cell r="BU125" t="str">
            <v>–</v>
          </cell>
          <cell r="BV125">
            <v>3.35</v>
          </cell>
          <cell r="BW125">
            <v>20.6</v>
          </cell>
          <cell r="BX125">
            <v>77.8</v>
          </cell>
          <cell r="BY125">
            <v>90.1</v>
          </cell>
        </row>
        <row r="126">
          <cell r="A126" t="str">
            <v>W21X93</v>
          </cell>
          <cell r="B126" t="str">
            <v>F</v>
          </cell>
          <cell r="C126">
            <v>93</v>
          </cell>
          <cell r="D126">
            <v>27.3</v>
          </cell>
          <cell r="E126">
            <v>21.6</v>
          </cell>
          <cell r="F126">
            <v>21.625</v>
          </cell>
          <cell r="G126" t="str">
            <v>–</v>
          </cell>
          <cell r="H126" t="str">
            <v>–</v>
          </cell>
          <cell r="I126" t="str">
            <v>–</v>
          </cell>
          <cell r="J126">
            <v>8.42</v>
          </cell>
          <cell r="K126">
            <v>8.375</v>
          </cell>
          <cell r="L126" t="str">
            <v>–</v>
          </cell>
          <cell r="M126" t="str">
            <v>–</v>
          </cell>
          <cell r="N126" t="str">
            <v>–</v>
          </cell>
          <cell r="O126">
            <v>0.57999999999999996</v>
          </cell>
          <cell r="P126">
            <v>0.5625</v>
          </cell>
          <cell r="Q126">
            <v>0.3125</v>
          </cell>
          <cell r="R126">
            <v>0.93</v>
          </cell>
          <cell r="S126">
            <v>0.9375</v>
          </cell>
          <cell r="T126" t="str">
            <v>–</v>
          </cell>
          <cell r="U126" t="str">
            <v>–</v>
          </cell>
          <cell r="V126" t="str">
            <v>–</v>
          </cell>
          <cell r="W126">
            <v>1.43</v>
          </cell>
          <cell r="X126">
            <v>1.625</v>
          </cell>
          <cell r="Y126">
            <v>0.9375</v>
          </cell>
          <cell r="Z126" t="str">
            <v>–</v>
          </cell>
          <cell r="AA126" t="str">
            <v>–</v>
          </cell>
          <cell r="AB126" t="str">
            <v>–</v>
          </cell>
          <cell r="AC126" t="str">
            <v>–</v>
          </cell>
          <cell r="AD126" t="str">
            <v>–</v>
          </cell>
          <cell r="AE126">
            <v>4.53</v>
          </cell>
          <cell r="AF126" t="str">
            <v>–</v>
          </cell>
          <cell r="AG126" t="str">
            <v>–</v>
          </cell>
          <cell r="AH126">
            <v>32.299999999999997</v>
          </cell>
          <cell r="AI126" t="str">
            <v>–</v>
          </cell>
          <cell r="AJ126" t="str">
            <v>–</v>
          </cell>
          <cell r="AK126">
            <v>2070</v>
          </cell>
          <cell r="AL126">
            <v>221</v>
          </cell>
          <cell r="AM126">
            <v>192</v>
          </cell>
          <cell r="AN126">
            <v>8.6999999999999993</v>
          </cell>
          <cell r="AO126">
            <v>92.9</v>
          </cell>
          <cell r="AP126">
            <v>34.700000000000003</v>
          </cell>
          <cell r="AQ126">
            <v>22.1</v>
          </cell>
          <cell r="AR126">
            <v>1.84</v>
          </cell>
          <cell r="AS126" t="str">
            <v>–</v>
          </cell>
          <cell r="AT126" t="str">
            <v>–</v>
          </cell>
          <cell r="AU126" t="str">
            <v>–</v>
          </cell>
          <cell r="AV126">
            <v>6.03</v>
          </cell>
          <cell r="AW126">
            <v>9940</v>
          </cell>
          <cell r="AX126" t="str">
            <v>–</v>
          </cell>
          <cell r="AY126">
            <v>43.5</v>
          </cell>
          <cell r="AZ126">
            <v>85.2</v>
          </cell>
          <cell r="BA126" t="str">
            <v>–</v>
          </cell>
          <cell r="BB126" t="str">
            <v>–</v>
          </cell>
          <cell r="BC126">
            <v>37.700000000000003</v>
          </cell>
          <cell r="BD126">
            <v>109</v>
          </cell>
          <cell r="BE126" t="str">
            <v>–</v>
          </cell>
          <cell r="BF126" t="str">
            <v>–</v>
          </cell>
          <cell r="BG126" t="str">
            <v>–</v>
          </cell>
          <cell r="BH126" t="str">
            <v>–</v>
          </cell>
          <cell r="BI126" t="str">
            <v>–</v>
          </cell>
          <cell r="BJ126" t="str">
            <v>–</v>
          </cell>
          <cell r="BK126" t="str">
            <v>–</v>
          </cell>
          <cell r="BL126" t="str">
            <v>–</v>
          </cell>
          <cell r="BM126" t="str">
            <v>–</v>
          </cell>
          <cell r="BN126" t="str">
            <v>–</v>
          </cell>
          <cell r="BO126" t="str">
            <v>–</v>
          </cell>
          <cell r="BP126" t="str">
            <v>–</v>
          </cell>
          <cell r="BQ126" t="str">
            <v>–</v>
          </cell>
          <cell r="BR126" t="str">
            <v>–</v>
          </cell>
          <cell r="BS126" t="str">
            <v>–</v>
          </cell>
          <cell r="BT126" t="str">
            <v>–</v>
          </cell>
          <cell r="BU126" t="str">
            <v>–</v>
          </cell>
          <cell r="BV126">
            <v>2.2400000000000002</v>
          </cell>
          <cell r="BW126">
            <v>20.7</v>
          </cell>
          <cell r="BX126">
            <v>66.5</v>
          </cell>
          <cell r="BY126">
            <v>74.900000000000006</v>
          </cell>
        </row>
        <row r="127">
          <cell r="A127" t="str">
            <v>W21X83</v>
          </cell>
          <cell r="B127" t="str">
            <v>F</v>
          </cell>
          <cell r="C127">
            <v>83</v>
          </cell>
          <cell r="D127">
            <v>24.4</v>
          </cell>
          <cell r="E127">
            <v>21.4</v>
          </cell>
          <cell r="F127">
            <v>21.375</v>
          </cell>
          <cell r="G127" t="str">
            <v>–</v>
          </cell>
          <cell r="H127" t="str">
            <v>–</v>
          </cell>
          <cell r="I127" t="str">
            <v>–</v>
          </cell>
          <cell r="J127">
            <v>8.36</v>
          </cell>
          <cell r="K127">
            <v>8.375</v>
          </cell>
          <cell r="L127" t="str">
            <v>–</v>
          </cell>
          <cell r="M127" t="str">
            <v>–</v>
          </cell>
          <cell r="N127" t="str">
            <v>–</v>
          </cell>
          <cell r="O127">
            <v>0.51500000000000001</v>
          </cell>
          <cell r="P127">
            <v>0.5</v>
          </cell>
          <cell r="Q127">
            <v>0.25</v>
          </cell>
          <cell r="R127">
            <v>0.83499999999999996</v>
          </cell>
          <cell r="S127">
            <v>0.8125</v>
          </cell>
          <cell r="T127" t="str">
            <v>–</v>
          </cell>
          <cell r="U127" t="str">
            <v>–</v>
          </cell>
          <cell r="V127" t="str">
            <v>–</v>
          </cell>
          <cell r="W127">
            <v>1.34</v>
          </cell>
          <cell r="X127">
            <v>1.5</v>
          </cell>
          <cell r="Y127">
            <v>0.875</v>
          </cell>
          <cell r="Z127" t="str">
            <v>–</v>
          </cell>
          <cell r="AA127" t="str">
            <v>–</v>
          </cell>
          <cell r="AB127" t="str">
            <v>–</v>
          </cell>
          <cell r="AC127" t="str">
            <v>–</v>
          </cell>
          <cell r="AD127" t="str">
            <v>–</v>
          </cell>
          <cell r="AE127">
            <v>5</v>
          </cell>
          <cell r="AF127" t="str">
            <v>–</v>
          </cell>
          <cell r="AG127" t="str">
            <v>–</v>
          </cell>
          <cell r="AH127">
            <v>36.4</v>
          </cell>
          <cell r="AI127" t="str">
            <v>–</v>
          </cell>
          <cell r="AJ127" t="str">
            <v>–</v>
          </cell>
          <cell r="AK127">
            <v>1830</v>
          </cell>
          <cell r="AL127">
            <v>196</v>
          </cell>
          <cell r="AM127">
            <v>171</v>
          </cell>
          <cell r="AN127">
            <v>8.67</v>
          </cell>
          <cell r="AO127">
            <v>81.400000000000006</v>
          </cell>
          <cell r="AP127">
            <v>30.5</v>
          </cell>
          <cell r="AQ127">
            <v>19.5</v>
          </cell>
          <cell r="AR127">
            <v>1.83</v>
          </cell>
          <cell r="AS127" t="str">
            <v>–</v>
          </cell>
          <cell r="AT127" t="str">
            <v>–</v>
          </cell>
          <cell r="AU127" t="str">
            <v>–</v>
          </cell>
          <cell r="AV127">
            <v>4.34</v>
          </cell>
          <cell r="AW127">
            <v>8630</v>
          </cell>
          <cell r="AX127" t="str">
            <v>–</v>
          </cell>
          <cell r="AY127">
            <v>43</v>
          </cell>
          <cell r="AZ127">
            <v>75</v>
          </cell>
          <cell r="BA127" t="str">
            <v>–</v>
          </cell>
          <cell r="BB127" t="str">
            <v>–</v>
          </cell>
          <cell r="BC127">
            <v>33.700000000000003</v>
          </cell>
          <cell r="BD127">
            <v>96.8</v>
          </cell>
          <cell r="BE127" t="str">
            <v>–</v>
          </cell>
          <cell r="BF127" t="str">
            <v>–</v>
          </cell>
          <cell r="BG127" t="str">
            <v>–</v>
          </cell>
          <cell r="BH127" t="str">
            <v>–</v>
          </cell>
          <cell r="BI127" t="str">
            <v>–</v>
          </cell>
          <cell r="BJ127" t="str">
            <v>–</v>
          </cell>
          <cell r="BK127" t="str">
            <v>–</v>
          </cell>
          <cell r="BL127" t="str">
            <v>–</v>
          </cell>
          <cell r="BM127" t="str">
            <v>–</v>
          </cell>
          <cell r="BN127" t="str">
            <v>–</v>
          </cell>
          <cell r="BO127" t="str">
            <v>–</v>
          </cell>
          <cell r="BP127" t="str">
            <v>–</v>
          </cell>
          <cell r="BQ127" t="str">
            <v>–</v>
          </cell>
          <cell r="BR127" t="str">
            <v>–</v>
          </cell>
          <cell r="BS127" t="str">
            <v>–</v>
          </cell>
          <cell r="BT127" t="str">
            <v>–</v>
          </cell>
          <cell r="BU127" t="str">
            <v>–</v>
          </cell>
          <cell r="BV127">
            <v>2.21</v>
          </cell>
          <cell r="BW127">
            <v>20.6</v>
          </cell>
          <cell r="BX127">
            <v>66</v>
          </cell>
          <cell r="BY127">
            <v>74.400000000000006</v>
          </cell>
        </row>
        <row r="128">
          <cell r="A128" t="str">
            <v>W21X73</v>
          </cell>
          <cell r="B128" t="str">
            <v>F</v>
          </cell>
          <cell r="C128">
            <v>73</v>
          </cell>
          <cell r="D128">
            <v>21.5</v>
          </cell>
          <cell r="E128">
            <v>21.2</v>
          </cell>
          <cell r="F128">
            <v>21.25</v>
          </cell>
          <cell r="G128" t="str">
            <v>–</v>
          </cell>
          <cell r="H128" t="str">
            <v>–</v>
          </cell>
          <cell r="I128" t="str">
            <v>–</v>
          </cell>
          <cell r="J128">
            <v>8.3000000000000007</v>
          </cell>
          <cell r="K128">
            <v>8.25</v>
          </cell>
          <cell r="L128" t="str">
            <v>–</v>
          </cell>
          <cell r="M128" t="str">
            <v>–</v>
          </cell>
          <cell r="N128" t="str">
            <v>–</v>
          </cell>
          <cell r="O128">
            <v>0.45500000000000002</v>
          </cell>
          <cell r="P128">
            <v>0.4375</v>
          </cell>
          <cell r="Q128">
            <v>0.25</v>
          </cell>
          <cell r="R128">
            <v>0.74</v>
          </cell>
          <cell r="S128">
            <v>0.75</v>
          </cell>
          <cell r="T128" t="str">
            <v>–</v>
          </cell>
          <cell r="U128" t="str">
            <v>–</v>
          </cell>
          <cell r="V128" t="str">
            <v>–</v>
          </cell>
          <cell r="W128">
            <v>1.24</v>
          </cell>
          <cell r="X128">
            <v>1.4375</v>
          </cell>
          <cell r="Y128">
            <v>0.875</v>
          </cell>
          <cell r="Z128" t="str">
            <v>–</v>
          </cell>
          <cell r="AA128" t="str">
            <v>–</v>
          </cell>
          <cell r="AB128" t="str">
            <v>–</v>
          </cell>
          <cell r="AC128" t="str">
            <v>–</v>
          </cell>
          <cell r="AD128" t="str">
            <v>–</v>
          </cell>
          <cell r="AE128">
            <v>5.6</v>
          </cell>
          <cell r="AF128" t="str">
            <v>–</v>
          </cell>
          <cell r="AG128" t="str">
            <v>–</v>
          </cell>
          <cell r="AH128">
            <v>41.2</v>
          </cell>
          <cell r="AI128" t="str">
            <v>–</v>
          </cell>
          <cell r="AJ128" t="str">
            <v>–</v>
          </cell>
          <cell r="AK128">
            <v>1600</v>
          </cell>
          <cell r="AL128">
            <v>172</v>
          </cell>
          <cell r="AM128">
            <v>151</v>
          </cell>
          <cell r="AN128">
            <v>8.64</v>
          </cell>
          <cell r="AO128">
            <v>70.599999999999994</v>
          </cell>
          <cell r="AP128">
            <v>26.6</v>
          </cell>
          <cell r="AQ128">
            <v>17</v>
          </cell>
          <cell r="AR128">
            <v>1.81</v>
          </cell>
          <cell r="AS128" t="str">
            <v>–</v>
          </cell>
          <cell r="AT128" t="str">
            <v>–</v>
          </cell>
          <cell r="AU128" t="str">
            <v>–</v>
          </cell>
          <cell r="AV128">
            <v>3.02</v>
          </cell>
          <cell r="AW128">
            <v>7410</v>
          </cell>
          <cell r="AX128" t="str">
            <v>–</v>
          </cell>
          <cell r="AY128">
            <v>42.5</v>
          </cell>
          <cell r="AZ128">
            <v>65.2</v>
          </cell>
          <cell r="BA128" t="str">
            <v>–</v>
          </cell>
          <cell r="BB128" t="str">
            <v>–</v>
          </cell>
          <cell r="BC128">
            <v>29.7</v>
          </cell>
          <cell r="BD128">
            <v>85</v>
          </cell>
          <cell r="BE128" t="str">
            <v>–</v>
          </cell>
          <cell r="BF128" t="str">
            <v>–</v>
          </cell>
          <cell r="BG128" t="str">
            <v>–</v>
          </cell>
          <cell r="BH128" t="str">
            <v>–</v>
          </cell>
          <cell r="BI128" t="str">
            <v>–</v>
          </cell>
          <cell r="BJ128" t="str">
            <v>–</v>
          </cell>
          <cell r="BK128" t="str">
            <v>–</v>
          </cell>
          <cell r="BL128" t="str">
            <v>–</v>
          </cell>
          <cell r="BM128" t="str">
            <v>–</v>
          </cell>
          <cell r="BN128" t="str">
            <v>–</v>
          </cell>
          <cell r="BO128" t="str">
            <v>–</v>
          </cell>
          <cell r="BP128" t="str">
            <v>–</v>
          </cell>
          <cell r="BQ128" t="str">
            <v>–</v>
          </cell>
          <cell r="BR128" t="str">
            <v>–</v>
          </cell>
          <cell r="BS128" t="str">
            <v>–</v>
          </cell>
          <cell r="BT128" t="str">
            <v>–</v>
          </cell>
          <cell r="BU128" t="str">
            <v>–</v>
          </cell>
          <cell r="BV128">
            <v>2.19</v>
          </cell>
          <cell r="BW128">
            <v>20.5</v>
          </cell>
          <cell r="BX128">
            <v>65.5</v>
          </cell>
          <cell r="BY128">
            <v>73.8</v>
          </cell>
        </row>
        <row r="129">
          <cell r="A129" t="str">
            <v>W21X68</v>
          </cell>
          <cell r="B129" t="str">
            <v>F</v>
          </cell>
          <cell r="C129">
            <v>68</v>
          </cell>
          <cell r="D129">
            <v>20</v>
          </cell>
          <cell r="E129">
            <v>21.1</v>
          </cell>
          <cell r="F129">
            <v>21.125</v>
          </cell>
          <cell r="G129" t="str">
            <v>–</v>
          </cell>
          <cell r="H129" t="str">
            <v>–</v>
          </cell>
          <cell r="I129" t="str">
            <v>–</v>
          </cell>
          <cell r="J129">
            <v>8.27</v>
          </cell>
          <cell r="K129">
            <v>8.25</v>
          </cell>
          <cell r="L129" t="str">
            <v>–</v>
          </cell>
          <cell r="M129" t="str">
            <v>–</v>
          </cell>
          <cell r="N129" t="str">
            <v>–</v>
          </cell>
          <cell r="O129">
            <v>0.43</v>
          </cell>
          <cell r="P129">
            <v>0.4375</v>
          </cell>
          <cell r="Q129">
            <v>0.25</v>
          </cell>
          <cell r="R129">
            <v>0.68500000000000005</v>
          </cell>
          <cell r="S129">
            <v>0.6875</v>
          </cell>
          <cell r="T129" t="str">
            <v>–</v>
          </cell>
          <cell r="U129" t="str">
            <v>–</v>
          </cell>
          <cell r="V129" t="str">
            <v>–</v>
          </cell>
          <cell r="W129">
            <v>1.19</v>
          </cell>
          <cell r="X129">
            <v>1.375</v>
          </cell>
          <cell r="Y129">
            <v>0.875</v>
          </cell>
          <cell r="Z129" t="str">
            <v>–</v>
          </cell>
          <cell r="AA129" t="str">
            <v>–</v>
          </cell>
          <cell r="AB129" t="str">
            <v>–</v>
          </cell>
          <cell r="AC129" t="str">
            <v>–</v>
          </cell>
          <cell r="AD129" t="str">
            <v>–</v>
          </cell>
          <cell r="AE129">
            <v>6.04</v>
          </cell>
          <cell r="AF129" t="str">
            <v>–</v>
          </cell>
          <cell r="AG129" t="str">
            <v>–</v>
          </cell>
          <cell r="AH129">
            <v>43.6</v>
          </cell>
          <cell r="AI129" t="str">
            <v>–</v>
          </cell>
          <cell r="AJ129" t="str">
            <v>–</v>
          </cell>
          <cell r="AK129">
            <v>1480</v>
          </cell>
          <cell r="AL129">
            <v>160</v>
          </cell>
          <cell r="AM129">
            <v>140</v>
          </cell>
          <cell r="AN129">
            <v>8.6</v>
          </cell>
          <cell r="AO129">
            <v>64.7</v>
          </cell>
          <cell r="AP129">
            <v>24.4</v>
          </cell>
          <cell r="AQ129">
            <v>15.7</v>
          </cell>
          <cell r="AR129">
            <v>1.8</v>
          </cell>
          <cell r="AS129" t="str">
            <v>–</v>
          </cell>
          <cell r="AT129" t="str">
            <v>–</v>
          </cell>
          <cell r="AU129" t="str">
            <v>–</v>
          </cell>
          <cell r="AV129">
            <v>2.4500000000000002</v>
          </cell>
          <cell r="AW129">
            <v>6760</v>
          </cell>
          <cell r="AX129" t="str">
            <v>–</v>
          </cell>
          <cell r="AY129">
            <v>42.2</v>
          </cell>
          <cell r="AZ129">
            <v>59.8</v>
          </cell>
          <cell r="BA129" t="str">
            <v>–</v>
          </cell>
          <cell r="BB129" t="str">
            <v>–</v>
          </cell>
          <cell r="BC129">
            <v>27.4</v>
          </cell>
          <cell r="BD129">
            <v>78.7</v>
          </cell>
          <cell r="BE129" t="str">
            <v>–</v>
          </cell>
          <cell r="BF129" t="str">
            <v>–</v>
          </cell>
          <cell r="BG129" t="str">
            <v>–</v>
          </cell>
          <cell r="BH129" t="str">
            <v>–</v>
          </cell>
          <cell r="BI129" t="str">
            <v>–</v>
          </cell>
          <cell r="BJ129" t="str">
            <v>–</v>
          </cell>
          <cell r="BK129" t="str">
            <v>–</v>
          </cell>
          <cell r="BL129" t="str">
            <v>–</v>
          </cell>
          <cell r="BM129" t="str">
            <v>–</v>
          </cell>
          <cell r="BN129" t="str">
            <v>–</v>
          </cell>
          <cell r="BO129" t="str">
            <v>–</v>
          </cell>
          <cell r="BP129" t="str">
            <v>–</v>
          </cell>
          <cell r="BQ129" t="str">
            <v>–</v>
          </cell>
          <cell r="BR129" t="str">
            <v>–</v>
          </cell>
          <cell r="BS129" t="str">
            <v>–</v>
          </cell>
          <cell r="BT129" t="str">
            <v>–</v>
          </cell>
          <cell r="BU129" t="str">
            <v>–</v>
          </cell>
          <cell r="BV129">
            <v>2.17</v>
          </cell>
          <cell r="BW129">
            <v>20.399999999999999</v>
          </cell>
          <cell r="BX129">
            <v>65.3</v>
          </cell>
          <cell r="BY129">
            <v>73.599999999999994</v>
          </cell>
        </row>
        <row r="130">
          <cell r="A130" t="str">
            <v>W21X62</v>
          </cell>
          <cell r="B130" t="str">
            <v>F</v>
          </cell>
          <cell r="C130">
            <v>62</v>
          </cell>
          <cell r="D130">
            <v>18.3</v>
          </cell>
          <cell r="E130">
            <v>21</v>
          </cell>
          <cell r="F130">
            <v>21</v>
          </cell>
          <cell r="G130" t="str">
            <v>–</v>
          </cell>
          <cell r="H130" t="str">
            <v>–</v>
          </cell>
          <cell r="I130" t="str">
            <v>–</v>
          </cell>
          <cell r="J130">
            <v>8.24</v>
          </cell>
          <cell r="K130">
            <v>8.25</v>
          </cell>
          <cell r="L130" t="str">
            <v>–</v>
          </cell>
          <cell r="M130" t="str">
            <v>–</v>
          </cell>
          <cell r="N130" t="str">
            <v>–</v>
          </cell>
          <cell r="O130">
            <v>0.4</v>
          </cell>
          <cell r="P130">
            <v>0.375</v>
          </cell>
          <cell r="Q130">
            <v>0.1875</v>
          </cell>
          <cell r="R130">
            <v>0.61499999999999999</v>
          </cell>
          <cell r="S130">
            <v>0.625</v>
          </cell>
          <cell r="T130" t="str">
            <v>–</v>
          </cell>
          <cell r="U130" t="str">
            <v>–</v>
          </cell>
          <cell r="V130" t="str">
            <v>–</v>
          </cell>
          <cell r="W130">
            <v>1.1200000000000001</v>
          </cell>
          <cell r="X130">
            <v>1.3125</v>
          </cell>
          <cell r="Y130">
            <v>0.8125</v>
          </cell>
          <cell r="Z130" t="str">
            <v>–</v>
          </cell>
          <cell r="AA130" t="str">
            <v>–</v>
          </cell>
          <cell r="AB130" t="str">
            <v>–</v>
          </cell>
          <cell r="AC130" t="str">
            <v>–</v>
          </cell>
          <cell r="AD130" t="str">
            <v>–</v>
          </cell>
          <cell r="AE130">
            <v>6.7</v>
          </cell>
          <cell r="AF130" t="str">
            <v>–</v>
          </cell>
          <cell r="AG130" t="str">
            <v>–</v>
          </cell>
          <cell r="AH130">
            <v>46.9</v>
          </cell>
          <cell r="AI130" t="str">
            <v>–</v>
          </cell>
          <cell r="AJ130" t="str">
            <v>–</v>
          </cell>
          <cell r="AK130">
            <v>1330</v>
          </cell>
          <cell r="AL130">
            <v>144</v>
          </cell>
          <cell r="AM130">
            <v>127</v>
          </cell>
          <cell r="AN130">
            <v>8.5399999999999991</v>
          </cell>
          <cell r="AO130">
            <v>57.5</v>
          </cell>
          <cell r="AP130">
            <v>21.7</v>
          </cell>
          <cell r="AQ130">
            <v>14</v>
          </cell>
          <cell r="AR130">
            <v>1.77</v>
          </cell>
          <cell r="AS130" t="str">
            <v>–</v>
          </cell>
          <cell r="AT130" t="str">
            <v>–</v>
          </cell>
          <cell r="AU130" t="str">
            <v>–</v>
          </cell>
          <cell r="AV130">
            <v>1.83</v>
          </cell>
          <cell r="AW130">
            <v>5960</v>
          </cell>
          <cell r="AX130" t="str">
            <v>–</v>
          </cell>
          <cell r="AY130">
            <v>42</v>
          </cell>
          <cell r="AZ130">
            <v>53.2</v>
          </cell>
          <cell r="BA130" t="str">
            <v>–</v>
          </cell>
          <cell r="BB130" t="str">
            <v>–</v>
          </cell>
          <cell r="BC130">
            <v>24.6</v>
          </cell>
          <cell r="BD130">
            <v>71.2</v>
          </cell>
          <cell r="BE130" t="str">
            <v>–</v>
          </cell>
          <cell r="BF130" t="str">
            <v>–</v>
          </cell>
          <cell r="BG130" t="str">
            <v>–</v>
          </cell>
          <cell r="BH130" t="str">
            <v>–</v>
          </cell>
          <cell r="BI130" t="str">
            <v>–</v>
          </cell>
          <cell r="BJ130" t="str">
            <v>–</v>
          </cell>
          <cell r="BK130" t="str">
            <v>–</v>
          </cell>
          <cell r="BL130" t="str">
            <v>–</v>
          </cell>
          <cell r="BM130" t="str">
            <v>–</v>
          </cell>
          <cell r="BN130" t="str">
            <v>–</v>
          </cell>
          <cell r="BO130" t="str">
            <v>–</v>
          </cell>
          <cell r="BP130" t="str">
            <v>–</v>
          </cell>
          <cell r="BQ130" t="str">
            <v>–</v>
          </cell>
          <cell r="BR130" t="str">
            <v>–</v>
          </cell>
          <cell r="BS130" t="str">
            <v>–</v>
          </cell>
          <cell r="BT130" t="str">
            <v>–</v>
          </cell>
          <cell r="BU130" t="str">
            <v>–</v>
          </cell>
          <cell r="BV130">
            <v>2.15</v>
          </cell>
          <cell r="BW130">
            <v>20.399999999999999</v>
          </cell>
          <cell r="BX130">
            <v>65.099999999999994</v>
          </cell>
          <cell r="BY130">
            <v>73.3</v>
          </cell>
        </row>
        <row r="131">
          <cell r="A131" t="str">
            <v>W21X55</v>
          </cell>
          <cell r="B131" t="str">
            <v>F</v>
          </cell>
          <cell r="C131">
            <v>55</v>
          </cell>
          <cell r="D131">
            <v>16.2</v>
          </cell>
          <cell r="E131">
            <v>20.8</v>
          </cell>
          <cell r="F131">
            <v>20.75</v>
          </cell>
          <cell r="G131" t="str">
            <v>–</v>
          </cell>
          <cell r="H131" t="str">
            <v>–</v>
          </cell>
          <cell r="I131" t="str">
            <v>–</v>
          </cell>
          <cell r="J131">
            <v>8.2200000000000006</v>
          </cell>
          <cell r="K131">
            <v>8.25</v>
          </cell>
          <cell r="L131" t="str">
            <v>–</v>
          </cell>
          <cell r="M131" t="str">
            <v>–</v>
          </cell>
          <cell r="N131" t="str">
            <v>–</v>
          </cell>
          <cell r="O131">
            <v>0.375</v>
          </cell>
          <cell r="P131">
            <v>0.375</v>
          </cell>
          <cell r="Q131">
            <v>0.1875</v>
          </cell>
          <cell r="R131">
            <v>0.52200000000000002</v>
          </cell>
          <cell r="S131">
            <v>0.5</v>
          </cell>
          <cell r="T131" t="str">
            <v>–</v>
          </cell>
          <cell r="U131" t="str">
            <v>–</v>
          </cell>
          <cell r="V131" t="str">
            <v>–</v>
          </cell>
          <cell r="W131">
            <v>1.02</v>
          </cell>
          <cell r="X131">
            <v>1.1875</v>
          </cell>
          <cell r="Y131">
            <v>0.8125</v>
          </cell>
          <cell r="Z131" t="str">
            <v>–</v>
          </cell>
          <cell r="AA131" t="str">
            <v>–</v>
          </cell>
          <cell r="AB131" t="str">
            <v>–</v>
          </cell>
          <cell r="AC131" t="str">
            <v>–</v>
          </cell>
          <cell r="AD131" t="str">
            <v>–</v>
          </cell>
          <cell r="AE131">
            <v>7.87</v>
          </cell>
          <cell r="AF131" t="str">
            <v>–</v>
          </cell>
          <cell r="AG131" t="str">
            <v>–</v>
          </cell>
          <cell r="AH131">
            <v>50</v>
          </cell>
          <cell r="AI131" t="str">
            <v>–</v>
          </cell>
          <cell r="AJ131" t="str">
            <v>–</v>
          </cell>
          <cell r="AK131">
            <v>1140</v>
          </cell>
          <cell r="AL131">
            <v>126</v>
          </cell>
          <cell r="AM131">
            <v>110</v>
          </cell>
          <cell r="AN131">
            <v>8.4</v>
          </cell>
          <cell r="AO131">
            <v>48.4</v>
          </cell>
          <cell r="AP131">
            <v>18.399999999999999</v>
          </cell>
          <cell r="AQ131">
            <v>11.8</v>
          </cell>
          <cell r="AR131">
            <v>1.73</v>
          </cell>
          <cell r="AS131" t="str">
            <v>–</v>
          </cell>
          <cell r="AT131" t="str">
            <v>–</v>
          </cell>
          <cell r="AU131" t="str">
            <v>–</v>
          </cell>
          <cell r="AV131">
            <v>1.24</v>
          </cell>
          <cell r="AW131">
            <v>4980</v>
          </cell>
          <cell r="AX131" t="str">
            <v>–</v>
          </cell>
          <cell r="AY131">
            <v>41.7</v>
          </cell>
          <cell r="AZ131">
            <v>44.7</v>
          </cell>
          <cell r="BA131" t="str">
            <v>–</v>
          </cell>
          <cell r="BB131" t="str">
            <v>–</v>
          </cell>
          <cell r="BC131">
            <v>20.8</v>
          </cell>
          <cell r="BD131">
            <v>61.8</v>
          </cell>
          <cell r="BE131" t="str">
            <v>–</v>
          </cell>
          <cell r="BF131" t="str">
            <v>–</v>
          </cell>
          <cell r="BG131" t="str">
            <v>–</v>
          </cell>
          <cell r="BH131" t="str">
            <v>–</v>
          </cell>
          <cell r="BI131" t="str">
            <v>–</v>
          </cell>
          <cell r="BJ131" t="str">
            <v>–</v>
          </cell>
          <cell r="BK131" t="str">
            <v>–</v>
          </cell>
          <cell r="BL131" t="str">
            <v>–</v>
          </cell>
          <cell r="BM131" t="str">
            <v>–</v>
          </cell>
          <cell r="BN131" t="str">
            <v>–</v>
          </cell>
          <cell r="BO131" t="str">
            <v>–</v>
          </cell>
          <cell r="BP131" t="str">
            <v>–</v>
          </cell>
          <cell r="BQ131" t="str">
            <v>–</v>
          </cell>
          <cell r="BR131" t="str">
            <v>–</v>
          </cell>
          <cell r="BS131" t="str">
            <v>–</v>
          </cell>
          <cell r="BT131" t="str">
            <v>–</v>
          </cell>
          <cell r="BU131" t="str">
            <v>–</v>
          </cell>
          <cell r="BV131">
            <v>2.11</v>
          </cell>
          <cell r="BW131">
            <v>20.28</v>
          </cell>
          <cell r="BX131">
            <v>64.7</v>
          </cell>
          <cell r="BY131">
            <v>72.900000000000006</v>
          </cell>
        </row>
        <row r="132">
          <cell r="A132" t="str">
            <v>W21X48</v>
          </cell>
          <cell r="B132" t="str">
            <v>F</v>
          </cell>
          <cell r="C132">
            <v>48</v>
          </cell>
          <cell r="D132">
            <v>14.1</v>
          </cell>
          <cell r="E132">
            <v>20.6</v>
          </cell>
          <cell r="F132">
            <v>20.625</v>
          </cell>
          <cell r="G132" t="str">
            <v>–</v>
          </cell>
          <cell r="H132" t="str">
            <v>–</v>
          </cell>
          <cell r="I132" t="str">
            <v>–</v>
          </cell>
          <cell r="J132">
            <v>8.14</v>
          </cell>
          <cell r="K132">
            <v>8.125</v>
          </cell>
          <cell r="L132" t="str">
            <v>–</v>
          </cell>
          <cell r="M132" t="str">
            <v>–</v>
          </cell>
          <cell r="N132" t="str">
            <v>–</v>
          </cell>
          <cell r="O132">
            <v>0.35</v>
          </cell>
          <cell r="P132">
            <v>0.375</v>
          </cell>
          <cell r="Q132">
            <v>0.1875</v>
          </cell>
          <cell r="R132">
            <v>0.43</v>
          </cell>
          <cell r="S132">
            <v>0.4375</v>
          </cell>
          <cell r="T132" t="str">
            <v>–</v>
          </cell>
          <cell r="U132" t="str">
            <v>–</v>
          </cell>
          <cell r="V132" t="str">
            <v>–</v>
          </cell>
          <cell r="W132">
            <v>0.93</v>
          </cell>
          <cell r="X132">
            <v>1.125</v>
          </cell>
          <cell r="Y132">
            <v>0.8125</v>
          </cell>
          <cell r="Z132" t="str">
            <v>–</v>
          </cell>
          <cell r="AA132" t="str">
            <v>–</v>
          </cell>
          <cell r="AB132" t="str">
            <v>–</v>
          </cell>
          <cell r="AC132" t="str">
            <v>–</v>
          </cell>
          <cell r="AD132" t="str">
            <v>–</v>
          </cell>
          <cell r="AE132">
            <v>9.4700000000000006</v>
          </cell>
          <cell r="AF132" t="str">
            <v>–</v>
          </cell>
          <cell r="AG132" t="str">
            <v>–</v>
          </cell>
          <cell r="AH132">
            <v>53.6</v>
          </cell>
          <cell r="AI132" t="str">
            <v>–</v>
          </cell>
          <cell r="AJ132" t="str">
            <v>–</v>
          </cell>
          <cell r="AK132">
            <v>959</v>
          </cell>
          <cell r="AL132">
            <v>107</v>
          </cell>
          <cell r="AM132">
            <v>93</v>
          </cell>
          <cell r="AN132">
            <v>8.24</v>
          </cell>
          <cell r="AO132">
            <v>38.700000000000003</v>
          </cell>
          <cell r="AP132">
            <v>14.9</v>
          </cell>
          <cell r="AQ132">
            <v>9.52</v>
          </cell>
          <cell r="AR132">
            <v>1.66</v>
          </cell>
          <cell r="AS132" t="str">
            <v>–</v>
          </cell>
          <cell r="AT132" t="str">
            <v>–</v>
          </cell>
          <cell r="AU132" t="str">
            <v>–</v>
          </cell>
          <cell r="AV132">
            <v>0.80300000000000005</v>
          </cell>
          <cell r="AW132">
            <v>3950</v>
          </cell>
          <cell r="AX132" t="str">
            <v>–</v>
          </cell>
          <cell r="AY132">
            <v>41</v>
          </cell>
          <cell r="AZ132">
            <v>35.9</v>
          </cell>
          <cell r="BA132" t="str">
            <v>–</v>
          </cell>
          <cell r="BB132" t="str">
            <v>–</v>
          </cell>
          <cell r="BC132">
            <v>16.899999999999999</v>
          </cell>
          <cell r="BD132">
            <v>52.3</v>
          </cell>
          <cell r="BE132" t="str">
            <v>–</v>
          </cell>
          <cell r="BF132" t="str">
            <v>–</v>
          </cell>
          <cell r="BG132" t="str">
            <v>–</v>
          </cell>
          <cell r="BH132" t="str">
            <v>–</v>
          </cell>
          <cell r="BI132" t="str">
            <v>–</v>
          </cell>
          <cell r="BJ132" t="str">
            <v>–</v>
          </cell>
          <cell r="BK132" t="str">
            <v>–</v>
          </cell>
          <cell r="BL132" t="str">
            <v>–</v>
          </cell>
          <cell r="BM132" t="str">
            <v>–</v>
          </cell>
          <cell r="BN132" t="str">
            <v>–</v>
          </cell>
          <cell r="BO132" t="str">
            <v>–</v>
          </cell>
          <cell r="BP132" t="str">
            <v>–</v>
          </cell>
          <cell r="BQ132" t="str">
            <v>–</v>
          </cell>
          <cell r="BR132" t="str">
            <v>–</v>
          </cell>
          <cell r="BS132" t="str">
            <v>–</v>
          </cell>
          <cell r="BT132" t="str">
            <v>–</v>
          </cell>
          <cell r="BU132" t="str">
            <v>–</v>
          </cell>
          <cell r="BV132">
            <v>2.0499999999999998</v>
          </cell>
          <cell r="BW132">
            <v>20.2</v>
          </cell>
          <cell r="BX132">
            <v>64.099999999999994</v>
          </cell>
          <cell r="BY132">
            <v>72.2</v>
          </cell>
        </row>
        <row r="133">
          <cell r="A133" t="str">
            <v>W21X57</v>
          </cell>
          <cell r="B133" t="str">
            <v>F</v>
          </cell>
          <cell r="C133">
            <v>57</v>
          </cell>
          <cell r="D133">
            <v>16.7</v>
          </cell>
          <cell r="E133">
            <v>21.1</v>
          </cell>
          <cell r="F133">
            <v>21</v>
          </cell>
          <cell r="G133" t="str">
            <v>–</v>
          </cell>
          <cell r="H133" t="str">
            <v>–</v>
          </cell>
          <cell r="I133" t="str">
            <v>–</v>
          </cell>
          <cell r="J133">
            <v>6.56</v>
          </cell>
          <cell r="K133">
            <v>6.5</v>
          </cell>
          <cell r="L133" t="str">
            <v>–</v>
          </cell>
          <cell r="M133" t="str">
            <v>–</v>
          </cell>
          <cell r="N133" t="str">
            <v>–</v>
          </cell>
          <cell r="O133">
            <v>0.40500000000000003</v>
          </cell>
          <cell r="P133">
            <v>0.375</v>
          </cell>
          <cell r="Q133">
            <v>0.1875</v>
          </cell>
          <cell r="R133">
            <v>0.65</v>
          </cell>
          <cell r="S133">
            <v>0.625</v>
          </cell>
          <cell r="T133" t="str">
            <v>–</v>
          </cell>
          <cell r="U133" t="str">
            <v>–</v>
          </cell>
          <cell r="V133" t="str">
            <v>–</v>
          </cell>
          <cell r="W133">
            <v>1.1499999999999999</v>
          </cell>
          <cell r="X133">
            <v>1.3125</v>
          </cell>
          <cell r="Y133">
            <v>0.8125</v>
          </cell>
          <cell r="Z133" t="str">
            <v>–</v>
          </cell>
          <cell r="AA133" t="str">
            <v>–</v>
          </cell>
          <cell r="AB133" t="str">
            <v>–</v>
          </cell>
          <cell r="AC133" t="str">
            <v>–</v>
          </cell>
          <cell r="AD133" t="str">
            <v>–</v>
          </cell>
          <cell r="AE133">
            <v>5.04</v>
          </cell>
          <cell r="AF133" t="str">
            <v>–</v>
          </cell>
          <cell r="AG133" t="str">
            <v>–</v>
          </cell>
          <cell r="AH133">
            <v>46.3</v>
          </cell>
          <cell r="AI133" t="str">
            <v>–</v>
          </cell>
          <cell r="AJ133" t="str">
            <v>–</v>
          </cell>
          <cell r="AK133">
            <v>1170</v>
          </cell>
          <cell r="AL133">
            <v>129</v>
          </cell>
          <cell r="AM133">
            <v>111</v>
          </cell>
          <cell r="AN133">
            <v>8.36</v>
          </cell>
          <cell r="AO133">
            <v>30.6</v>
          </cell>
          <cell r="AP133">
            <v>14.8</v>
          </cell>
          <cell r="AQ133">
            <v>9.35</v>
          </cell>
          <cell r="AR133">
            <v>1.35</v>
          </cell>
          <cell r="AS133" t="str">
            <v>–</v>
          </cell>
          <cell r="AT133" t="str">
            <v>–</v>
          </cell>
          <cell r="AU133" t="str">
            <v>–</v>
          </cell>
          <cell r="AV133">
            <v>1.77</v>
          </cell>
          <cell r="AW133">
            <v>3190</v>
          </cell>
          <cell r="AX133" t="str">
            <v>–</v>
          </cell>
          <cell r="AY133">
            <v>33.5</v>
          </cell>
          <cell r="AZ133">
            <v>35.799999999999997</v>
          </cell>
          <cell r="BA133" t="str">
            <v>–</v>
          </cell>
          <cell r="BB133" t="str">
            <v>–</v>
          </cell>
          <cell r="BC133">
            <v>20.5</v>
          </cell>
          <cell r="BD133">
            <v>63.4</v>
          </cell>
          <cell r="BE133" t="str">
            <v>–</v>
          </cell>
          <cell r="BF133" t="str">
            <v>–</v>
          </cell>
          <cell r="BG133" t="str">
            <v>–</v>
          </cell>
          <cell r="BH133" t="str">
            <v>–</v>
          </cell>
          <cell r="BI133" t="str">
            <v>–</v>
          </cell>
          <cell r="BJ133" t="str">
            <v>–</v>
          </cell>
          <cell r="BK133" t="str">
            <v>–</v>
          </cell>
          <cell r="BL133" t="str">
            <v>–</v>
          </cell>
          <cell r="BM133" t="str">
            <v>–</v>
          </cell>
          <cell r="BN133" t="str">
            <v>–</v>
          </cell>
          <cell r="BO133" t="str">
            <v>–</v>
          </cell>
          <cell r="BP133" t="str">
            <v>–</v>
          </cell>
          <cell r="BQ133" t="str">
            <v>–</v>
          </cell>
          <cell r="BR133" t="str">
            <v>–</v>
          </cell>
          <cell r="BS133" t="str">
            <v>–</v>
          </cell>
          <cell r="BT133" t="str">
            <v>–</v>
          </cell>
          <cell r="BU133" t="str">
            <v>–</v>
          </cell>
          <cell r="BV133">
            <v>1.68</v>
          </cell>
          <cell r="BW133">
            <v>20.5</v>
          </cell>
          <cell r="BX133">
            <v>60.2</v>
          </cell>
          <cell r="BY133">
            <v>66.8</v>
          </cell>
        </row>
        <row r="134">
          <cell r="A134" t="str">
            <v>W21X50</v>
          </cell>
          <cell r="B134" t="str">
            <v>F</v>
          </cell>
          <cell r="C134">
            <v>50</v>
          </cell>
          <cell r="D134">
            <v>14.7</v>
          </cell>
          <cell r="E134">
            <v>20.8</v>
          </cell>
          <cell r="F134">
            <v>20.875</v>
          </cell>
          <cell r="G134" t="str">
            <v>–</v>
          </cell>
          <cell r="H134" t="str">
            <v>–</v>
          </cell>
          <cell r="I134" t="str">
            <v>–</v>
          </cell>
          <cell r="J134">
            <v>6.53</v>
          </cell>
          <cell r="K134">
            <v>6.5</v>
          </cell>
          <cell r="L134" t="str">
            <v>–</v>
          </cell>
          <cell r="M134" t="str">
            <v>–</v>
          </cell>
          <cell r="N134" t="str">
            <v>–</v>
          </cell>
          <cell r="O134">
            <v>0.38</v>
          </cell>
          <cell r="P134">
            <v>0.375</v>
          </cell>
          <cell r="Q134">
            <v>0.1875</v>
          </cell>
          <cell r="R134">
            <v>0.53500000000000003</v>
          </cell>
          <cell r="S134">
            <v>0.5625</v>
          </cell>
          <cell r="T134" t="str">
            <v>–</v>
          </cell>
          <cell r="U134" t="str">
            <v>–</v>
          </cell>
          <cell r="V134" t="str">
            <v>–</v>
          </cell>
          <cell r="W134">
            <v>1.04</v>
          </cell>
          <cell r="X134">
            <v>1.25</v>
          </cell>
          <cell r="Y134">
            <v>0.8125</v>
          </cell>
          <cell r="Z134" t="str">
            <v>–</v>
          </cell>
          <cell r="AA134" t="str">
            <v>–</v>
          </cell>
          <cell r="AB134" t="str">
            <v>–</v>
          </cell>
          <cell r="AC134" t="str">
            <v>–</v>
          </cell>
          <cell r="AD134" t="str">
            <v>–</v>
          </cell>
          <cell r="AE134">
            <v>6.1</v>
          </cell>
          <cell r="AF134" t="str">
            <v>–</v>
          </cell>
          <cell r="AG134" t="str">
            <v>–</v>
          </cell>
          <cell r="AH134">
            <v>49.4</v>
          </cell>
          <cell r="AI134" t="str">
            <v>–</v>
          </cell>
          <cell r="AJ134" t="str">
            <v>–</v>
          </cell>
          <cell r="AK134">
            <v>984</v>
          </cell>
          <cell r="AL134">
            <v>110</v>
          </cell>
          <cell r="AM134">
            <v>94.5</v>
          </cell>
          <cell r="AN134">
            <v>8.18</v>
          </cell>
          <cell r="AO134">
            <v>24.9</v>
          </cell>
          <cell r="AP134">
            <v>12.2</v>
          </cell>
          <cell r="AQ134">
            <v>7.64</v>
          </cell>
          <cell r="AR134">
            <v>1.3</v>
          </cell>
          <cell r="AS134" t="str">
            <v>–</v>
          </cell>
          <cell r="AT134" t="str">
            <v>–</v>
          </cell>
          <cell r="AU134" t="str">
            <v>–</v>
          </cell>
          <cell r="AV134">
            <v>1.1399999999999999</v>
          </cell>
          <cell r="AW134">
            <v>2570</v>
          </cell>
          <cell r="AX134" t="str">
            <v>–</v>
          </cell>
          <cell r="AY134">
            <v>33.1</v>
          </cell>
          <cell r="AZ134">
            <v>28.9</v>
          </cell>
          <cell r="BA134" t="str">
            <v>–</v>
          </cell>
          <cell r="BB134" t="str">
            <v>–</v>
          </cell>
          <cell r="BC134">
            <v>16.7</v>
          </cell>
          <cell r="BD134">
            <v>53.9</v>
          </cell>
          <cell r="BE134" t="str">
            <v>–</v>
          </cell>
          <cell r="BF134" t="str">
            <v>–</v>
          </cell>
          <cell r="BG134" t="str">
            <v>–</v>
          </cell>
          <cell r="BH134" t="str">
            <v>–</v>
          </cell>
          <cell r="BI134" t="str">
            <v>–</v>
          </cell>
          <cell r="BJ134" t="str">
            <v>–</v>
          </cell>
          <cell r="BK134" t="str">
            <v>–</v>
          </cell>
          <cell r="BL134" t="str">
            <v>–</v>
          </cell>
          <cell r="BM134" t="str">
            <v>–</v>
          </cell>
          <cell r="BN134" t="str">
            <v>–</v>
          </cell>
          <cell r="BO134" t="str">
            <v>–</v>
          </cell>
          <cell r="BP134" t="str">
            <v>–</v>
          </cell>
          <cell r="BQ134" t="str">
            <v>–</v>
          </cell>
          <cell r="BR134" t="str">
            <v>–</v>
          </cell>
          <cell r="BS134" t="str">
            <v>–</v>
          </cell>
          <cell r="BT134" t="str">
            <v>–</v>
          </cell>
          <cell r="BU134" t="str">
            <v>–</v>
          </cell>
          <cell r="BV134">
            <v>1.64</v>
          </cell>
          <cell r="BW134">
            <v>20.3</v>
          </cell>
          <cell r="BX134">
            <v>59.6</v>
          </cell>
          <cell r="BY134">
            <v>66.099999999999994</v>
          </cell>
        </row>
        <row r="135">
          <cell r="A135" t="str">
            <v>W21X44</v>
          </cell>
          <cell r="B135" t="str">
            <v>F</v>
          </cell>
          <cell r="C135">
            <v>44</v>
          </cell>
          <cell r="D135">
            <v>13</v>
          </cell>
          <cell r="E135">
            <v>20.7</v>
          </cell>
          <cell r="F135">
            <v>20.625</v>
          </cell>
          <cell r="G135" t="str">
            <v>–</v>
          </cell>
          <cell r="H135" t="str">
            <v>–</v>
          </cell>
          <cell r="I135" t="str">
            <v>–</v>
          </cell>
          <cell r="J135">
            <v>6.5</v>
          </cell>
          <cell r="K135">
            <v>6.5</v>
          </cell>
          <cell r="L135" t="str">
            <v>–</v>
          </cell>
          <cell r="M135" t="str">
            <v>–</v>
          </cell>
          <cell r="N135" t="str">
            <v>–</v>
          </cell>
          <cell r="O135">
            <v>0.35</v>
          </cell>
          <cell r="P135">
            <v>0.375</v>
          </cell>
          <cell r="Q135">
            <v>0.1875</v>
          </cell>
          <cell r="R135">
            <v>0.45</v>
          </cell>
          <cell r="S135">
            <v>0.4375</v>
          </cell>
          <cell r="T135" t="str">
            <v>–</v>
          </cell>
          <cell r="U135" t="str">
            <v>–</v>
          </cell>
          <cell r="V135" t="str">
            <v>–</v>
          </cell>
          <cell r="W135">
            <v>0.95</v>
          </cell>
          <cell r="X135">
            <v>1.125</v>
          </cell>
          <cell r="Y135">
            <v>0.8125</v>
          </cell>
          <cell r="Z135" t="str">
            <v>–</v>
          </cell>
          <cell r="AA135" t="str">
            <v>–</v>
          </cell>
          <cell r="AB135" t="str">
            <v>–</v>
          </cell>
          <cell r="AC135" t="str">
            <v>–</v>
          </cell>
          <cell r="AD135" t="str">
            <v>–</v>
          </cell>
          <cell r="AE135">
            <v>7.22</v>
          </cell>
          <cell r="AF135" t="str">
            <v>–</v>
          </cell>
          <cell r="AG135" t="str">
            <v>–</v>
          </cell>
          <cell r="AH135">
            <v>53.6</v>
          </cell>
          <cell r="AI135" t="str">
            <v>–</v>
          </cell>
          <cell r="AJ135" t="str">
            <v>–</v>
          </cell>
          <cell r="AK135">
            <v>843</v>
          </cell>
          <cell r="AL135">
            <v>95.4</v>
          </cell>
          <cell r="AM135">
            <v>81.599999999999994</v>
          </cell>
          <cell r="AN135">
            <v>8.06</v>
          </cell>
          <cell r="AO135">
            <v>20.7</v>
          </cell>
          <cell r="AP135">
            <v>10.199999999999999</v>
          </cell>
          <cell r="AQ135">
            <v>6.37</v>
          </cell>
          <cell r="AR135">
            <v>1.26</v>
          </cell>
          <cell r="AS135" t="str">
            <v>–</v>
          </cell>
          <cell r="AT135" t="str">
            <v>–</v>
          </cell>
          <cell r="AU135" t="str">
            <v>–</v>
          </cell>
          <cell r="AV135">
            <v>0.77</v>
          </cell>
          <cell r="AW135">
            <v>2110</v>
          </cell>
          <cell r="AX135" t="str">
            <v>–</v>
          </cell>
          <cell r="AY135">
            <v>32.9</v>
          </cell>
          <cell r="AZ135">
            <v>24.1</v>
          </cell>
          <cell r="BA135" t="str">
            <v>–</v>
          </cell>
          <cell r="BB135" t="str">
            <v>–</v>
          </cell>
          <cell r="BC135">
            <v>14</v>
          </cell>
          <cell r="BD135">
            <v>46.8</v>
          </cell>
          <cell r="BE135" t="str">
            <v>–</v>
          </cell>
          <cell r="BF135" t="str">
            <v>–</v>
          </cell>
          <cell r="BG135" t="str">
            <v>–</v>
          </cell>
          <cell r="BH135" t="str">
            <v>–</v>
          </cell>
          <cell r="BI135" t="str">
            <v>–</v>
          </cell>
          <cell r="BJ135" t="str">
            <v>–</v>
          </cell>
          <cell r="BK135" t="str">
            <v>–</v>
          </cell>
          <cell r="BL135" t="str">
            <v>–</v>
          </cell>
          <cell r="BM135" t="str">
            <v>–</v>
          </cell>
          <cell r="BN135" t="str">
            <v>–</v>
          </cell>
          <cell r="BO135" t="str">
            <v>–</v>
          </cell>
          <cell r="BP135" t="str">
            <v>–</v>
          </cell>
          <cell r="BQ135" t="str">
            <v>–</v>
          </cell>
          <cell r="BR135" t="str">
            <v>–</v>
          </cell>
          <cell r="BS135" t="str">
            <v>–</v>
          </cell>
          <cell r="BT135" t="str">
            <v>–</v>
          </cell>
          <cell r="BU135" t="str">
            <v>–</v>
          </cell>
          <cell r="BV135">
            <v>1.6</v>
          </cell>
          <cell r="BW135">
            <v>20.3</v>
          </cell>
          <cell r="BX135">
            <v>59.3</v>
          </cell>
          <cell r="BY135">
            <v>65.8</v>
          </cell>
        </row>
        <row r="136">
          <cell r="A136" t="str">
            <v>W18X311</v>
          </cell>
          <cell r="B136" t="str">
            <v>T</v>
          </cell>
          <cell r="C136">
            <v>311</v>
          </cell>
          <cell r="D136">
            <v>91.6</v>
          </cell>
          <cell r="E136">
            <v>22.3</v>
          </cell>
          <cell r="F136">
            <v>22.375</v>
          </cell>
          <cell r="G136" t="str">
            <v>–</v>
          </cell>
          <cell r="H136" t="str">
            <v>–</v>
          </cell>
          <cell r="I136" t="str">
            <v>–</v>
          </cell>
          <cell r="J136">
            <v>12</v>
          </cell>
          <cell r="K136">
            <v>12</v>
          </cell>
          <cell r="L136" t="str">
            <v>–</v>
          </cell>
          <cell r="M136" t="str">
            <v>–</v>
          </cell>
          <cell r="N136" t="str">
            <v>–</v>
          </cell>
          <cell r="O136">
            <v>1.52</v>
          </cell>
          <cell r="P136">
            <v>1.5</v>
          </cell>
          <cell r="Q136">
            <v>0.75</v>
          </cell>
          <cell r="R136">
            <v>2.74</v>
          </cell>
          <cell r="S136">
            <v>2.75</v>
          </cell>
          <cell r="T136" t="str">
            <v>–</v>
          </cell>
          <cell r="U136" t="str">
            <v>–</v>
          </cell>
          <cell r="V136" t="str">
            <v>–</v>
          </cell>
          <cell r="W136">
            <v>3.24</v>
          </cell>
          <cell r="X136">
            <v>3.4375</v>
          </cell>
          <cell r="Y136">
            <v>1.375</v>
          </cell>
          <cell r="Z136" t="str">
            <v>–</v>
          </cell>
          <cell r="AA136" t="str">
            <v>–</v>
          </cell>
          <cell r="AB136" t="str">
            <v>–</v>
          </cell>
          <cell r="AC136" t="str">
            <v>–</v>
          </cell>
          <cell r="AD136" t="str">
            <v>–</v>
          </cell>
          <cell r="AE136">
            <v>2.19</v>
          </cell>
          <cell r="AF136" t="str">
            <v>–</v>
          </cell>
          <cell r="AG136" t="str">
            <v>–</v>
          </cell>
          <cell r="AH136">
            <v>10.4</v>
          </cell>
          <cell r="AI136" t="str">
            <v>–</v>
          </cell>
          <cell r="AJ136" t="str">
            <v>–</v>
          </cell>
          <cell r="AK136">
            <v>6970</v>
          </cell>
          <cell r="AL136">
            <v>754</v>
          </cell>
          <cell r="AM136">
            <v>624</v>
          </cell>
          <cell r="AN136">
            <v>8.7200000000000006</v>
          </cell>
          <cell r="AO136">
            <v>795</v>
          </cell>
          <cell r="AP136">
            <v>207</v>
          </cell>
          <cell r="AQ136">
            <v>132</v>
          </cell>
          <cell r="AR136">
            <v>2.95</v>
          </cell>
          <cell r="AS136" t="str">
            <v>–</v>
          </cell>
          <cell r="AT136" t="str">
            <v>–</v>
          </cell>
          <cell r="AU136" t="str">
            <v>–</v>
          </cell>
          <cell r="AV136">
            <v>176</v>
          </cell>
          <cell r="AW136">
            <v>76200</v>
          </cell>
          <cell r="AX136" t="str">
            <v>–</v>
          </cell>
          <cell r="AY136">
            <v>58.7</v>
          </cell>
          <cell r="AZ136">
            <v>482</v>
          </cell>
          <cell r="BA136" t="str">
            <v>–</v>
          </cell>
          <cell r="BB136" t="str">
            <v>–</v>
          </cell>
          <cell r="BC136">
            <v>140</v>
          </cell>
          <cell r="BD136">
            <v>375</v>
          </cell>
          <cell r="BE136" t="str">
            <v>–</v>
          </cell>
          <cell r="BF136" t="str">
            <v>–</v>
          </cell>
          <cell r="BG136" t="str">
            <v>–</v>
          </cell>
          <cell r="BH136" t="str">
            <v>–</v>
          </cell>
          <cell r="BI136" t="str">
            <v>–</v>
          </cell>
          <cell r="BJ136" t="str">
            <v>–</v>
          </cell>
          <cell r="BK136" t="str">
            <v>–</v>
          </cell>
          <cell r="BL136" t="str">
            <v>–</v>
          </cell>
          <cell r="BM136" t="str">
            <v>–</v>
          </cell>
          <cell r="BN136" t="str">
            <v>–</v>
          </cell>
          <cell r="BO136" t="str">
            <v>–</v>
          </cell>
          <cell r="BP136" t="str">
            <v>–</v>
          </cell>
          <cell r="BQ136" t="str">
            <v>–</v>
          </cell>
          <cell r="BR136" t="str">
            <v>–</v>
          </cell>
          <cell r="BS136" t="str">
            <v>–</v>
          </cell>
          <cell r="BT136" t="str">
            <v>–</v>
          </cell>
          <cell r="BU136" t="str">
            <v>–</v>
          </cell>
          <cell r="BV136">
            <v>3.53</v>
          </cell>
          <cell r="BW136">
            <v>19.600000000000001</v>
          </cell>
          <cell r="BX136">
            <v>76.7</v>
          </cell>
          <cell r="BY136">
            <v>88.7</v>
          </cell>
        </row>
        <row r="137">
          <cell r="A137" t="str">
            <v>W18X283</v>
          </cell>
          <cell r="B137" t="str">
            <v>T</v>
          </cell>
          <cell r="C137">
            <v>283</v>
          </cell>
          <cell r="D137">
            <v>83.3</v>
          </cell>
          <cell r="E137">
            <v>21.9</v>
          </cell>
          <cell r="F137">
            <v>21.875</v>
          </cell>
          <cell r="G137" t="str">
            <v>–</v>
          </cell>
          <cell r="H137" t="str">
            <v>–</v>
          </cell>
          <cell r="I137" t="str">
            <v>–</v>
          </cell>
          <cell r="J137">
            <v>11.9</v>
          </cell>
          <cell r="K137">
            <v>11.875</v>
          </cell>
          <cell r="L137" t="str">
            <v>–</v>
          </cell>
          <cell r="M137" t="str">
            <v>–</v>
          </cell>
          <cell r="N137" t="str">
            <v>–</v>
          </cell>
          <cell r="O137">
            <v>1.4</v>
          </cell>
          <cell r="P137">
            <v>1.375</v>
          </cell>
          <cell r="Q137">
            <v>0.6875</v>
          </cell>
          <cell r="R137">
            <v>2.5</v>
          </cell>
          <cell r="S137">
            <v>2.5</v>
          </cell>
          <cell r="T137" t="str">
            <v>–</v>
          </cell>
          <cell r="U137" t="str">
            <v>–</v>
          </cell>
          <cell r="V137" t="str">
            <v>–</v>
          </cell>
          <cell r="W137">
            <v>3</v>
          </cell>
          <cell r="X137">
            <v>3.1875</v>
          </cell>
          <cell r="Y137">
            <v>1.3125</v>
          </cell>
          <cell r="Z137" t="str">
            <v>–</v>
          </cell>
          <cell r="AA137" t="str">
            <v>–</v>
          </cell>
          <cell r="AB137" t="str">
            <v>–</v>
          </cell>
          <cell r="AC137" t="str">
            <v>–</v>
          </cell>
          <cell r="AD137" t="str">
            <v>–</v>
          </cell>
          <cell r="AE137">
            <v>2.38</v>
          </cell>
          <cell r="AF137" t="str">
            <v>–</v>
          </cell>
          <cell r="AG137" t="str">
            <v>–</v>
          </cell>
          <cell r="AH137">
            <v>11.3</v>
          </cell>
          <cell r="AI137" t="str">
            <v>–</v>
          </cell>
          <cell r="AJ137" t="str">
            <v>–</v>
          </cell>
          <cell r="AK137">
            <v>6170</v>
          </cell>
          <cell r="AL137">
            <v>676</v>
          </cell>
          <cell r="AM137">
            <v>565</v>
          </cell>
          <cell r="AN137">
            <v>8.61</v>
          </cell>
          <cell r="AO137">
            <v>704</v>
          </cell>
          <cell r="AP137">
            <v>185</v>
          </cell>
          <cell r="AQ137">
            <v>118</v>
          </cell>
          <cell r="AR137">
            <v>2.91</v>
          </cell>
          <cell r="AS137" t="str">
            <v>–</v>
          </cell>
          <cell r="AT137" t="str">
            <v>–</v>
          </cell>
          <cell r="AU137" t="str">
            <v>–</v>
          </cell>
          <cell r="AV137">
            <v>134</v>
          </cell>
          <cell r="AW137">
            <v>65900</v>
          </cell>
          <cell r="AX137" t="str">
            <v>–</v>
          </cell>
          <cell r="AY137">
            <v>57.7</v>
          </cell>
          <cell r="AZ137">
            <v>429</v>
          </cell>
          <cell r="BA137" t="str">
            <v>–</v>
          </cell>
          <cell r="BB137" t="str">
            <v>–</v>
          </cell>
          <cell r="BC137">
            <v>127</v>
          </cell>
          <cell r="BD137">
            <v>339</v>
          </cell>
          <cell r="BE137" t="str">
            <v>–</v>
          </cell>
          <cell r="BF137" t="str">
            <v>–</v>
          </cell>
          <cell r="BG137" t="str">
            <v>–</v>
          </cell>
          <cell r="BH137" t="str">
            <v>–</v>
          </cell>
          <cell r="BI137" t="str">
            <v>–</v>
          </cell>
          <cell r="BJ137" t="str">
            <v>–</v>
          </cell>
          <cell r="BK137" t="str">
            <v>–</v>
          </cell>
          <cell r="BL137" t="str">
            <v>–</v>
          </cell>
          <cell r="BM137" t="str">
            <v>–</v>
          </cell>
          <cell r="BN137" t="str">
            <v>–</v>
          </cell>
          <cell r="BO137" t="str">
            <v>–</v>
          </cell>
          <cell r="BP137" t="str">
            <v>–</v>
          </cell>
          <cell r="BQ137" t="str">
            <v>–</v>
          </cell>
          <cell r="BR137" t="str">
            <v>–</v>
          </cell>
          <cell r="BS137" t="str">
            <v>–</v>
          </cell>
          <cell r="BT137" t="str">
            <v>–</v>
          </cell>
          <cell r="BU137" t="str">
            <v>–</v>
          </cell>
          <cell r="BV137">
            <v>3.47</v>
          </cell>
          <cell r="BW137">
            <v>19.399999999999999</v>
          </cell>
          <cell r="BX137">
            <v>75.8</v>
          </cell>
          <cell r="BY137">
            <v>87.7</v>
          </cell>
        </row>
        <row r="138">
          <cell r="A138" t="str">
            <v>W18X258</v>
          </cell>
          <cell r="B138" t="str">
            <v>T</v>
          </cell>
          <cell r="C138">
            <v>258</v>
          </cell>
          <cell r="D138">
            <v>76</v>
          </cell>
          <cell r="E138">
            <v>21.5</v>
          </cell>
          <cell r="F138">
            <v>21.5</v>
          </cell>
          <cell r="G138" t="str">
            <v>–</v>
          </cell>
          <cell r="H138" t="str">
            <v>–</v>
          </cell>
          <cell r="I138" t="str">
            <v>–</v>
          </cell>
          <cell r="J138">
            <v>11.8</v>
          </cell>
          <cell r="K138">
            <v>11.75</v>
          </cell>
          <cell r="L138" t="str">
            <v>–</v>
          </cell>
          <cell r="M138" t="str">
            <v>–</v>
          </cell>
          <cell r="N138" t="str">
            <v>–</v>
          </cell>
          <cell r="O138">
            <v>1.28</v>
          </cell>
          <cell r="P138">
            <v>1.25</v>
          </cell>
          <cell r="Q138">
            <v>0.625</v>
          </cell>
          <cell r="R138">
            <v>2.2999999999999998</v>
          </cell>
          <cell r="S138">
            <v>2.3125</v>
          </cell>
          <cell r="T138" t="str">
            <v>–</v>
          </cell>
          <cell r="U138" t="str">
            <v>–</v>
          </cell>
          <cell r="V138" t="str">
            <v>–</v>
          </cell>
          <cell r="W138">
            <v>2.7</v>
          </cell>
          <cell r="X138">
            <v>3</v>
          </cell>
          <cell r="Y138">
            <v>1.25</v>
          </cell>
          <cell r="Z138" t="str">
            <v>–</v>
          </cell>
          <cell r="AA138" t="str">
            <v>–</v>
          </cell>
          <cell r="AB138" t="str">
            <v>–</v>
          </cell>
          <cell r="AC138" t="str">
            <v>–</v>
          </cell>
          <cell r="AD138" t="str">
            <v>–</v>
          </cell>
          <cell r="AE138">
            <v>2.56</v>
          </cell>
          <cell r="AF138" t="str">
            <v>–</v>
          </cell>
          <cell r="AG138" t="str">
            <v>–</v>
          </cell>
          <cell r="AH138">
            <v>12.5</v>
          </cell>
          <cell r="AI138" t="str">
            <v>–</v>
          </cell>
          <cell r="AJ138" t="str">
            <v>–</v>
          </cell>
          <cell r="AK138">
            <v>5510</v>
          </cell>
          <cell r="AL138">
            <v>611</v>
          </cell>
          <cell r="AM138">
            <v>514</v>
          </cell>
          <cell r="AN138">
            <v>8.5299999999999994</v>
          </cell>
          <cell r="AO138">
            <v>628</v>
          </cell>
          <cell r="AP138">
            <v>166</v>
          </cell>
          <cell r="AQ138">
            <v>107</v>
          </cell>
          <cell r="AR138">
            <v>2.88</v>
          </cell>
          <cell r="AS138" t="str">
            <v>–</v>
          </cell>
          <cell r="AT138" t="str">
            <v>–</v>
          </cell>
          <cell r="AU138" t="str">
            <v>–</v>
          </cell>
          <cell r="AV138">
            <v>103</v>
          </cell>
          <cell r="AW138">
            <v>57600</v>
          </cell>
          <cell r="AX138" t="str">
            <v>–</v>
          </cell>
          <cell r="AY138">
            <v>56.6</v>
          </cell>
          <cell r="AZ138">
            <v>384</v>
          </cell>
          <cell r="BA138" t="str">
            <v>–</v>
          </cell>
          <cell r="BB138" t="str">
            <v>–</v>
          </cell>
          <cell r="BC138">
            <v>116</v>
          </cell>
          <cell r="BD138">
            <v>306</v>
          </cell>
          <cell r="BE138" t="str">
            <v>–</v>
          </cell>
          <cell r="BF138" t="str">
            <v>–</v>
          </cell>
          <cell r="BG138" t="str">
            <v>–</v>
          </cell>
          <cell r="BH138" t="str">
            <v>–</v>
          </cell>
          <cell r="BI138" t="str">
            <v>–</v>
          </cell>
          <cell r="BJ138" t="str">
            <v>–</v>
          </cell>
          <cell r="BK138" t="str">
            <v>–</v>
          </cell>
          <cell r="BL138" t="str">
            <v>–</v>
          </cell>
          <cell r="BM138" t="str">
            <v>–</v>
          </cell>
          <cell r="BN138" t="str">
            <v>–</v>
          </cell>
          <cell r="BO138" t="str">
            <v>–</v>
          </cell>
          <cell r="BP138" t="str">
            <v>–</v>
          </cell>
          <cell r="BQ138" t="str">
            <v>–</v>
          </cell>
          <cell r="BR138" t="str">
            <v>–</v>
          </cell>
          <cell r="BS138" t="str">
            <v>–</v>
          </cell>
          <cell r="BT138" t="str">
            <v>–</v>
          </cell>
          <cell r="BU138" t="str">
            <v>–</v>
          </cell>
          <cell r="BV138">
            <v>3.42</v>
          </cell>
          <cell r="BW138">
            <v>19.2</v>
          </cell>
          <cell r="BX138">
            <v>75.099999999999994</v>
          </cell>
          <cell r="BY138">
            <v>86.9</v>
          </cell>
        </row>
        <row r="139">
          <cell r="A139" t="str">
            <v>W18X234</v>
          </cell>
          <cell r="B139" t="str">
            <v>T</v>
          </cell>
          <cell r="C139">
            <v>234</v>
          </cell>
          <cell r="D139">
            <v>68.599999999999994</v>
          </cell>
          <cell r="E139">
            <v>21.1</v>
          </cell>
          <cell r="F139">
            <v>21</v>
          </cell>
          <cell r="G139" t="str">
            <v>–</v>
          </cell>
          <cell r="H139" t="str">
            <v>–</v>
          </cell>
          <cell r="I139" t="str">
            <v>–</v>
          </cell>
          <cell r="J139">
            <v>11.7</v>
          </cell>
          <cell r="K139">
            <v>11.625</v>
          </cell>
          <cell r="L139" t="str">
            <v>–</v>
          </cell>
          <cell r="M139" t="str">
            <v>–</v>
          </cell>
          <cell r="N139" t="str">
            <v>–</v>
          </cell>
          <cell r="O139">
            <v>1.1599999999999999</v>
          </cell>
          <cell r="P139">
            <v>1.1875</v>
          </cell>
          <cell r="Q139">
            <v>0.625</v>
          </cell>
          <cell r="R139">
            <v>2.11</v>
          </cell>
          <cell r="S139">
            <v>2.125</v>
          </cell>
          <cell r="T139" t="str">
            <v>–</v>
          </cell>
          <cell r="U139" t="str">
            <v>–</v>
          </cell>
          <cell r="V139" t="str">
            <v>–</v>
          </cell>
          <cell r="W139">
            <v>2.5099999999999998</v>
          </cell>
          <cell r="X139">
            <v>2.75</v>
          </cell>
          <cell r="Y139">
            <v>1.1875</v>
          </cell>
          <cell r="Z139" t="str">
            <v>–</v>
          </cell>
          <cell r="AA139" t="str">
            <v>–</v>
          </cell>
          <cell r="AB139" t="str">
            <v>–</v>
          </cell>
          <cell r="AC139" t="str">
            <v>–</v>
          </cell>
          <cell r="AD139" t="str">
            <v>–</v>
          </cell>
          <cell r="AE139">
            <v>2.76</v>
          </cell>
          <cell r="AF139" t="str">
            <v>–</v>
          </cell>
          <cell r="AG139" t="str">
            <v>–</v>
          </cell>
          <cell r="AH139">
            <v>13.8</v>
          </cell>
          <cell r="AI139" t="str">
            <v>–</v>
          </cell>
          <cell r="AJ139" t="str">
            <v>–</v>
          </cell>
          <cell r="AK139">
            <v>4900</v>
          </cell>
          <cell r="AL139">
            <v>549</v>
          </cell>
          <cell r="AM139">
            <v>466</v>
          </cell>
          <cell r="AN139">
            <v>8.44</v>
          </cell>
          <cell r="AO139">
            <v>558</v>
          </cell>
          <cell r="AP139">
            <v>149</v>
          </cell>
          <cell r="AQ139">
            <v>95.8</v>
          </cell>
          <cell r="AR139">
            <v>2.85</v>
          </cell>
          <cell r="AS139" t="str">
            <v>–</v>
          </cell>
          <cell r="AT139" t="str">
            <v>–</v>
          </cell>
          <cell r="AU139" t="str">
            <v>–</v>
          </cell>
          <cell r="AV139">
            <v>78.7</v>
          </cell>
          <cell r="AW139">
            <v>50100</v>
          </cell>
          <cell r="AX139" t="str">
            <v>–</v>
          </cell>
          <cell r="AY139">
            <v>55.5</v>
          </cell>
          <cell r="AZ139">
            <v>343</v>
          </cell>
          <cell r="BA139" t="str">
            <v>–</v>
          </cell>
          <cell r="BB139" t="str">
            <v>–</v>
          </cell>
          <cell r="BC139">
            <v>106</v>
          </cell>
          <cell r="BD139">
            <v>276</v>
          </cell>
          <cell r="BE139" t="str">
            <v>–</v>
          </cell>
          <cell r="BF139" t="str">
            <v>–</v>
          </cell>
          <cell r="BG139" t="str">
            <v>–</v>
          </cell>
          <cell r="BH139" t="str">
            <v>–</v>
          </cell>
          <cell r="BI139" t="str">
            <v>–</v>
          </cell>
          <cell r="BJ139" t="str">
            <v>–</v>
          </cell>
          <cell r="BK139" t="str">
            <v>–</v>
          </cell>
          <cell r="BL139" t="str">
            <v>–</v>
          </cell>
          <cell r="BM139" t="str">
            <v>–</v>
          </cell>
          <cell r="BN139" t="str">
            <v>–</v>
          </cell>
          <cell r="BO139" t="str">
            <v>–</v>
          </cell>
          <cell r="BP139" t="str">
            <v>–</v>
          </cell>
          <cell r="BQ139" t="str">
            <v>–</v>
          </cell>
          <cell r="BR139" t="str">
            <v>–</v>
          </cell>
          <cell r="BS139" t="str">
            <v>–</v>
          </cell>
          <cell r="BT139" t="str">
            <v>–</v>
          </cell>
          <cell r="BU139" t="str">
            <v>–</v>
          </cell>
          <cell r="BV139">
            <v>3.37</v>
          </cell>
          <cell r="BW139">
            <v>19</v>
          </cell>
          <cell r="BX139">
            <v>74.3</v>
          </cell>
          <cell r="BY139">
            <v>86</v>
          </cell>
        </row>
        <row r="140">
          <cell r="A140" t="str">
            <v>W18X211</v>
          </cell>
          <cell r="B140" t="str">
            <v>F</v>
          </cell>
          <cell r="C140">
            <v>211</v>
          </cell>
          <cell r="D140">
            <v>62.3</v>
          </cell>
          <cell r="E140">
            <v>20.7</v>
          </cell>
          <cell r="F140">
            <v>20.625</v>
          </cell>
          <cell r="G140" t="str">
            <v>–</v>
          </cell>
          <cell r="H140" t="str">
            <v>–</v>
          </cell>
          <cell r="I140" t="str">
            <v>–</v>
          </cell>
          <cell r="J140">
            <v>11.6</v>
          </cell>
          <cell r="K140">
            <v>11.5</v>
          </cell>
          <cell r="L140" t="str">
            <v>–</v>
          </cell>
          <cell r="M140" t="str">
            <v>–</v>
          </cell>
          <cell r="N140" t="str">
            <v>–</v>
          </cell>
          <cell r="O140">
            <v>1.06</v>
          </cell>
          <cell r="P140">
            <v>1.0625</v>
          </cell>
          <cell r="Q140">
            <v>0.5625</v>
          </cell>
          <cell r="R140">
            <v>1.91</v>
          </cell>
          <cell r="S140">
            <v>1.9375</v>
          </cell>
          <cell r="T140" t="str">
            <v>–</v>
          </cell>
          <cell r="U140" t="str">
            <v>–</v>
          </cell>
          <cell r="V140" t="str">
            <v>–</v>
          </cell>
          <cell r="W140">
            <v>2.31</v>
          </cell>
          <cell r="X140">
            <v>2.5625</v>
          </cell>
          <cell r="Y140">
            <v>1.1875</v>
          </cell>
          <cell r="Z140" t="str">
            <v>–</v>
          </cell>
          <cell r="AA140" t="str">
            <v>–</v>
          </cell>
          <cell r="AB140" t="str">
            <v>–</v>
          </cell>
          <cell r="AC140" t="str">
            <v>–</v>
          </cell>
          <cell r="AD140" t="str">
            <v>–</v>
          </cell>
          <cell r="AE140">
            <v>3.02</v>
          </cell>
          <cell r="AF140" t="str">
            <v>–</v>
          </cell>
          <cell r="AG140" t="str">
            <v>–</v>
          </cell>
          <cell r="AH140">
            <v>15.1</v>
          </cell>
          <cell r="AI140" t="str">
            <v>–</v>
          </cell>
          <cell r="AJ140" t="str">
            <v>–</v>
          </cell>
          <cell r="AK140">
            <v>4330</v>
          </cell>
          <cell r="AL140">
            <v>490</v>
          </cell>
          <cell r="AM140">
            <v>419</v>
          </cell>
          <cell r="AN140">
            <v>8.35</v>
          </cell>
          <cell r="AO140">
            <v>493</v>
          </cell>
          <cell r="AP140">
            <v>132</v>
          </cell>
          <cell r="AQ140">
            <v>85.3</v>
          </cell>
          <cell r="AR140">
            <v>2.82</v>
          </cell>
          <cell r="AS140" t="str">
            <v>–</v>
          </cell>
          <cell r="AT140" t="str">
            <v>–</v>
          </cell>
          <cell r="AU140" t="str">
            <v>–</v>
          </cell>
          <cell r="AV140">
            <v>58.6</v>
          </cell>
          <cell r="AW140">
            <v>43400</v>
          </cell>
          <cell r="AX140" t="str">
            <v>–</v>
          </cell>
          <cell r="AY140">
            <v>54.5</v>
          </cell>
          <cell r="AZ140">
            <v>302</v>
          </cell>
          <cell r="BA140" t="str">
            <v>–</v>
          </cell>
          <cell r="BB140" t="str">
            <v>–</v>
          </cell>
          <cell r="BC140">
            <v>94.6</v>
          </cell>
          <cell r="BD140">
            <v>246</v>
          </cell>
          <cell r="BE140" t="str">
            <v>–</v>
          </cell>
          <cell r="BF140" t="str">
            <v>–</v>
          </cell>
          <cell r="BG140" t="str">
            <v>–</v>
          </cell>
          <cell r="BH140" t="str">
            <v>–</v>
          </cell>
          <cell r="BI140" t="str">
            <v>–</v>
          </cell>
          <cell r="BJ140" t="str">
            <v>–</v>
          </cell>
          <cell r="BK140" t="str">
            <v>–</v>
          </cell>
          <cell r="BL140" t="str">
            <v>–</v>
          </cell>
          <cell r="BM140" t="str">
            <v>–</v>
          </cell>
          <cell r="BN140" t="str">
            <v>–</v>
          </cell>
          <cell r="BO140" t="str">
            <v>–</v>
          </cell>
          <cell r="BP140" t="str">
            <v>–</v>
          </cell>
          <cell r="BQ140" t="str">
            <v>–</v>
          </cell>
          <cell r="BR140" t="str">
            <v>–</v>
          </cell>
          <cell r="BS140" t="str">
            <v>–</v>
          </cell>
          <cell r="BT140" t="str">
            <v>–</v>
          </cell>
          <cell r="BU140" t="str">
            <v>–</v>
          </cell>
          <cell r="BV140">
            <v>3.32</v>
          </cell>
          <cell r="BW140">
            <v>18.8</v>
          </cell>
          <cell r="BX140">
            <v>73.400000000000006</v>
          </cell>
          <cell r="BY140">
            <v>85</v>
          </cell>
        </row>
        <row r="141">
          <cell r="A141" t="str">
            <v>W18X192</v>
          </cell>
          <cell r="B141" t="str">
            <v>F</v>
          </cell>
          <cell r="C141">
            <v>192</v>
          </cell>
          <cell r="D141">
            <v>56.2</v>
          </cell>
          <cell r="E141">
            <v>20.399999999999999</v>
          </cell>
          <cell r="F141">
            <v>20.375</v>
          </cell>
          <cell r="G141" t="str">
            <v>–</v>
          </cell>
          <cell r="H141" t="str">
            <v>–</v>
          </cell>
          <cell r="I141" t="str">
            <v>–</v>
          </cell>
          <cell r="J141">
            <v>11.5</v>
          </cell>
          <cell r="K141">
            <v>11.5</v>
          </cell>
          <cell r="L141" t="str">
            <v>–</v>
          </cell>
          <cell r="M141" t="str">
            <v>–</v>
          </cell>
          <cell r="N141" t="str">
            <v>–</v>
          </cell>
          <cell r="O141">
            <v>0.96</v>
          </cell>
          <cell r="P141">
            <v>0.9375</v>
          </cell>
          <cell r="Q141">
            <v>0.5</v>
          </cell>
          <cell r="R141">
            <v>1.75</v>
          </cell>
          <cell r="S141">
            <v>1.75</v>
          </cell>
          <cell r="T141" t="str">
            <v>–</v>
          </cell>
          <cell r="U141" t="str">
            <v>–</v>
          </cell>
          <cell r="V141" t="str">
            <v>–</v>
          </cell>
          <cell r="W141">
            <v>2.15</v>
          </cell>
          <cell r="X141">
            <v>2.4375</v>
          </cell>
          <cell r="Y141">
            <v>1.125</v>
          </cell>
          <cell r="Z141" t="str">
            <v>–</v>
          </cell>
          <cell r="AA141" t="str">
            <v>–</v>
          </cell>
          <cell r="AB141" t="str">
            <v>–</v>
          </cell>
          <cell r="AC141" t="str">
            <v>–</v>
          </cell>
          <cell r="AD141" t="str">
            <v>–</v>
          </cell>
          <cell r="AE141">
            <v>3.27</v>
          </cell>
          <cell r="AF141" t="str">
            <v>–</v>
          </cell>
          <cell r="AG141" t="str">
            <v>–</v>
          </cell>
          <cell r="AH141">
            <v>16.7</v>
          </cell>
          <cell r="AI141" t="str">
            <v>–</v>
          </cell>
          <cell r="AJ141" t="str">
            <v>–</v>
          </cell>
          <cell r="AK141">
            <v>3870</v>
          </cell>
          <cell r="AL141">
            <v>442</v>
          </cell>
          <cell r="AM141">
            <v>380</v>
          </cell>
          <cell r="AN141">
            <v>8.2799999999999994</v>
          </cell>
          <cell r="AO141">
            <v>440</v>
          </cell>
          <cell r="AP141">
            <v>119</v>
          </cell>
          <cell r="AQ141">
            <v>76.8</v>
          </cell>
          <cell r="AR141">
            <v>2.79</v>
          </cell>
          <cell r="AS141" t="str">
            <v>–</v>
          </cell>
          <cell r="AT141" t="str">
            <v>–</v>
          </cell>
          <cell r="AU141" t="str">
            <v>–</v>
          </cell>
          <cell r="AV141">
            <v>44.7</v>
          </cell>
          <cell r="AW141">
            <v>38000</v>
          </cell>
          <cell r="AX141" t="str">
            <v>–</v>
          </cell>
          <cell r="AY141">
            <v>53.6</v>
          </cell>
          <cell r="AZ141">
            <v>270</v>
          </cell>
          <cell r="BA141" t="str">
            <v>–</v>
          </cell>
          <cell r="BB141" t="str">
            <v>–</v>
          </cell>
          <cell r="BC141">
            <v>86</v>
          </cell>
          <cell r="BD141">
            <v>222</v>
          </cell>
          <cell r="BE141" t="str">
            <v>–</v>
          </cell>
          <cell r="BF141" t="str">
            <v>–</v>
          </cell>
          <cell r="BG141" t="str">
            <v>–</v>
          </cell>
          <cell r="BH141" t="str">
            <v>–</v>
          </cell>
          <cell r="BI141" t="str">
            <v>–</v>
          </cell>
          <cell r="BJ141" t="str">
            <v>–</v>
          </cell>
          <cell r="BK141" t="str">
            <v>–</v>
          </cell>
          <cell r="BL141" t="str">
            <v>–</v>
          </cell>
          <cell r="BM141" t="str">
            <v>–</v>
          </cell>
          <cell r="BN141" t="str">
            <v>–</v>
          </cell>
          <cell r="BO141" t="str">
            <v>–</v>
          </cell>
          <cell r="BP141" t="str">
            <v>–</v>
          </cell>
          <cell r="BQ141" t="str">
            <v>–</v>
          </cell>
          <cell r="BR141" t="str">
            <v>–</v>
          </cell>
          <cell r="BS141" t="str">
            <v>–</v>
          </cell>
          <cell r="BT141" t="str">
            <v>–</v>
          </cell>
          <cell r="BU141" t="str">
            <v>–</v>
          </cell>
          <cell r="BV141">
            <v>3.28</v>
          </cell>
          <cell r="BW141">
            <v>18.7</v>
          </cell>
          <cell r="BX141">
            <v>72.7</v>
          </cell>
          <cell r="BY141">
            <v>84.2</v>
          </cell>
        </row>
        <row r="142">
          <cell r="A142" t="str">
            <v>W18X175</v>
          </cell>
          <cell r="B142" t="str">
            <v>F</v>
          </cell>
          <cell r="C142">
            <v>175</v>
          </cell>
          <cell r="D142">
            <v>51.4</v>
          </cell>
          <cell r="E142">
            <v>20</v>
          </cell>
          <cell r="F142">
            <v>20</v>
          </cell>
          <cell r="G142" t="str">
            <v>–</v>
          </cell>
          <cell r="H142" t="str">
            <v>–</v>
          </cell>
          <cell r="I142" t="str">
            <v>–</v>
          </cell>
          <cell r="J142">
            <v>11.4</v>
          </cell>
          <cell r="K142">
            <v>11.375</v>
          </cell>
          <cell r="L142" t="str">
            <v>–</v>
          </cell>
          <cell r="M142" t="str">
            <v>–</v>
          </cell>
          <cell r="N142" t="str">
            <v>–</v>
          </cell>
          <cell r="O142">
            <v>0.89</v>
          </cell>
          <cell r="P142">
            <v>0.875</v>
          </cell>
          <cell r="Q142">
            <v>0.4375</v>
          </cell>
          <cell r="R142">
            <v>1.59</v>
          </cell>
          <cell r="S142">
            <v>1.5625</v>
          </cell>
          <cell r="T142" t="str">
            <v>–</v>
          </cell>
          <cell r="U142" t="str">
            <v>–</v>
          </cell>
          <cell r="V142" t="str">
            <v>–</v>
          </cell>
          <cell r="W142">
            <v>1.99</v>
          </cell>
          <cell r="X142">
            <v>2.4375</v>
          </cell>
          <cell r="Y142">
            <v>1.25</v>
          </cell>
          <cell r="Z142" t="str">
            <v>–</v>
          </cell>
          <cell r="AA142" t="str">
            <v>–</v>
          </cell>
          <cell r="AB142" t="str">
            <v>–</v>
          </cell>
          <cell r="AC142" t="str">
            <v>–</v>
          </cell>
          <cell r="AD142" t="str">
            <v>–</v>
          </cell>
          <cell r="AE142">
            <v>3.58</v>
          </cell>
          <cell r="AF142" t="str">
            <v>–</v>
          </cell>
          <cell r="AG142" t="str">
            <v>–</v>
          </cell>
          <cell r="AH142">
            <v>18</v>
          </cell>
          <cell r="AI142" t="str">
            <v>–</v>
          </cell>
          <cell r="AJ142" t="str">
            <v>–</v>
          </cell>
          <cell r="AK142">
            <v>3450</v>
          </cell>
          <cell r="AL142">
            <v>398</v>
          </cell>
          <cell r="AM142">
            <v>344</v>
          </cell>
          <cell r="AN142">
            <v>8.1999999999999993</v>
          </cell>
          <cell r="AO142">
            <v>391</v>
          </cell>
          <cell r="AP142">
            <v>106</v>
          </cell>
          <cell r="AQ142">
            <v>68.8</v>
          </cell>
          <cell r="AR142">
            <v>2.76</v>
          </cell>
          <cell r="AS142" t="str">
            <v>–</v>
          </cell>
          <cell r="AT142" t="str">
            <v>–</v>
          </cell>
          <cell r="AU142" t="str">
            <v>–</v>
          </cell>
          <cell r="AV142">
            <v>33.799999999999997</v>
          </cell>
          <cell r="AW142">
            <v>33300</v>
          </cell>
          <cell r="AX142" t="str">
            <v>–</v>
          </cell>
          <cell r="AY142">
            <v>52.5</v>
          </cell>
          <cell r="AZ142">
            <v>238</v>
          </cell>
          <cell r="BA142" t="str">
            <v>–</v>
          </cell>
          <cell r="BB142" t="str">
            <v>–</v>
          </cell>
          <cell r="BC142">
            <v>76.900000000000006</v>
          </cell>
          <cell r="BD142">
            <v>198</v>
          </cell>
          <cell r="BE142" t="str">
            <v>–</v>
          </cell>
          <cell r="BF142" t="str">
            <v>–</v>
          </cell>
          <cell r="BG142" t="str">
            <v>–</v>
          </cell>
          <cell r="BH142" t="str">
            <v>–</v>
          </cell>
          <cell r="BI142" t="str">
            <v>–</v>
          </cell>
          <cell r="BJ142" t="str">
            <v>–</v>
          </cell>
          <cell r="BK142" t="str">
            <v>–</v>
          </cell>
          <cell r="BL142" t="str">
            <v>–</v>
          </cell>
          <cell r="BM142" t="str">
            <v>–</v>
          </cell>
          <cell r="BN142" t="str">
            <v>–</v>
          </cell>
          <cell r="BO142" t="str">
            <v>–</v>
          </cell>
          <cell r="BP142" t="str">
            <v>–</v>
          </cell>
          <cell r="BQ142" t="str">
            <v>–</v>
          </cell>
          <cell r="BR142" t="str">
            <v>–</v>
          </cell>
          <cell r="BS142" t="str">
            <v>–</v>
          </cell>
          <cell r="BT142" t="str">
            <v>–</v>
          </cell>
          <cell r="BU142" t="str">
            <v>–</v>
          </cell>
          <cell r="BV142">
            <v>3.24</v>
          </cell>
          <cell r="BW142">
            <v>18.399999999999999</v>
          </cell>
          <cell r="BX142">
            <v>71.7</v>
          </cell>
          <cell r="BY142">
            <v>83.1</v>
          </cell>
        </row>
        <row r="143">
          <cell r="A143" t="str">
            <v>W18X158</v>
          </cell>
          <cell r="B143" t="str">
            <v>F</v>
          </cell>
          <cell r="C143">
            <v>158</v>
          </cell>
          <cell r="D143">
            <v>46.3</v>
          </cell>
          <cell r="E143">
            <v>19.7</v>
          </cell>
          <cell r="F143">
            <v>19.75</v>
          </cell>
          <cell r="G143" t="str">
            <v>–</v>
          </cell>
          <cell r="H143" t="str">
            <v>–</v>
          </cell>
          <cell r="I143" t="str">
            <v>–</v>
          </cell>
          <cell r="J143">
            <v>11.3</v>
          </cell>
          <cell r="K143">
            <v>11.25</v>
          </cell>
          <cell r="L143" t="str">
            <v>–</v>
          </cell>
          <cell r="M143" t="str">
            <v>–</v>
          </cell>
          <cell r="N143" t="str">
            <v>–</v>
          </cell>
          <cell r="O143">
            <v>0.81</v>
          </cell>
          <cell r="P143">
            <v>0.8125</v>
          </cell>
          <cell r="Q143">
            <v>0.4375</v>
          </cell>
          <cell r="R143">
            <v>1.44</v>
          </cell>
          <cell r="S143">
            <v>1.4375</v>
          </cell>
          <cell r="T143" t="str">
            <v>–</v>
          </cell>
          <cell r="U143" t="str">
            <v>–</v>
          </cell>
          <cell r="V143" t="str">
            <v>–</v>
          </cell>
          <cell r="W143">
            <v>1.84</v>
          </cell>
          <cell r="X143">
            <v>2.375</v>
          </cell>
          <cell r="Y143">
            <v>1.25</v>
          </cell>
          <cell r="Z143" t="str">
            <v>–</v>
          </cell>
          <cell r="AA143" t="str">
            <v>–</v>
          </cell>
          <cell r="AB143" t="str">
            <v>–</v>
          </cell>
          <cell r="AC143" t="str">
            <v>–</v>
          </cell>
          <cell r="AD143" t="str">
            <v>–</v>
          </cell>
          <cell r="AE143">
            <v>3.92</v>
          </cell>
          <cell r="AF143" t="str">
            <v>–</v>
          </cell>
          <cell r="AG143" t="str">
            <v>–</v>
          </cell>
          <cell r="AH143">
            <v>19.8</v>
          </cell>
          <cell r="AI143" t="str">
            <v>–</v>
          </cell>
          <cell r="AJ143" t="str">
            <v>–</v>
          </cell>
          <cell r="AK143">
            <v>3060</v>
          </cell>
          <cell r="AL143">
            <v>356</v>
          </cell>
          <cell r="AM143">
            <v>310</v>
          </cell>
          <cell r="AN143">
            <v>8.1199999999999992</v>
          </cell>
          <cell r="AO143">
            <v>347</v>
          </cell>
          <cell r="AP143">
            <v>94.8</v>
          </cell>
          <cell r="AQ143">
            <v>61.4</v>
          </cell>
          <cell r="AR143">
            <v>2.74</v>
          </cell>
          <cell r="AS143" t="str">
            <v>–</v>
          </cell>
          <cell r="AT143" t="str">
            <v>–</v>
          </cell>
          <cell r="AU143" t="str">
            <v>–</v>
          </cell>
          <cell r="AV143">
            <v>25.2</v>
          </cell>
          <cell r="AW143">
            <v>29000</v>
          </cell>
          <cell r="AX143" t="str">
            <v>–</v>
          </cell>
          <cell r="AY143">
            <v>51.6</v>
          </cell>
          <cell r="AZ143">
            <v>210</v>
          </cell>
          <cell r="BA143" t="str">
            <v>–</v>
          </cell>
          <cell r="BB143" t="str">
            <v>–</v>
          </cell>
          <cell r="BC143">
            <v>69</v>
          </cell>
          <cell r="BD143">
            <v>177</v>
          </cell>
          <cell r="BE143" t="str">
            <v>–</v>
          </cell>
          <cell r="BF143" t="str">
            <v>–</v>
          </cell>
          <cell r="BG143" t="str">
            <v>–</v>
          </cell>
          <cell r="BH143" t="str">
            <v>–</v>
          </cell>
          <cell r="BI143" t="str">
            <v>–</v>
          </cell>
          <cell r="BJ143" t="str">
            <v>–</v>
          </cell>
          <cell r="BK143" t="str">
            <v>–</v>
          </cell>
          <cell r="BL143" t="str">
            <v>–</v>
          </cell>
          <cell r="BM143" t="str">
            <v>–</v>
          </cell>
          <cell r="BN143" t="str">
            <v>–</v>
          </cell>
          <cell r="BO143" t="str">
            <v>–</v>
          </cell>
          <cell r="BP143" t="str">
            <v>–</v>
          </cell>
          <cell r="BQ143" t="str">
            <v>–</v>
          </cell>
          <cell r="BR143" t="str">
            <v>–</v>
          </cell>
          <cell r="BS143" t="str">
            <v>–</v>
          </cell>
          <cell r="BT143" t="str">
            <v>–</v>
          </cell>
          <cell r="BU143" t="str">
            <v>–</v>
          </cell>
          <cell r="BV143">
            <v>3.2</v>
          </cell>
          <cell r="BW143">
            <v>18.3</v>
          </cell>
          <cell r="BX143">
            <v>71</v>
          </cell>
          <cell r="BY143">
            <v>82.3</v>
          </cell>
        </row>
        <row r="144">
          <cell r="A144" t="str">
            <v>W18X143</v>
          </cell>
          <cell r="B144" t="str">
            <v>F</v>
          </cell>
          <cell r="C144">
            <v>143</v>
          </cell>
          <cell r="D144">
            <v>42</v>
          </cell>
          <cell r="E144">
            <v>19.5</v>
          </cell>
          <cell r="F144">
            <v>19.5</v>
          </cell>
          <cell r="G144" t="str">
            <v>–</v>
          </cell>
          <cell r="H144" t="str">
            <v>–</v>
          </cell>
          <cell r="I144" t="str">
            <v>–</v>
          </cell>
          <cell r="J144">
            <v>11.2</v>
          </cell>
          <cell r="K144">
            <v>11.25</v>
          </cell>
          <cell r="L144" t="str">
            <v>–</v>
          </cell>
          <cell r="M144" t="str">
            <v>–</v>
          </cell>
          <cell r="N144" t="str">
            <v>–</v>
          </cell>
          <cell r="O144">
            <v>0.73</v>
          </cell>
          <cell r="P144">
            <v>0.75</v>
          </cell>
          <cell r="Q144">
            <v>0.375</v>
          </cell>
          <cell r="R144">
            <v>1.32</v>
          </cell>
          <cell r="S144">
            <v>1.3125</v>
          </cell>
          <cell r="T144" t="str">
            <v>–</v>
          </cell>
          <cell r="U144" t="str">
            <v>–</v>
          </cell>
          <cell r="V144" t="str">
            <v>–</v>
          </cell>
          <cell r="W144">
            <v>1.72</v>
          </cell>
          <cell r="X144">
            <v>2.1875</v>
          </cell>
          <cell r="Y144">
            <v>1.1875</v>
          </cell>
          <cell r="Z144" t="str">
            <v>–</v>
          </cell>
          <cell r="AA144" t="str">
            <v>–</v>
          </cell>
          <cell r="AB144" t="str">
            <v>–</v>
          </cell>
          <cell r="AC144" t="str">
            <v>–</v>
          </cell>
          <cell r="AD144" t="str">
            <v>–</v>
          </cell>
          <cell r="AE144">
            <v>4.25</v>
          </cell>
          <cell r="AF144" t="str">
            <v>–</v>
          </cell>
          <cell r="AG144" t="str">
            <v>–</v>
          </cell>
          <cell r="AH144">
            <v>22</v>
          </cell>
          <cell r="AI144" t="str">
            <v>–</v>
          </cell>
          <cell r="AJ144" t="str">
            <v>–</v>
          </cell>
          <cell r="AK144">
            <v>2750</v>
          </cell>
          <cell r="AL144">
            <v>322</v>
          </cell>
          <cell r="AM144">
            <v>282</v>
          </cell>
          <cell r="AN144">
            <v>8.09</v>
          </cell>
          <cell r="AO144">
            <v>311</v>
          </cell>
          <cell r="AP144">
            <v>85.4</v>
          </cell>
          <cell r="AQ144">
            <v>55.5</v>
          </cell>
          <cell r="AR144">
            <v>2.72</v>
          </cell>
          <cell r="AS144" t="str">
            <v>–</v>
          </cell>
          <cell r="AT144" t="str">
            <v>–</v>
          </cell>
          <cell r="AU144" t="str">
            <v>–</v>
          </cell>
          <cell r="AV144">
            <v>19.2</v>
          </cell>
          <cell r="AW144">
            <v>25700</v>
          </cell>
          <cell r="AX144" t="str">
            <v>–</v>
          </cell>
          <cell r="AY144">
            <v>50.9</v>
          </cell>
          <cell r="AZ144">
            <v>188</v>
          </cell>
          <cell r="BA144" t="str">
            <v>–</v>
          </cell>
          <cell r="BB144" t="str">
            <v>–</v>
          </cell>
          <cell r="BC144">
            <v>62.8</v>
          </cell>
          <cell r="BD144">
            <v>160</v>
          </cell>
          <cell r="BE144" t="str">
            <v>–</v>
          </cell>
          <cell r="BF144" t="str">
            <v>–</v>
          </cell>
          <cell r="BG144" t="str">
            <v>–</v>
          </cell>
          <cell r="BH144" t="str">
            <v>–</v>
          </cell>
          <cell r="BI144" t="str">
            <v>–</v>
          </cell>
          <cell r="BJ144" t="str">
            <v>–</v>
          </cell>
          <cell r="BK144" t="str">
            <v>–</v>
          </cell>
          <cell r="BL144" t="str">
            <v>–</v>
          </cell>
          <cell r="BM144" t="str">
            <v>–</v>
          </cell>
          <cell r="BN144" t="str">
            <v>–</v>
          </cell>
          <cell r="BO144" t="str">
            <v>–</v>
          </cell>
          <cell r="BP144" t="str">
            <v>–</v>
          </cell>
          <cell r="BQ144" t="str">
            <v>–</v>
          </cell>
          <cell r="BR144" t="str">
            <v>–</v>
          </cell>
          <cell r="BS144" t="str">
            <v>–</v>
          </cell>
          <cell r="BT144" t="str">
            <v>–</v>
          </cell>
          <cell r="BU144" t="str">
            <v>–</v>
          </cell>
          <cell r="BV144">
            <v>3.17</v>
          </cell>
          <cell r="BW144">
            <v>18.2</v>
          </cell>
          <cell r="BX144">
            <v>70.400000000000006</v>
          </cell>
          <cell r="BY144">
            <v>81.599999999999994</v>
          </cell>
        </row>
        <row r="145">
          <cell r="A145" t="str">
            <v>W18X130</v>
          </cell>
          <cell r="B145" t="str">
            <v>F</v>
          </cell>
          <cell r="C145">
            <v>130</v>
          </cell>
          <cell r="D145">
            <v>38.299999999999997</v>
          </cell>
          <cell r="E145">
            <v>19.3</v>
          </cell>
          <cell r="F145">
            <v>19.25</v>
          </cell>
          <cell r="G145" t="str">
            <v>–</v>
          </cell>
          <cell r="H145" t="str">
            <v>–</v>
          </cell>
          <cell r="I145" t="str">
            <v>–</v>
          </cell>
          <cell r="J145">
            <v>11.2</v>
          </cell>
          <cell r="K145">
            <v>11.125</v>
          </cell>
          <cell r="L145" t="str">
            <v>–</v>
          </cell>
          <cell r="M145" t="str">
            <v>–</v>
          </cell>
          <cell r="N145" t="str">
            <v>–</v>
          </cell>
          <cell r="O145">
            <v>0.67</v>
          </cell>
          <cell r="P145">
            <v>0.6875</v>
          </cell>
          <cell r="Q145">
            <v>0.375</v>
          </cell>
          <cell r="R145">
            <v>1.2</v>
          </cell>
          <cell r="S145">
            <v>1.1875</v>
          </cell>
          <cell r="T145" t="str">
            <v>–</v>
          </cell>
          <cell r="U145" t="str">
            <v>–</v>
          </cell>
          <cell r="V145" t="str">
            <v>–</v>
          </cell>
          <cell r="W145">
            <v>1.6</v>
          </cell>
          <cell r="X145">
            <v>2.0625</v>
          </cell>
          <cell r="Y145">
            <v>1.1875</v>
          </cell>
          <cell r="Z145" t="str">
            <v>–</v>
          </cell>
          <cell r="AA145" t="str">
            <v>–</v>
          </cell>
          <cell r="AB145" t="str">
            <v>–</v>
          </cell>
          <cell r="AC145" t="str">
            <v>–</v>
          </cell>
          <cell r="AD145" t="str">
            <v>–</v>
          </cell>
          <cell r="AE145">
            <v>4.6500000000000004</v>
          </cell>
          <cell r="AF145" t="str">
            <v>–</v>
          </cell>
          <cell r="AG145" t="str">
            <v>–</v>
          </cell>
          <cell r="AH145">
            <v>23.9</v>
          </cell>
          <cell r="AI145" t="str">
            <v>–</v>
          </cell>
          <cell r="AJ145" t="str">
            <v>–</v>
          </cell>
          <cell r="AK145">
            <v>2460</v>
          </cell>
          <cell r="AL145">
            <v>290</v>
          </cell>
          <cell r="AM145">
            <v>256</v>
          </cell>
          <cell r="AN145">
            <v>8.0299999999999994</v>
          </cell>
          <cell r="AO145">
            <v>278</v>
          </cell>
          <cell r="AP145">
            <v>76.7</v>
          </cell>
          <cell r="AQ145">
            <v>49.9</v>
          </cell>
          <cell r="AR145">
            <v>2.7</v>
          </cell>
          <cell r="AS145" t="str">
            <v>–</v>
          </cell>
          <cell r="AT145" t="str">
            <v>–</v>
          </cell>
          <cell r="AU145" t="str">
            <v>–</v>
          </cell>
          <cell r="AV145">
            <v>14.5</v>
          </cell>
          <cell r="AW145">
            <v>22700</v>
          </cell>
          <cell r="AX145" t="str">
            <v>–</v>
          </cell>
          <cell r="AY145">
            <v>50.7</v>
          </cell>
          <cell r="AZ145">
            <v>170</v>
          </cell>
          <cell r="BA145" t="str">
            <v>–</v>
          </cell>
          <cell r="BB145" t="str">
            <v>–</v>
          </cell>
          <cell r="BC145">
            <v>57.2</v>
          </cell>
          <cell r="BD145">
            <v>146</v>
          </cell>
          <cell r="BE145" t="str">
            <v>–</v>
          </cell>
          <cell r="BF145" t="str">
            <v>–</v>
          </cell>
          <cell r="BG145" t="str">
            <v>–</v>
          </cell>
          <cell r="BH145" t="str">
            <v>–</v>
          </cell>
          <cell r="BI145" t="str">
            <v>–</v>
          </cell>
          <cell r="BJ145" t="str">
            <v>–</v>
          </cell>
          <cell r="BK145" t="str">
            <v>–</v>
          </cell>
          <cell r="BL145" t="str">
            <v>–</v>
          </cell>
          <cell r="BM145" t="str">
            <v>–</v>
          </cell>
          <cell r="BN145" t="str">
            <v>–</v>
          </cell>
          <cell r="BO145" t="str">
            <v>–</v>
          </cell>
          <cell r="BP145" t="str">
            <v>–</v>
          </cell>
          <cell r="BQ145" t="str">
            <v>–</v>
          </cell>
          <cell r="BR145" t="str">
            <v>–</v>
          </cell>
          <cell r="BS145" t="str">
            <v>–</v>
          </cell>
          <cell r="BT145" t="str">
            <v>–</v>
          </cell>
          <cell r="BU145" t="str">
            <v>–</v>
          </cell>
          <cell r="BV145">
            <v>3.13</v>
          </cell>
          <cell r="BW145">
            <v>18.100000000000001</v>
          </cell>
          <cell r="BX145">
            <v>70.2</v>
          </cell>
          <cell r="BY145">
            <v>81.400000000000006</v>
          </cell>
        </row>
        <row r="146">
          <cell r="A146" t="str">
            <v>W18X119</v>
          </cell>
          <cell r="B146" t="str">
            <v>F</v>
          </cell>
          <cell r="C146">
            <v>119</v>
          </cell>
          <cell r="D146">
            <v>35.1</v>
          </cell>
          <cell r="E146">
            <v>19</v>
          </cell>
          <cell r="F146">
            <v>19</v>
          </cell>
          <cell r="G146" t="str">
            <v>–</v>
          </cell>
          <cell r="H146" t="str">
            <v>–</v>
          </cell>
          <cell r="I146" t="str">
            <v>–</v>
          </cell>
          <cell r="J146">
            <v>11.3</v>
          </cell>
          <cell r="K146">
            <v>11.25</v>
          </cell>
          <cell r="L146" t="str">
            <v>–</v>
          </cell>
          <cell r="M146" t="str">
            <v>–</v>
          </cell>
          <cell r="N146" t="str">
            <v>–</v>
          </cell>
          <cell r="O146">
            <v>0.65500000000000003</v>
          </cell>
          <cell r="P146">
            <v>0.625</v>
          </cell>
          <cell r="Q146">
            <v>0.3125</v>
          </cell>
          <cell r="R146">
            <v>1.06</v>
          </cell>
          <cell r="S146">
            <v>1.0625</v>
          </cell>
          <cell r="T146" t="str">
            <v>–</v>
          </cell>
          <cell r="U146" t="str">
            <v>–</v>
          </cell>
          <cell r="V146" t="str">
            <v>–</v>
          </cell>
          <cell r="W146">
            <v>1.46</v>
          </cell>
          <cell r="X146">
            <v>1.9375</v>
          </cell>
          <cell r="Y146">
            <v>1.1875</v>
          </cell>
          <cell r="Z146" t="str">
            <v>–</v>
          </cell>
          <cell r="AA146" t="str">
            <v>–</v>
          </cell>
          <cell r="AB146" t="str">
            <v>–</v>
          </cell>
          <cell r="AC146" t="str">
            <v>–</v>
          </cell>
          <cell r="AD146" t="str">
            <v>–</v>
          </cell>
          <cell r="AE146">
            <v>5.31</v>
          </cell>
          <cell r="AF146" t="str">
            <v>–</v>
          </cell>
          <cell r="AG146" t="str">
            <v>–</v>
          </cell>
          <cell r="AH146">
            <v>24.5</v>
          </cell>
          <cell r="AI146" t="str">
            <v>–</v>
          </cell>
          <cell r="AJ146" t="str">
            <v>–</v>
          </cell>
          <cell r="AK146">
            <v>2190</v>
          </cell>
          <cell r="AL146">
            <v>262</v>
          </cell>
          <cell r="AM146">
            <v>231</v>
          </cell>
          <cell r="AN146">
            <v>7.9</v>
          </cell>
          <cell r="AO146">
            <v>253</v>
          </cell>
          <cell r="AP146">
            <v>69.099999999999994</v>
          </cell>
          <cell r="AQ146">
            <v>44.9</v>
          </cell>
          <cell r="AR146">
            <v>2.69</v>
          </cell>
          <cell r="AS146" t="str">
            <v>–</v>
          </cell>
          <cell r="AT146" t="str">
            <v>–</v>
          </cell>
          <cell r="AU146" t="str">
            <v>–</v>
          </cell>
          <cell r="AV146">
            <v>10.6</v>
          </cell>
          <cell r="AW146">
            <v>20300</v>
          </cell>
          <cell r="AX146" t="str">
            <v>–</v>
          </cell>
          <cell r="AY146">
            <v>50.7</v>
          </cell>
          <cell r="AZ146">
            <v>152</v>
          </cell>
          <cell r="BA146" t="str">
            <v>–</v>
          </cell>
          <cell r="BB146" t="str">
            <v>–</v>
          </cell>
          <cell r="BC146">
            <v>50.6</v>
          </cell>
          <cell r="BD146">
            <v>131</v>
          </cell>
          <cell r="BE146" t="str">
            <v>–</v>
          </cell>
          <cell r="BF146" t="str">
            <v>–</v>
          </cell>
          <cell r="BG146" t="str">
            <v>–</v>
          </cell>
          <cell r="BH146" t="str">
            <v>–</v>
          </cell>
          <cell r="BI146" t="str">
            <v>–</v>
          </cell>
          <cell r="BJ146" t="str">
            <v>–</v>
          </cell>
          <cell r="BK146" t="str">
            <v>–</v>
          </cell>
          <cell r="BL146" t="str">
            <v>–</v>
          </cell>
          <cell r="BM146" t="str">
            <v>–</v>
          </cell>
          <cell r="BN146" t="str">
            <v>–</v>
          </cell>
          <cell r="BO146" t="str">
            <v>–</v>
          </cell>
          <cell r="BP146" t="str">
            <v>–</v>
          </cell>
          <cell r="BQ146" t="str">
            <v>–</v>
          </cell>
          <cell r="BR146" t="str">
            <v>–</v>
          </cell>
          <cell r="BS146" t="str">
            <v>–</v>
          </cell>
          <cell r="BT146" t="str">
            <v>–</v>
          </cell>
          <cell r="BU146" t="str">
            <v>–</v>
          </cell>
          <cell r="BV146">
            <v>3.13</v>
          </cell>
          <cell r="BW146">
            <v>17.899999999999999</v>
          </cell>
          <cell r="BX146">
            <v>69.900000000000006</v>
          </cell>
          <cell r="BY146">
            <v>81.2</v>
          </cell>
        </row>
        <row r="147">
          <cell r="A147" t="str">
            <v>W18X106</v>
          </cell>
          <cell r="B147" t="str">
            <v>F</v>
          </cell>
          <cell r="C147">
            <v>106</v>
          </cell>
          <cell r="D147">
            <v>31.1</v>
          </cell>
          <cell r="E147">
            <v>18.7</v>
          </cell>
          <cell r="F147">
            <v>18.75</v>
          </cell>
          <cell r="G147" t="str">
            <v>–</v>
          </cell>
          <cell r="H147" t="str">
            <v>–</v>
          </cell>
          <cell r="I147" t="str">
            <v>–</v>
          </cell>
          <cell r="J147">
            <v>11.2</v>
          </cell>
          <cell r="K147">
            <v>11.25</v>
          </cell>
          <cell r="L147" t="str">
            <v>–</v>
          </cell>
          <cell r="M147" t="str">
            <v>–</v>
          </cell>
          <cell r="N147" t="str">
            <v>–</v>
          </cell>
          <cell r="O147">
            <v>0.59</v>
          </cell>
          <cell r="P147">
            <v>0.5625</v>
          </cell>
          <cell r="Q147">
            <v>0.3125</v>
          </cell>
          <cell r="R147">
            <v>0.94</v>
          </cell>
          <cell r="S147">
            <v>0.9375</v>
          </cell>
          <cell r="T147" t="str">
            <v>–</v>
          </cell>
          <cell r="U147" t="str">
            <v>–</v>
          </cell>
          <cell r="V147" t="str">
            <v>–</v>
          </cell>
          <cell r="W147">
            <v>1.34</v>
          </cell>
          <cell r="X147">
            <v>1.8125</v>
          </cell>
          <cell r="Y147">
            <v>1.125</v>
          </cell>
          <cell r="Z147" t="str">
            <v>–</v>
          </cell>
          <cell r="AA147" t="str">
            <v>–</v>
          </cell>
          <cell r="AB147" t="str">
            <v>–</v>
          </cell>
          <cell r="AC147" t="str">
            <v>–</v>
          </cell>
          <cell r="AD147" t="str">
            <v>–</v>
          </cell>
          <cell r="AE147">
            <v>5.96</v>
          </cell>
          <cell r="AF147" t="str">
            <v>–</v>
          </cell>
          <cell r="AG147" t="str">
            <v>–</v>
          </cell>
          <cell r="AH147">
            <v>27.2</v>
          </cell>
          <cell r="AI147" t="str">
            <v>–</v>
          </cell>
          <cell r="AJ147" t="str">
            <v>–</v>
          </cell>
          <cell r="AK147">
            <v>1910</v>
          </cell>
          <cell r="AL147">
            <v>230</v>
          </cell>
          <cell r="AM147">
            <v>204</v>
          </cell>
          <cell r="AN147">
            <v>7.84</v>
          </cell>
          <cell r="AO147">
            <v>220</v>
          </cell>
          <cell r="AP147">
            <v>60.5</v>
          </cell>
          <cell r="AQ147">
            <v>39.4</v>
          </cell>
          <cell r="AR147">
            <v>2.66</v>
          </cell>
          <cell r="AS147" t="str">
            <v>–</v>
          </cell>
          <cell r="AT147" t="str">
            <v>–</v>
          </cell>
          <cell r="AU147" t="str">
            <v>–</v>
          </cell>
          <cell r="AV147">
            <v>7.48</v>
          </cell>
          <cell r="AW147">
            <v>17400</v>
          </cell>
          <cell r="AX147" t="str">
            <v>–</v>
          </cell>
          <cell r="AY147">
            <v>49.7</v>
          </cell>
          <cell r="AZ147">
            <v>131</v>
          </cell>
          <cell r="BA147" t="str">
            <v>–</v>
          </cell>
          <cell r="BB147" t="str">
            <v>–</v>
          </cell>
          <cell r="BC147">
            <v>44.3</v>
          </cell>
          <cell r="BD147">
            <v>114</v>
          </cell>
          <cell r="BE147" t="str">
            <v>–</v>
          </cell>
          <cell r="BF147" t="str">
            <v>–</v>
          </cell>
          <cell r="BG147" t="str">
            <v>–</v>
          </cell>
          <cell r="BH147" t="str">
            <v>–</v>
          </cell>
          <cell r="BI147" t="str">
            <v>–</v>
          </cell>
          <cell r="BJ147" t="str">
            <v>–</v>
          </cell>
          <cell r="BK147" t="str">
            <v>–</v>
          </cell>
          <cell r="BL147" t="str">
            <v>–</v>
          </cell>
          <cell r="BM147" t="str">
            <v>–</v>
          </cell>
          <cell r="BN147" t="str">
            <v>–</v>
          </cell>
          <cell r="BO147" t="str">
            <v>–</v>
          </cell>
          <cell r="BP147" t="str">
            <v>–</v>
          </cell>
          <cell r="BQ147" t="str">
            <v>–</v>
          </cell>
          <cell r="BR147" t="str">
            <v>–</v>
          </cell>
          <cell r="BS147" t="str">
            <v>–</v>
          </cell>
          <cell r="BT147" t="str">
            <v>–</v>
          </cell>
          <cell r="BU147" t="str">
            <v>–</v>
          </cell>
          <cell r="BV147">
            <v>3.1</v>
          </cell>
          <cell r="BW147">
            <v>17.8</v>
          </cell>
          <cell r="BX147">
            <v>69.099999999999994</v>
          </cell>
          <cell r="BY147">
            <v>80.3</v>
          </cell>
        </row>
        <row r="148">
          <cell r="A148" t="str">
            <v>W18X97</v>
          </cell>
          <cell r="B148" t="str">
            <v>F</v>
          </cell>
          <cell r="C148">
            <v>97</v>
          </cell>
          <cell r="D148">
            <v>28.5</v>
          </cell>
          <cell r="E148">
            <v>18.600000000000001</v>
          </cell>
          <cell r="F148">
            <v>18.625</v>
          </cell>
          <cell r="G148" t="str">
            <v>–</v>
          </cell>
          <cell r="H148" t="str">
            <v>–</v>
          </cell>
          <cell r="I148" t="str">
            <v>–</v>
          </cell>
          <cell r="J148">
            <v>11.1</v>
          </cell>
          <cell r="K148">
            <v>11.125</v>
          </cell>
          <cell r="L148" t="str">
            <v>–</v>
          </cell>
          <cell r="M148" t="str">
            <v>–</v>
          </cell>
          <cell r="N148" t="str">
            <v>–</v>
          </cell>
          <cell r="O148">
            <v>0.53500000000000003</v>
          </cell>
          <cell r="P148">
            <v>0.5625</v>
          </cell>
          <cell r="Q148">
            <v>0.3125</v>
          </cell>
          <cell r="R148">
            <v>0.87</v>
          </cell>
          <cell r="S148">
            <v>0.875</v>
          </cell>
          <cell r="T148" t="str">
            <v>–</v>
          </cell>
          <cell r="U148" t="str">
            <v>–</v>
          </cell>
          <cell r="V148" t="str">
            <v>–</v>
          </cell>
          <cell r="W148">
            <v>1.27</v>
          </cell>
          <cell r="X148">
            <v>1.75</v>
          </cell>
          <cell r="Y148">
            <v>1.125</v>
          </cell>
          <cell r="Z148" t="str">
            <v>–</v>
          </cell>
          <cell r="AA148" t="str">
            <v>–</v>
          </cell>
          <cell r="AB148" t="str">
            <v>–</v>
          </cell>
          <cell r="AC148" t="str">
            <v>–</v>
          </cell>
          <cell r="AD148" t="str">
            <v>–</v>
          </cell>
          <cell r="AE148">
            <v>6.41</v>
          </cell>
          <cell r="AF148" t="str">
            <v>–</v>
          </cell>
          <cell r="AG148" t="str">
            <v>–</v>
          </cell>
          <cell r="AH148">
            <v>30</v>
          </cell>
          <cell r="AI148" t="str">
            <v>–</v>
          </cell>
          <cell r="AJ148" t="str">
            <v>–</v>
          </cell>
          <cell r="AK148">
            <v>1750</v>
          </cell>
          <cell r="AL148">
            <v>211</v>
          </cell>
          <cell r="AM148">
            <v>188</v>
          </cell>
          <cell r="AN148">
            <v>7.82</v>
          </cell>
          <cell r="AO148">
            <v>201</v>
          </cell>
          <cell r="AP148">
            <v>55.3</v>
          </cell>
          <cell r="AQ148">
            <v>36.1</v>
          </cell>
          <cell r="AR148">
            <v>2.65</v>
          </cell>
          <cell r="AS148" t="str">
            <v>–</v>
          </cell>
          <cell r="AT148" t="str">
            <v>–</v>
          </cell>
          <cell r="AU148" t="str">
            <v>–</v>
          </cell>
          <cell r="AV148">
            <v>5.86</v>
          </cell>
          <cell r="AW148">
            <v>15800</v>
          </cell>
          <cell r="AX148" t="str">
            <v>–</v>
          </cell>
          <cell r="AY148">
            <v>49.2</v>
          </cell>
          <cell r="AZ148">
            <v>119</v>
          </cell>
          <cell r="BA148" t="str">
            <v>–</v>
          </cell>
          <cell r="BB148" t="str">
            <v>–</v>
          </cell>
          <cell r="BC148">
            <v>40.700000000000003</v>
          </cell>
          <cell r="BD148">
            <v>105</v>
          </cell>
          <cell r="BE148" t="str">
            <v>–</v>
          </cell>
          <cell r="BF148" t="str">
            <v>–</v>
          </cell>
          <cell r="BG148" t="str">
            <v>–</v>
          </cell>
          <cell r="BH148" t="str">
            <v>–</v>
          </cell>
          <cell r="BI148" t="str">
            <v>–</v>
          </cell>
          <cell r="BJ148" t="str">
            <v>–</v>
          </cell>
          <cell r="BK148" t="str">
            <v>–</v>
          </cell>
          <cell r="BL148" t="str">
            <v>–</v>
          </cell>
          <cell r="BM148" t="str">
            <v>–</v>
          </cell>
          <cell r="BN148" t="str">
            <v>–</v>
          </cell>
          <cell r="BO148" t="str">
            <v>–</v>
          </cell>
          <cell r="BP148" t="str">
            <v>–</v>
          </cell>
          <cell r="BQ148" t="str">
            <v>–</v>
          </cell>
          <cell r="BR148" t="str">
            <v>–</v>
          </cell>
          <cell r="BS148" t="str">
            <v>–</v>
          </cell>
          <cell r="BT148" t="str">
            <v>–</v>
          </cell>
          <cell r="BU148" t="str">
            <v>–</v>
          </cell>
          <cell r="BV148">
            <v>3.08</v>
          </cell>
          <cell r="BW148">
            <v>17.7</v>
          </cell>
          <cell r="BX148">
            <v>68.7</v>
          </cell>
          <cell r="BY148">
            <v>79.8</v>
          </cell>
        </row>
        <row r="149">
          <cell r="A149" t="str">
            <v>W18X86</v>
          </cell>
          <cell r="B149" t="str">
            <v>F</v>
          </cell>
          <cell r="C149">
            <v>86</v>
          </cell>
          <cell r="D149">
            <v>25.3</v>
          </cell>
          <cell r="E149">
            <v>18.399999999999999</v>
          </cell>
          <cell r="F149">
            <v>18.375</v>
          </cell>
          <cell r="G149" t="str">
            <v>–</v>
          </cell>
          <cell r="H149" t="str">
            <v>–</v>
          </cell>
          <cell r="I149" t="str">
            <v>–</v>
          </cell>
          <cell r="J149">
            <v>11.1</v>
          </cell>
          <cell r="K149">
            <v>11.125</v>
          </cell>
          <cell r="L149" t="str">
            <v>–</v>
          </cell>
          <cell r="M149" t="str">
            <v>–</v>
          </cell>
          <cell r="N149" t="str">
            <v>–</v>
          </cell>
          <cell r="O149">
            <v>0.48</v>
          </cell>
          <cell r="P149">
            <v>0.5</v>
          </cell>
          <cell r="Q149">
            <v>0.25</v>
          </cell>
          <cell r="R149">
            <v>0.77</v>
          </cell>
          <cell r="S149">
            <v>0.75</v>
          </cell>
          <cell r="T149" t="str">
            <v>–</v>
          </cell>
          <cell r="U149" t="str">
            <v>–</v>
          </cell>
          <cell r="V149" t="str">
            <v>–</v>
          </cell>
          <cell r="W149">
            <v>1.17</v>
          </cell>
          <cell r="X149">
            <v>1.625</v>
          </cell>
          <cell r="Y149">
            <v>1.0625</v>
          </cell>
          <cell r="Z149" t="str">
            <v>–</v>
          </cell>
          <cell r="AA149" t="str">
            <v>–</v>
          </cell>
          <cell r="AB149" t="str">
            <v>–</v>
          </cell>
          <cell r="AC149" t="str">
            <v>–</v>
          </cell>
          <cell r="AD149" t="str">
            <v>–</v>
          </cell>
          <cell r="AE149">
            <v>7.2</v>
          </cell>
          <cell r="AF149" t="str">
            <v>–</v>
          </cell>
          <cell r="AG149" t="str">
            <v>–</v>
          </cell>
          <cell r="AH149">
            <v>33.4</v>
          </cell>
          <cell r="AI149" t="str">
            <v>–</v>
          </cell>
          <cell r="AJ149" t="str">
            <v>–</v>
          </cell>
          <cell r="AK149">
            <v>1530</v>
          </cell>
          <cell r="AL149">
            <v>186</v>
          </cell>
          <cell r="AM149">
            <v>166</v>
          </cell>
          <cell r="AN149">
            <v>7.77</v>
          </cell>
          <cell r="AO149">
            <v>175</v>
          </cell>
          <cell r="AP149">
            <v>48.4</v>
          </cell>
          <cell r="AQ149">
            <v>31.6</v>
          </cell>
          <cell r="AR149">
            <v>2.63</v>
          </cell>
          <cell r="AS149" t="str">
            <v>–</v>
          </cell>
          <cell r="AT149" t="str">
            <v>–</v>
          </cell>
          <cell r="AU149" t="str">
            <v>–</v>
          </cell>
          <cell r="AV149">
            <v>4.0999999999999996</v>
          </cell>
          <cell r="AW149">
            <v>13600</v>
          </cell>
          <cell r="AX149" t="str">
            <v>–</v>
          </cell>
          <cell r="AY149">
            <v>48.9</v>
          </cell>
          <cell r="AZ149">
            <v>105</v>
          </cell>
          <cell r="BA149" t="str">
            <v>–</v>
          </cell>
          <cell r="BB149" t="str">
            <v>–</v>
          </cell>
          <cell r="BC149">
            <v>36</v>
          </cell>
          <cell r="BD149">
            <v>92.4</v>
          </cell>
          <cell r="BE149" t="str">
            <v>–</v>
          </cell>
          <cell r="BF149" t="str">
            <v>–</v>
          </cell>
          <cell r="BG149" t="str">
            <v>–</v>
          </cell>
          <cell r="BH149" t="str">
            <v>–</v>
          </cell>
          <cell r="BI149" t="str">
            <v>–</v>
          </cell>
          <cell r="BJ149" t="str">
            <v>–</v>
          </cell>
          <cell r="BK149" t="str">
            <v>–</v>
          </cell>
          <cell r="BL149" t="str">
            <v>–</v>
          </cell>
          <cell r="BM149" t="str">
            <v>–</v>
          </cell>
          <cell r="BN149" t="str">
            <v>–</v>
          </cell>
          <cell r="BO149" t="str">
            <v>–</v>
          </cell>
          <cell r="BP149" t="str">
            <v>–</v>
          </cell>
          <cell r="BQ149" t="str">
            <v>–</v>
          </cell>
          <cell r="BR149" t="str">
            <v>–</v>
          </cell>
          <cell r="BS149" t="str">
            <v>–</v>
          </cell>
          <cell r="BT149" t="str">
            <v>–</v>
          </cell>
          <cell r="BU149" t="str">
            <v>–</v>
          </cell>
          <cell r="BV149">
            <v>3.05</v>
          </cell>
          <cell r="BW149">
            <v>17.600000000000001</v>
          </cell>
          <cell r="BX149">
            <v>68.400000000000006</v>
          </cell>
          <cell r="BY149">
            <v>79.5</v>
          </cell>
        </row>
        <row r="150">
          <cell r="A150" t="str">
            <v>W18X76</v>
          </cell>
          <cell r="B150" t="str">
            <v>F</v>
          </cell>
          <cell r="C150">
            <v>76</v>
          </cell>
          <cell r="D150">
            <v>22.3</v>
          </cell>
          <cell r="E150">
            <v>18.2</v>
          </cell>
          <cell r="F150">
            <v>18.25</v>
          </cell>
          <cell r="G150" t="str">
            <v>–</v>
          </cell>
          <cell r="H150" t="str">
            <v>–</v>
          </cell>
          <cell r="I150" t="str">
            <v>–</v>
          </cell>
          <cell r="J150">
            <v>11</v>
          </cell>
          <cell r="K150">
            <v>11</v>
          </cell>
          <cell r="L150" t="str">
            <v>–</v>
          </cell>
          <cell r="M150" t="str">
            <v>–</v>
          </cell>
          <cell r="N150" t="str">
            <v>–</v>
          </cell>
          <cell r="O150">
            <v>0.42499999999999999</v>
          </cell>
          <cell r="P150">
            <v>0.4375</v>
          </cell>
          <cell r="Q150">
            <v>0.25</v>
          </cell>
          <cell r="R150">
            <v>0.68</v>
          </cell>
          <cell r="S150">
            <v>0.6875</v>
          </cell>
          <cell r="T150" t="str">
            <v>–</v>
          </cell>
          <cell r="U150" t="str">
            <v>–</v>
          </cell>
          <cell r="V150" t="str">
            <v>–</v>
          </cell>
          <cell r="W150">
            <v>1.08</v>
          </cell>
          <cell r="X150">
            <v>1.5625</v>
          </cell>
          <cell r="Y150">
            <v>1.0625</v>
          </cell>
          <cell r="Z150" t="str">
            <v>–</v>
          </cell>
          <cell r="AA150" t="str">
            <v>–</v>
          </cell>
          <cell r="AB150" t="str">
            <v>–</v>
          </cell>
          <cell r="AC150" t="str">
            <v>–</v>
          </cell>
          <cell r="AD150" t="str">
            <v>–</v>
          </cell>
          <cell r="AE150">
            <v>8.11</v>
          </cell>
          <cell r="AF150" t="str">
            <v>–</v>
          </cell>
          <cell r="AG150" t="str">
            <v>–</v>
          </cell>
          <cell r="AH150">
            <v>37.799999999999997</v>
          </cell>
          <cell r="AI150" t="str">
            <v>–</v>
          </cell>
          <cell r="AJ150" t="str">
            <v>–</v>
          </cell>
          <cell r="AK150">
            <v>1330</v>
          </cell>
          <cell r="AL150">
            <v>163</v>
          </cell>
          <cell r="AM150">
            <v>146</v>
          </cell>
          <cell r="AN150">
            <v>7.73</v>
          </cell>
          <cell r="AO150">
            <v>152</v>
          </cell>
          <cell r="AP150">
            <v>42.2</v>
          </cell>
          <cell r="AQ150">
            <v>27.6</v>
          </cell>
          <cell r="AR150">
            <v>2.61</v>
          </cell>
          <cell r="AS150" t="str">
            <v>–</v>
          </cell>
          <cell r="AT150" t="str">
            <v>–</v>
          </cell>
          <cell r="AU150" t="str">
            <v>–</v>
          </cell>
          <cell r="AV150">
            <v>2.83</v>
          </cell>
          <cell r="AW150">
            <v>11700</v>
          </cell>
          <cell r="AX150" t="str">
            <v>–</v>
          </cell>
          <cell r="AY150">
            <v>48.2</v>
          </cell>
          <cell r="AZ150">
            <v>90.1</v>
          </cell>
          <cell r="BA150" t="str">
            <v>–</v>
          </cell>
          <cell r="BB150" t="str">
            <v>–</v>
          </cell>
          <cell r="BC150">
            <v>31.5</v>
          </cell>
          <cell r="BD150">
            <v>80.599999999999994</v>
          </cell>
          <cell r="BE150" t="str">
            <v>–</v>
          </cell>
          <cell r="BF150" t="str">
            <v>–</v>
          </cell>
          <cell r="BG150" t="str">
            <v>–</v>
          </cell>
          <cell r="BH150" t="str">
            <v>–</v>
          </cell>
          <cell r="BI150" t="str">
            <v>–</v>
          </cell>
          <cell r="BJ150" t="str">
            <v>–</v>
          </cell>
          <cell r="BK150" t="str">
            <v>–</v>
          </cell>
          <cell r="BL150" t="str">
            <v>–</v>
          </cell>
          <cell r="BM150" t="str">
            <v>–</v>
          </cell>
          <cell r="BN150" t="str">
            <v>–</v>
          </cell>
          <cell r="BO150" t="str">
            <v>–</v>
          </cell>
          <cell r="BP150" t="str">
            <v>–</v>
          </cell>
          <cell r="BQ150" t="str">
            <v>–</v>
          </cell>
          <cell r="BR150" t="str">
            <v>–</v>
          </cell>
          <cell r="BS150" t="str">
            <v>–</v>
          </cell>
          <cell r="BT150" t="str">
            <v>–</v>
          </cell>
          <cell r="BU150" t="str">
            <v>–</v>
          </cell>
          <cell r="BV150">
            <v>3.02</v>
          </cell>
          <cell r="BW150">
            <v>17.5</v>
          </cell>
          <cell r="BX150">
            <v>67.900000000000006</v>
          </cell>
          <cell r="BY150">
            <v>78.900000000000006</v>
          </cell>
        </row>
        <row r="151">
          <cell r="A151" t="str">
            <v>W18X71</v>
          </cell>
          <cell r="B151" t="str">
            <v>F</v>
          </cell>
          <cell r="C151">
            <v>71</v>
          </cell>
          <cell r="D151">
            <v>20.9</v>
          </cell>
          <cell r="E151">
            <v>18.5</v>
          </cell>
          <cell r="F151">
            <v>18.5</v>
          </cell>
          <cell r="G151" t="str">
            <v>–</v>
          </cell>
          <cell r="H151" t="str">
            <v>–</v>
          </cell>
          <cell r="I151" t="str">
            <v>–</v>
          </cell>
          <cell r="J151">
            <v>7.64</v>
          </cell>
          <cell r="K151">
            <v>7.625</v>
          </cell>
          <cell r="L151" t="str">
            <v>–</v>
          </cell>
          <cell r="M151" t="str">
            <v>–</v>
          </cell>
          <cell r="N151" t="str">
            <v>–</v>
          </cell>
          <cell r="O151">
            <v>0.495</v>
          </cell>
          <cell r="P151">
            <v>0.5</v>
          </cell>
          <cell r="Q151">
            <v>0.25</v>
          </cell>
          <cell r="R151">
            <v>0.81</v>
          </cell>
          <cell r="S151">
            <v>0.8125</v>
          </cell>
          <cell r="T151" t="str">
            <v>–</v>
          </cell>
          <cell r="U151" t="str">
            <v>–</v>
          </cell>
          <cell r="V151" t="str">
            <v>–</v>
          </cell>
          <cell r="W151">
            <v>1.21</v>
          </cell>
          <cell r="X151">
            <v>1.5</v>
          </cell>
          <cell r="Y151">
            <v>0.875</v>
          </cell>
          <cell r="Z151" t="str">
            <v>–</v>
          </cell>
          <cell r="AA151" t="str">
            <v>–</v>
          </cell>
          <cell r="AB151" t="str">
            <v>–</v>
          </cell>
          <cell r="AC151" t="str">
            <v>–</v>
          </cell>
          <cell r="AD151" t="str">
            <v>–</v>
          </cell>
          <cell r="AE151">
            <v>4.71</v>
          </cell>
          <cell r="AF151" t="str">
            <v>–</v>
          </cell>
          <cell r="AG151" t="str">
            <v>–</v>
          </cell>
          <cell r="AH151">
            <v>32.4</v>
          </cell>
          <cell r="AI151" t="str">
            <v>–</v>
          </cell>
          <cell r="AJ151" t="str">
            <v>–</v>
          </cell>
          <cell r="AK151">
            <v>1170</v>
          </cell>
          <cell r="AL151">
            <v>146</v>
          </cell>
          <cell r="AM151">
            <v>127</v>
          </cell>
          <cell r="AN151">
            <v>7.5</v>
          </cell>
          <cell r="AO151">
            <v>60.3</v>
          </cell>
          <cell r="AP151">
            <v>24.7</v>
          </cell>
          <cell r="AQ151">
            <v>15.8</v>
          </cell>
          <cell r="AR151">
            <v>1.7</v>
          </cell>
          <cell r="AS151" t="str">
            <v>–</v>
          </cell>
          <cell r="AT151" t="str">
            <v>–</v>
          </cell>
          <cell r="AU151" t="str">
            <v>–</v>
          </cell>
          <cell r="AV151">
            <v>3.49</v>
          </cell>
          <cell r="AW151">
            <v>4700</v>
          </cell>
          <cell r="AX151" t="str">
            <v>–</v>
          </cell>
          <cell r="AY151">
            <v>33.799999999999997</v>
          </cell>
          <cell r="AZ151">
            <v>52.3</v>
          </cell>
          <cell r="BA151" t="str">
            <v>–</v>
          </cell>
          <cell r="BB151" t="str">
            <v>–</v>
          </cell>
          <cell r="BC151">
            <v>25.6</v>
          </cell>
          <cell r="BD151">
            <v>72.400000000000006</v>
          </cell>
          <cell r="BE151" t="str">
            <v>–</v>
          </cell>
          <cell r="BF151" t="str">
            <v>–</v>
          </cell>
          <cell r="BG151" t="str">
            <v>–</v>
          </cell>
          <cell r="BH151" t="str">
            <v>–</v>
          </cell>
          <cell r="BI151" t="str">
            <v>–</v>
          </cell>
          <cell r="BJ151" t="str">
            <v>–</v>
          </cell>
          <cell r="BK151" t="str">
            <v>–</v>
          </cell>
          <cell r="BL151" t="str">
            <v>–</v>
          </cell>
          <cell r="BM151" t="str">
            <v>–</v>
          </cell>
          <cell r="BN151" t="str">
            <v>–</v>
          </cell>
          <cell r="BO151" t="str">
            <v>–</v>
          </cell>
          <cell r="BP151" t="str">
            <v>–</v>
          </cell>
          <cell r="BQ151" t="str">
            <v>–</v>
          </cell>
          <cell r="BR151" t="str">
            <v>–</v>
          </cell>
          <cell r="BS151" t="str">
            <v>–</v>
          </cell>
          <cell r="BT151" t="str">
            <v>–</v>
          </cell>
          <cell r="BU151" t="str">
            <v>–</v>
          </cell>
          <cell r="BV151">
            <v>2.0499999999999998</v>
          </cell>
          <cell r="BW151">
            <v>17.7</v>
          </cell>
          <cell r="BX151">
            <v>58.3</v>
          </cell>
          <cell r="BY151">
            <v>65.900000000000006</v>
          </cell>
        </row>
        <row r="152">
          <cell r="A152" t="str">
            <v>W18X65</v>
          </cell>
          <cell r="B152" t="str">
            <v>F</v>
          </cell>
          <cell r="C152">
            <v>65</v>
          </cell>
          <cell r="D152">
            <v>19.100000000000001</v>
          </cell>
          <cell r="E152">
            <v>18.399999999999999</v>
          </cell>
          <cell r="F152">
            <v>18.375</v>
          </cell>
          <cell r="G152" t="str">
            <v>–</v>
          </cell>
          <cell r="H152" t="str">
            <v>–</v>
          </cell>
          <cell r="I152" t="str">
            <v>–</v>
          </cell>
          <cell r="J152">
            <v>7.59</v>
          </cell>
          <cell r="K152">
            <v>7.625</v>
          </cell>
          <cell r="L152" t="str">
            <v>–</v>
          </cell>
          <cell r="M152" t="str">
            <v>–</v>
          </cell>
          <cell r="N152" t="str">
            <v>–</v>
          </cell>
          <cell r="O152">
            <v>0.45</v>
          </cell>
          <cell r="P152">
            <v>0.4375</v>
          </cell>
          <cell r="Q152">
            <v>0.25</v>
          </cell>
          <cell r="R152">
            <v>0.75</v>
          </cell>
          <cell r="S152">
            <v>0.75</v>
          </cell>
          <cell r="T152" t="str">
            <v>–</v>
          </cell>
          <cell r="U152" t="str">
            <v>–</v>
          </cell>
          <cell r="V152" t="str">
            <v>–</v>
          </cell>
          <cell r="W152">
            <v>1.1499999999999999</v>
          </cell>
          <cell r="X152">
            <v>1.4375</v>
          </cell>
          <cell r="Y152">
            <v>0.875</v>
          </cell>
          <cell r="Z152" t="str">
            <v>–</v>
          </cell>
          <cell r="AA152" t="str">
            <v>–</v>
          </cell>
          <cell r="AB152" t="str">
            <v>–</v>
          </cell>
          <cell r="AC152" t="str">
            <v>–</v>
          </cell>
          <cell r="AD152" t="str">
            <v>–</v>
          </cell>
          <cell r="AE152">
            <v>5.0599999999999996</v>
          </cell>
          <cell r="AF152" t="str">
            <v>–</v>
          </cell>
          <cell r="AG152" t="str">
            <v>–</v>
          </cell>
          <cell r="AH152">
            <v>35.700000000000003</v>
          </cell>
          <cell r="AI152" t="str">
            <v>–</v>
          </cell>
          <cell r="AJ152" t="str">
            <v>–</v>
          </cell>
          <cell r="AK152">
            <v>1070</v>
          </cell>
          <cell r="AL152">
            <v>133</v>
          </cell>
          <cell r="AM152">
            <v>117</v>
          </cell>
          <cell r="AN152">
            <v>7.49</v>
          </cell>
          <cell r="AO152">
            <v>54.8</v>
          </cell>
          <cell r="AP152">
            <v>22.5</v>
          </cell>
          <cell r="AQ152">
            <v>14.4</v>
          </cell>
          <cell r="AR152">
            <v>1.69</v>
          </cell>
          <cell r="AS152" t="str">
            <v>–</v>
          </cell>
          <cell r="AT152" t="str">
            <v>–</v>
          </cell>
          <cell r="AU152" t="str">
            <v>–</v>
          </cell>
          <cell r="AV152">
            <v>2.73</v>
          </cell>
          <cell r="AW152">
            <v>4240</v>
          </cell>
          <cell r="AX152" t="str">
            <v>–</v>
          </cell>
          <cell r="AY152">
            <v>33.5</v>
          </cell>
          <cell r="AZ152">
            <v>47.7</v>
          </cell>
          <cell r="BA152" t="str">
            <v>–</v>
          </cell>
          <cell r="BB152" t="str">
            <v>–</v>
          </cell>
          <cell r="BC152">
            <v>23.6</v>
          </cell>
          <cell r="BD152">
            <v>66.3</v>
          </cell>
          <cell r="BE152" t="str">
            <v>–</v>
          </cell>
          <cell r="BF152" t="str">
            <v>–</v>
          </cell>
          <cell r="BG152" t="str">
            <v>–</v>
          </cell>
          <cell r="BH152" t="str">
            <v>–</v>
          </cell>
          <cell r="BI152" t="str">
            <v>–</v>
          </cell>
          <cell r="BJ152" t="str">
            <v>–</v>
          </cell>
          <cell r="BK152" t="str">
            <v>–</v>
          </cell>
          <cell r="BL152" t="str">
            <v>–</v>
          </cell>
          <cell r="BM152" t="str">
            <v>–</v>
          </cell>
          <cell r="BN152" t="str">
            <v>–</v>
          </cell>
          <cell r="BO152" t="str">
            <v>–</v>
          </cell>
          <cell r="BP152" t="str">
            <v>–</v>
          </cell>
          <cell r="BQ152" t="str">
            <v>–</v>
          </cell>
          <cell r="BR152" t="str">
            <v>–</v>
          </cell>
          <cell r="BS152" t="str">
            <v>–</v>
          </cell>
          <cell r="BT152" t="str">
            <v>–</v>
          </cell>
          <cell r="BU152" t="str">
            <v>–</v>
          </cell>
          <cell r="BV152">
            <v>2.0299999999999998</v>
          </cell>
          <cell r="BW152">
            <v>17.7</v>
          </cell>
          <cell r="BX152">
            <v>58</v>
          </cell>
          <cell r="BY152">
            <v>65.599999999999994</v>
          </cell>
        </row>
        <row r="153">
          <cell r="A153" t="str">
            <v>W18X60</v>
          </cell>
          <cell r="B153" t="str">
            <v>F</v>
          </cell>
          <cell r="C153">
            <v>60</v>
          </cell>
          <cell r="D153">
            <v>17.600000000000001</v>
          </cell>
          <cell r="E153">
            <v>18.2</v>
          </cell>
          <cell r="F153">
            <v>18.25</v>
          </cell>
          <cell r="G153" t="str">
            <v>–</v>
          </cell>
          <cell r="H153" t="str">
            <v>–</v>
          </cell>
          <cell r="I153" t="str">
            <v>–</v>
          </cell>
          <cell r="J153">
            <v>7.56</v>
          </cell>
          <cell r="K153">
            <v>7.5</v>
          </cell>
          <cell r="L153" t="str">
            <v>–</v>
          </cell>
          <cell r="M153" t="str">
            <v>–</v>
          </cell>
          <cell r="N153" t="str">
            <v>–</v>
          </cell>
          <cell r="O153">
            <v>0.41499999999999998</v>
          </cell>
          <cell r="P153">
            <v>0.4375</v>
          </cell>
          <cell r="Q153">
            <v>0.25</v>
          </cell>
          <cell r="R153">
            <v>0.69499999999999995</v>
          </cell>
          <cell r="S153">
            <v>0.6875</v>
          </cell>
          <cell r="T153" t="str">
            <v>–</v>
          </cell>
          <cell r="U153" t="str">
            <v>–</v>
          </cell>
          <cell r="V153" t="str">
            <v>–</v>
          </cell>
          <cell r="W153">
            <v>1.1000000000000001</v>
          </cell>
          <cell r="X153">
            <v>1.375</v>
          </cell>
          <cell r="Y153">
            <v>0.8125</v>
          </cell>
          <cell r="Z153" t="str">
            <v>–</v>
          </cell>
          <cell r="AA153" t="str">
            <v>–</v>
          </cell>
          <cell r="AB153" t="str">
            <v>–</v>
          </cell>
          <cell r="AC153" t="str">
            <v>–</v>
          </cell>
          <cell r="AD153" t="str">
            <v>–</v>
          </cell>
          <cell r="AE153">
            <v>5.44</v>
          </cell>
          <cell r="AF153" t="str">
            <v>–</v>
          </cell>
          <cell r="AG153" t="str">
            <v>–</v>
          </cell>
          <cell r="AH153">
            <v>38.700000000000003</v>
          </cell>
          <cell r="AI153" t="str">
            <v>–</v>
          </cell>
          <cell r="AJ153" t="str">
            <v>–</v>
          </cell>
          <cell r="AK153">
            <v>984</v>
          </cell>
          <cell r="AL153">
            <v>123</v>
          </cell>
          <cell r="AM153">
            <v>108</v>
          </cell>
          <cell r="AN153">
            <v>7.47</v>
          </cell>
          <cell r="AO153">
            <v>50.1</v>
          </cell>
          <cell r="AP153">
            <v>20.6</v>
          </cell>
          <cell r="AQ153">
            <v>13.3</v>
          </cell>
          <cell r="AR153">
            <v>1.68</v>
          </cell>
          <cell r="AS153" t="str">
            <v>–</v>
          </cell>
          <cell r="AT153" t="str">
            <v>–</v>
          </cell>
          <cell r="AU153" t="str">
            <v>–</v>
          </cell>
          <cell r="AV153">
            <v>2.17</v>
          </cell>
          <cell r="AW153">
            <v>3850</v>
          </cell>
          <cell r="AX153" t="str">
            <v>–</v>
          </cell>
          <cell r="AY153">
            <v>33.1</v>
          </cell>
          <cell r="AZ153">
            <v>43.5</v>
          </cell>
          <cell r="BA153" t="str">
            <v>–</v>
          </cell>
          <cell r="BB153" t="str">
            <v>–</v>
          </cell>
          <cell r="BC153">
            <v>21.7</v>
          </cell>
          <cell r="BD153">
            <v>60.6</v>
          </cell>
          <cell r="BE153" t="str">
            <v>–</v>
          </cell>
          <cell r="BF153" t="str">
            <v>–</v>
          </cell>
          <cell r="BG153" t="str">
            <v>–</v>
          </cell>
          <cell r="BH153" t="str">
            <v>–</v>
          </cell>
          <cell r="BI153" t="str">
            <v>–</v>
          </cell>
          <cell r="BJ153" t="str">
            <v>–</v>
          </cell>
          <cell r="BK153" t="str">
            <v>–</v>
          </cell>
          <cell r="BL153" t="str">
            <v>–</v>
          </cell>
          <cell r="BM153" t="str">
            <v>–</v>
          </cell>
          <cell r="BN153" t="str">
            <v>–</v>
          </cell>
          <cell r="BO153" t="str">
            <v>–</v>
          </cell>
          <cell r="BP153" t="str">
            <v>–</v>
          </cell>
          <cell r="BQ153" t="str">
            <v>–</v>
          </cell>
          <cell r="BR153" t="str">
            <v>–</v>
          </cell>
          <cell r="BS153" t="str">
            <v>–</v>
          </cell>
          <cell r="BT153" t="str">
            <v>–</v>
          </cell>
          <cell r="BU153" t="str">
            <v>–</v>
          </cell>
          <cell r="BV153">
            <v>2.02</v>
          </cell>
          <cell r="BW153">
            <v>17.5</v>
          </cell>
          <cell r="BX153">
            <v>57.5</v>
          </cell>
          <cell r="BY153">
            <v>65.099999999999994</v>
          </cell>
        </row>
        <row r="154">
          <cell r="A154" t="str">
            <v>W18X55</v>
          </cell>
          <cell r="B154" t="str">
            <v>F</v>
          </cell>
          <cell r="C154">
            <v>55</v>
          </cell>
          <cell r="D154">
            <v>16.2</v>
          </cell>
          <cell r="E154">
            <v>18.100000000000001</v>
          </cell>
          <cell r="F154">
            <v>18.125</v>
          </cell>
          <cell r="G154" t="str">
            <v>–</v>
          </cell>
          <cell r="H154" t="str">
            <v>–</v>
          </cell>
          <cell r="I154" t="str">
            <v>–</v>
          </cell>
          <cell r="J154">
            <v>7.53</v>
          </cell>
          <cell r="K154">
            <v>7.5</v>
          </cell>
          <cell r="L154" t="str">
            <v>–</v>
          </cell>
          <cell r="M154" t="str">
            <v>–</v>
          </cell>
          <cell r="N154" t="str">
            <v>–</v>
          </cell>
          <cell r="O154">
            <v>0.39</v>
          </cell>
          <cell r="P154">
            <v>0.375</v>
          </cell>
          <cell r="Q154">
            <v>0.1875</v>
          </cell>
          <cell r="R154">
            <v>0.63</v>
          </cell>
          <cell r="S154">
            <v>0.625</v>
          </cell>
          <cell r="T154" t="str">
            <v>–</v>
          </cell>
          <cell r="U154" t="str">
            <v>–</v>
          </cell>
          <cell r="V154" t="str">
            <v>–</v>
          </cell>
          <cell r="W154">
            <v>1.03</v>
          </cell>
          <cell r="X154">
            <v>1.3125</v>
          </cell>
          <cell r="Y154">
            <v>0.8125</v>
          </cell>
          <cell r="Z154" t="str">
            <v>–</v>
          </cell>
          <cell r="AA154" t="str">
            <v>–</v>
          </cell>
          <cell r="AB154" t="str">
            <v>–</v>
          </cell>
          <cell r="AC154" t="str">
            <v>–</v>
          </cell>
          <cell r="AD154" t="str">
            <v>–</v>
          </cell>
          <cell r="AE154">
            <v>5.98</v>
          </cell>
          <cell r="AF154" t="str">
            <v>–</v>
          </cell>
          <cell r="AG154" t="str">
            <v>–</v>
          </cell>
          <cell r="AH154">
            <v>41.1</v>
          </cell>
          <cell r="AI154" t="str">
            <v>–</v>
          </cell>
          <cell r="AJ154" t="str">
            <v>–</v>
          </cell>
          <cell r="AK154">
            <v>890</v>
          </cell>
          <cell r="AL154">
            <v>112</v>
          </cell>
          <cell r="AM154">
            <v>98.3</v>
          </cell>
          <cell r="AN154">
            <v>7.41</v>
          </cell>
          <cell r="AO154">
            <v>44.9</v>
          </cell>
          <cell r="AP154">
            <v>18.5</v>
          </cell>
          <cell r="AQ154">
            <v>11.9</v>
          </cell>
          <cell r="AR154">
            <v>1.67</v>
          </cell>
          <cell r="AS154" t="str">
            <v>–</v>
          </cell>
          <cell r="AT154" t="str">
            <v>–</v>
          </cell>
          <cell r="AU154" t="str">
            <v>–</v>
          </cell>
          <cell r="AV154">
            <v>1.66</v>
          </cell>
          <cell r="AW154">
            <v>3430</v>
          </cell>
          <cell r="AX154" t="str">
            <v>–</v>
          </cell>
          <cell r="AY154">
            <v>32.9</v>
          </cell>
          <cell r="AZ154">
            <v>39</v>
          </cell>
          <cell r="BA154" t="str">
            <v>–</v>
          </cell>
          <cell r="BB154" t="str">
            <v>–</v>
          </cell>
          <cell r="BC154">
            <v>19.600000000000001</v>
          </cell>
          <cell r="BD154">
            <v>55.3</v>
          </cell>
          <cell r="BE154" t="str">
            <v>–</v>
          </cell>
          <cell r="BF154" t="str">
            <v>–</v>
          </cell>
          <cell r="BG154" t="str">
            <v>–</v>
          </cell>
          <cell r="BH154" t="str">
            <v>–</v>
          </cell>
          <cell r="BI154" t="str">
            <v>–</v>
          </cell>
          <cell r="BJ154" t="str">
            <v>–</v>
          </cell>
          <cell r="BK154" t="str">
            <v>–</v>
          </cell>
          <cell r="BL154" t="str">
            <v>–</v>
          </cell>
          <cell r="BM154" t="str">
            <v>–</v>
          </cell>
          <cell r="BN154" t="str">
            <v>–</v>
          </cell>
          <cell r="BO154" t="str">
            <v>–</v>
          </cell>
          <cell r="BP154" t="str">
            <v>–</v>
          </cell>
          <cell r="BQ154" t="str">
            <v>–</v>
          </cell>
          <cell r="BR154" t="str">
            <v>–</v>
          </cell>
          <cell r="BS154" t="str">
            <v>–</v>
          </cell>
          <cell r="BT154" t="str">
            <v>–</v>
          </cell>
          <cell r="BU154" t="str">
            <v>–</v>
          </cell>
          <cell r="BV154">
            <v>2</v>
          </cell>
          <cell r="BW154">
            <v>17.5</v>
          </cell>
          <cell r="BX154">
            <v>57.3</v>
          </cell>
          <cell r="BY154">
            <v>64.8</v>
          </cell>
        </row>
        <row r="155">
          <cell r="A155" t="str">
            <v>W18X50</v>
          </cell>
          <cell r="B155" t="str">
            <v>F</v>
          </cell>
          <cell r="C155">
            <v>50</v>
          </cell>
          <cell r="D155">
            <v>14.7</v>
          </cell>
          <cell r="E155">
            <v>18</v>
          </cell>
          <cell r="F155">
            <v>18</v>
          </cell>
          <cell r="G155" t="str">
            <v>–</v>
          </cell>
          <cell r="H155" t="str">
            <v>–</v>
          </cell>
          <cell r="I155" t="str">
            <v>–</v>
          </cell>
          <cell r="J155">
            <v>7.5</v>
          </cell>
          <cell r="K155">
            <v>7.5</v>
          </cell>
          <cell r="L155" t="str">
            <v>–</v>
          </cell>
          <cell r="M155" t="str">
            <v>–</v>
          </cell>
          <cell r="N155" t="str">
            <v>–</v>
          </cell>
          <cell r="O155">
            <v>0.35499999999999998</v>
          </cell>
          <cell r="P155">
            <v>0.375</v>
          </cell>
          <cell r="Q155">
            <v>0.1875</v>
          </cell>
          <cell r="R155">
            <v>0.56999999999999995</v>
          </cell>
          <cell r="S155">
            <v>0.5625</v>
          </cell>
          <cell r="T155" t="str">
            <v>–</v>
          </cell>
          <cell r="U155" t="str">
            <v>–</v>
          </cell>
          <cell r="V155" t="str">
            <v>–</v>
          </cell>
          <cell r="W155">
            <v>0.97199999999999998</v>
          </cell>
          <cell r="X155">
            <v>1.25</v>
          </cell>
          <cell r="Y155">
            <v>0.8125</v>
          </cell>
          <cell r="Z155" t="str">
            <v>–</v>
          </cell>
          <cell r="AA155" t="str">
            <v>–</v>
          </cell>
          <cell r="AB155" t="str">
            <v>–</v>
          </cell>
          <cell r="AC155" t="str">
            <v>–</v>
          </cell>
          <cell r="AD155" t="str">
            <v>–</v>
          </cell>
          <cell r="AE155">
            <v>6.57</v>
          </cell>
          <cell r="AF155" t="str">
            <v>–</v>
          </cell>
          <cell r="AG155" t="str">
            <v>–</v>
          </cell>
          <cell r="AH155">
            <v>45.2</v>
          </cell>
          <cell r="AI155" t="str">
            <v>–</v>
          </cell>
          <cell r="AJ155" t="str">
            <v>–</v>
          </cell>
          <cell r="AK155">
            <v>800</v>
          </cell>
          <cell r="AL155">
            <v>101</v>
          </cell>
          <cell r="AM155">
            <v>88.9</v>
          </cell>
          <cell r="AN155">
            <v>7.38</v>
          </cell>
          <cell r="AO155">
            <v>40.1</v>
          </cell>
          <cell r="AP155">
            <v>16.600000000000001</v>
          </cell>
          <cell r="AQ155">
            <v>10.7</v>
          </cell>
          <cell r="AR155">
            <v>1.65</v>
          </cell>
          <cell r="AS155" t="str">
            <v>–</v>
          </cell>
          <cell r="AT155" t="str">
            <v>–</v>
          </cell>
          <cell r="AU155" t="str">
            <v>–</v>
          </cell>
          <cell r="AV155">
            <v>1.24</v>
          </cell>
          <cell r="AW155">
            <v>3040</v>
          </cell>
          <cell r="AX155" t="str">
            <v>–</v>
          </cell>
          <cell r="AY155">
            <v>32.700000000000003</v>
          </cell>
          <cell r="AZ155">
            <v>34.9</v>
          </cell>
          <cell r="BA155" t="str">
            <v>–</v>
          </cell>
          <cell r="BB155" t="str">
            <v>–</v>
          </cell>
          <cell r="BC155">
            <v>17.7</v>
          </cell>
          <cell r="BD155">
            <v>49.9</v>
          </cell>
          <cell r="BE155" t="str">
            <v>–</v>
          </cell>
          <cell r="BF155" t="str">
            <v>–</v>
          </cell>
          <cell r="BG155" t="str">
            <v>–</v>
          </cell>
          <cell r="BH155" t="str">
            <v>–</v>
          </cell>
          <cell r="BI155" t="str">
            <v>–</v>
          </cell>
          <cell r="BJ155" t="str">
            <v>–</v>
          </cell>
          <cell r="BK155" t="str">
            <v>–</v>
          </cell>
          <cell r="BL155" t="str">
            <v>–</v>
          </cell>
          <cell r="BM155" t="str">
            <v>–</v>
          </cell>
          <cell r="BN155" t="str">
            <v>–</v>
          </cell>
          <cell r="BO155" t="str">
            <v>–</v>
          </cell>
          <cell r="BP155" t="str">
            <v>–</v>
          </cell>
          <cell r="BQ155" t="str">
            <v>–</v>
          </cell>
          <cell r="BR155" t="str">
            <v>–</v>
          </cell>
          <cell r="BS155" t="str">
            <v>–</v>
          </cell>
          <cell r="BT155" t="str">
            <v>–</v>
          </cell>
          <cell r="BU155" t="str">
            <v>–</v>
          </cell>
          <cell r="BV155">
            <v>1.98</v>
          </cell>
          <cell r="BW155">
            <v>17.399999999999999</v>
          </cell>
          <cell r="BX155">
            <v>57.1</v>
          </cell>
          <cell r="BY155">
            <v>64.599999999999994</v>
          </cell>
        </row>
        <row r="156">
          <cell r="A156" t="str">
            <v>W18X46</v>
          </cell>
          <cell r="B156" t="str">
            <v>F</v>
          </cell>
          <cell r="C156">
            <v>46</v>
          </cell>
          <cell r="D156">
            <v>13.5</v>
          </cell>
          <cell r="E156">
            <v>18.100000000000001</v>
          </cell>
          <cell r="F156">
            <v>18</v>
          </cell>
          <cell r="G156" t="str">
            <v>–</v>
          </cell>
          <cell r="H156" t="str">
            <v>–</v>
          </cell>
          <cell r="I156" t="str">
            <v>–</v>
          </cell>
          <cell r="J156">
            <v>6.06</v>
          </cell>
          <cell r="K156">
            <v>6</v>
          </cell>
          <cell r="L156" t="str">
            <v>–</v>
          </cell>
          <cell r="M156" t="str">
            <v>–</v>
          </cell>
          <cell r="N156" t="str">
            <v>–</v>
          </cell>
          <cell r="O156">
            <v>0.36</v>
          </cell>
          <cell r="P156">
            <v>0.375</v>
          </cell>
          <cell r="Q156">
            <v>0.1875</v>
          </cell>
          <cell r="R156">
            <v>0.60499999999999998</v>
          </cell>
          <cell r="S156">
            <v>0.625</v>
          </cell>
          <cell r="T156" t="str">
            <v>–</v>
          </cell>
          <cell r="U156" t="str">
            <v>–</v>
          </cell>
          <cell r="V156" t="str">
            <v>–</v>
          </cell>
          <cell r="W156">
            <v>1.01</v>
          </cell>
          <cell r="X156">
            <v>1.25</v>
          </cell>
          <cell r="Y156">
            <v>0.8125</v>
          </cell>
          <cell r="Z156" t="str">
            <v>–</v>
          </cell>
          <cell r="AA156" t="str">
            <v>–</v>
          </cell>
          <cell r="AB156" t="str">
            <v>–</v>
          </cell>
          <cell r="AC156" t="str">
            <v>–</v>
          </cell>
          <cell r="AD156" t="str">
            <v>–</v>
          </cell>
          <cell r="AE156">
            <v>5.01</v>
          </cell>
          <cell r="AF156" t="str">
            <v>–</v>
          </cell>
          <cell r="AG156" t="str">
            <v>–</v>
          </cell>
          <cell r="AH156">
            <v>44.6</v>
          </cell>
          <cell r="AI156" t="str">
            <v>–</v>
          </cell>
          <cell r="AJ156" t="str">
            <v>–</v>
          </cell>
          <cell r="AK156">
            <v>712</v>
          </cell>
          <cell r="AL156">
            <v>90.7</v>
          </cell>
          <cell r="AM156">
            <v>78.8</v>
          </cell>
          <cell r="AN156">
            <v>7.25</v>
          </cell>
          <cell r="AO156">
            <v>22.5</v>
          </cell>
          <cell r="AP156">
            <v>11.7</v>
          </cell>
          <cell r="AQ156">
            <v>7.43</v>
          </cell>
          <cell r="AR156">
            <v>1.29</v>
          </cell>
          <cell r="AS156" t="str">
            <v>–</v>
          </cell>
          <cell r="AT156" t="str">
            <v>–</v>
          </cell>
          <cell r="AU156" t="str">
            <v>–</v>
          </cell>
          <cell r="AV156">
            <v>1.22</v>
          </cell>
          <cell r="AW156">
            <v>1720</v>
          </cell>
          <cell r="AX156" t="str">
            <v>–</v>
          </cell>
          <cell r="AY156">
            <v>26.5</v>
          </cell>
          <cell r="AZ156">
            <v>24.3</v>
          </cell>
          <cell r="BA156" t="str">
            <v>–</v>
          </cell>
          <cell r="BB156" t="str">
            <v>–</v>
          </cell>
          <cell r="BC156">
            <v>15.1</v>
          </cell>
          <cell r="BD156">
            <v>44.9</v>
          </cell>
          <cell r="BE156" t="str">
            <v>–</v>
          </cell>
          <cell r="BF156" t="str">
            <v>–</v>
          </cell>
          <cell r="BG156" t="str">
            <v>–</v>
          </cell>
          <cell r="BH156" t="str">
            <v>–</v>
          </cell>
          <cell r="BI156" t="str">
            <v>–</v>
          </cell>
          <cell r="BJ156" t="str">
            <v>–</v>
          </cell>
          <cell r="BK156" t="str">
            <v>–</v>
          </cell>
          <cell r="BL156" t="str">
            <v>–</v>
          </cell>
          <cell r="BM156" t="str">
            <v>–</v>
          </cell>
          <cell r="BN156" t="str">
            <v>–</v>
          </cell>
          <cell r="BO156" t="str">
            <v>–</v>
          </cell>
          <cell r="BP156" t="str">
            <v>–</v>
          </cell>
          <cell r="BQ156" t="str">
            <v>–</v>
          </cell>
          <cell r="BR156" t="str">
            <v>–</v>
          </cell>
          <cell r="BS156" t="str">
            <v>–</v>
          </cell>
          <cell r="BT156" t="str">
            <v>–</v>
          </cell>
          <cell r="BU156" t="str">
            <v>–</v>
          </cell>
          <cell r="BV156">
            <v>1.58</v>
          </cell>
          <cell r="BW156">
            <v>17.5</v>
          </cell>
          <cell r="BX156">
            <v>52.9</v>
          </cell>
          <cell r="BY156">
            <v>59</v>
          </cell>
        </row>
        <row r="157">
          <cell r="A157" t="str">
            <v>W18X40</v>
          </cell>
          <cell r="B157" t="str">
            <v>F</v>
          </cell>
          <cell r="C157">
            <v>40</v>
          </cell>
          <cell r="D157">
            <v>11.8</v>
          </cell>
          <cell r="E157">
            <v>17.899999999999999</v>
          </cell>
          <cell r="F157">
            <v>17.875</v>
          </cell>
          <cell r="G157" t="str">
            <v>–</v>
          </cell>
          <cell r="H157" t="str">
            <v>–</v>
          </cell>
          <cell r="I157" t="str">
            <v>–</v>
          </cell>
          <cell r="J157">
            <v>6.02</v>
          </cell>
          <cell r="K157">
            <v>6</v>
          </cell>
          <cell r="L157" t="str">
            <v>–</v>
          </cell>
          <cell r="M157" t="str">
            <v>–</v>
          </cell>
          <cell r="N157" t="str">
            <v>–</v>
          </cell>
          <cell r="O157">
            <v>0.315</v>
          </cell>
          <cell r="P157">
            <v>0.3125</v>
          </cell>
          <cell r="Q157">
            <v>0.1875</v>
          </cell>
          <cell r="R157">
            <v>0.52500000000000002</v>
          </cell>
          <cell r="S157">
            <v>0.5</v>
          </cell>
          <cell r="T157" t="str">
            <v>–</v>
          </cell>
          <cell r="U157" t="str">
            <v>–</v>
          </cell>
          <cell r="V157" t="str">
            <v>–</v>
          </cell>
          <cell r="W157">
            <v>0.92700000000000005</v>
          </cell>
          <cell r="X157">
            <v>1.1875</v>
          </cell>
          <cell r="Y157">
            <v>0.8125</v>
          </cell>
          <cell r="Z157" t="str">
            <v>–</v>
          </cell>
          <cell r="AA157" t="str">
            <v>–</v>
          </cell>
          <cell r="AB157" t="str">
            <v>–</v>
          </cell>
          <cell r="AC157" t="str">
            <v>–</v>
          </cell>
          <cell r="AD157" t="str">
            <v>–</v>
          </cell>
          <cell r="AE157">
            <v>5.73</v>
          </cell>
          <cell r="AF157" t="str">
            <v>–</v>
          </cell>
          <cell r="AG157" t="str">
            <v>–</v>
          </cell>
          <cell r="AH157">
            <v>50.9</v>
          </cell>
          <cell r="AI157" t="str">
            <v>–</v>
          </cell>
          <cell r="AJ157" t="str">
            <v>–</v>
          </cell>
          <cell r="AK157">
            <v>612</v>
          </cell>
          <cell r="AL157">
            <v>78.400000000000006</v>
          </cell>
          <cell r="AM157">
            <v>68.400000000000006</v>
          </cell>
          <cell r="AN157">
            <v>7.21</v>
          </cell>
          <cell r="AO157">
            <v>19.100000000000001</v>
          </cell>
          <cell r="AP157">
            <v>10</v>
          </cell>
          <cell r="AQ157">
            <v>6.35</v>
          </cell>
          <cell r="AR157">
            <v>1.27</v>
          </cell>
          <cell r="AS157" t="str">
            <v>–</v>
          </cell>
          <cell r="AT157" t="str">
            <v>–</v>
          </cell>
          <cell r="AU157" t="str">
            <v>–</v>
          </cell>
          <cell r="AV157">
            <v>0.81</v>
          </cell>
          <cell r="AW157">
            <v>1440</v>
          </cell>
          <cell r="AX157" t="str">
            <v>–</v>
          </cell>
          <cell r="AY157">
            <v>26.1</v>
          </cell>
          <cell r="AZ157">
            <v>20.7</v>
          </cell>
          <cell r="BA157" t="str">
            <v>–</v>
          </cell>
          <cell r="BB157" t="str">
            <v>–</v>
          </cell>
          <cell r="BC157">
            <v>13</v>
          </cell>
          <cell r="BD157">
            <v>38.6</v>
          </cell>
          <cell r="BE157" t="str">
            <v>–</v>
          </cell>
          <cell r="BF157" t="str">
            <v>–</v>
          </cell>
          <cell r="BG157" t="str">
            <v>–</v>
          </cell>
          <cell r="BH157" t="str">
            <v>–</v>
          </cell>
          <cell r="BI157" t="str">
            <v>–</v>
          </cell>
          <cell r="BJ157" t="str">
            <v>–</v>
          </cell>
          <cell r="BK157" t="str">
            <v>–</v>
          </cell>
          <cell r="BL157" t="str">
            <v>–</v>
          </cell>
          <cell r="BM157" t="str">
            <v>–</v>
          </cell>
          <cell r="BN157" t="str">
            <v>–</v>
          </cell>
          <cell r="BO157" t="str">
            <v>–</v>
          </cell>
          <cell r="BP157" t="str">
            <v>–</v>
          </cell>
          <cell r="BQ157" t="str">
            <v>–</v>
          </cell>
          <cell r="BR157" t="str">
            <v>–</v>
          </cell>
          <cell r="BS157" t="str">
            <v>–</v>
          </cell>
          <cell r="BT157" t="str">
            <v>–</v>
          </cell>
          <cell r="BU157" t="str">
            <v>–</v>
          </cell>
          <cell r="BV157">
            <v>1.56</v>
          </cell>
          <cell r="BW157">
            <v>17.399999999999999</v>
          </cell>
          <cell r="BX157">
            <v>52.6</v>
          </cell>
          <cell r="BY157">
            <v>58.6</v>
          </cell>
        </row>
        <row r="158">
          <cell r="A158" t="str">
            <v>W18X35</v>
          </cell>
          <cell r="B158" t="str">
            <v>F</v>
          </cell>
          <cell r="C158">
            <v>35</v>
          </cell>
          <cell r="D158">
            <v>10.3</v>
          </cell>
          <cell r="E158">
            <v>17.7</v>
          </cell>
          <cell r="F158">
            <v>17.75</v>
          </cell>
          <cell r="G158" t="str">
            <v>–</v>
          </cell>
          <cell r="H158" t="str">
            <v>–</v>
          </cell>
          <cell r="I158" t="str">
            <v>–</v>
          </cell>
          <cell r="J158">
            <v>6</v>
          </cell>
          <cell r="K158">
            <v>6</v>
          </cell>
          <cell r="L158" t="str">
            <v>–</v>
          </cell>
          <cell r="M158" t="str">
            <v>–</v>
          </cell>
          <cell r="N158" t="str">
            <v>–</v>
          </cell>
          <cell r="O158">
            <v>0.3</v>
          </cell>
          <cell r="P158">
            <v>0.3125</v>
          </cell>
          <cell r="Q158">
            <v>0.1875</v>
          </cell>
          <cell r="R158">
            <v>0.42499999999999999</v>
          </cell>
          <cell r="S158">
            <v>0.4375</v>
          </cell>
          <cell r="T158" t="str">
            <v>–</v>
          </cell>
          <cell r="U158" t="str">
            <v>–</v>
          </cell>
          <cell r="V158" t="str">
            <v>–</v>
          </cell>
          <cell r="W158">
            <v>0.82699999999999996</v>
          </cell>
          <cell r="X158">
            <v>1.125</v>
          </cell>
          <cell r="Y158">
            <v>0.75</v>
          </cell>
          <cell r="Z158" t="str">
            <v>–</v>
          </cell>
          <cell r="AA158" t="str">
            <v>–</v>
          </cell>
          <cell r="AB158" t="str">
            <v>–</v>
          </cell>
          <cell r="AC158" t="str">
            <v>–</v>
          </cell>
          <cell r="AD158" t="str">
            <v>–</v>
          </cell>
          <cell r="AE158">
            <v>7.06</v>
          </cell>
          <cell r="AF158" t="str">
            <v>–</v>
          </cell>
          <cell r="AG158" t="str">
            <v>–</v>
          </cell>
          <cell r="AH158">
            <v>53.5</v>
          </cell>
          <cell r="AI158" t="str">
            <v>–</v>
          </cell>
          <cell r="AJ158" t="str">
            <v>–</v>
          </cell>
          <cell r="AK158">
            <v>510</v>
          </cell>
          <cell r="AL158">
            <v>66.5</v>
          </cell>
          <cell r="AM158">
            <v>57.6</v>
          </cell>
          <cell r="AN158">
            <v>7.04</v>
          </cell>
          <cell r="AO158">
            <v>15.3</v>
          </cell>
          <cell r="AP158">
            <v>8.06</v>
          </cell>
          <cell r="AQ158">
            <v>5.12</v>
          </cell>
          <cell r="AR158">
            <v>1.22</v>
          </cell>
          <cell r="AS158" t="str">
            <v>–</v>
          </cell>
          <cell r="AT158" t="str">
            <v>–</v>
          </cell>
          <cell r="AU158" t="str">
            <v>–</v>
          </cell>
          <cell r="AV158">
            <v>0.50600000000000001</v>
          </cell>
          <cell r="AW158">
            <v>1140</v>
          </cell>
          <cell r="AX158" t="str">
            <v>–</v>
          </cell>
          <cell r="AY158">
            <v>25.9</v>
          </cell>
          <cell r="AZ158">
            <v>16.5</v>
          </cell>
          <cell r="BA158" t="str">
            <v>–</v>
          </cell>
          <cell r="BB158" t="str">
            <v>–</v>
          </cell>
          <cell r="BC158">
            <v>10.5</v>
          </cell>
          <cell r="BD158">
            <v>32.700000000000003</v>
          </cell>
          <cell r="BE158" t="str">
            <v>–</v>
          </cell>
          <cell r="BF158" t="str">
            <v>–</v>
          </cell>
          <cell r="BG158" t="str">
            <v>–</v>
          </cell>
          <cell r="BH158" t="str">
            <v>–</v>
          </cell>
          <cell r="BI158" t="str">
            <v>–</v>
          </cell>
          <cell r="BJ158" t="str">
            <v>–</v>
          </cell>
          <cell r="BK158" t="str">
            <v>–</v>
          </cell>
          <cell r="BL158" t="str">
            <v>–</v>
          </cell>
          <cell r="BM158" t="str">
            <v>–</v>
          </cell>
          <cell r="BN158" t="str">
            <v>–</v>
          </cell>
          <cell r="BO158" t="str">
            <v>–</v>
          </cell>
          <cell r="BP158" t="str">
            <v>–</v>
          </cell>
          <cell r="BQ158" t="str">
            <v>–</v>
          </cell>
          <cell r="BR158" t="str">
            <v>–</v>
          </cell>
          <cell r="BS158" t="str">
            <v>–</v>
          </cell>
          <cell r="BT158" t="str">
            <v>–</v>
          </cell>
          <cell r="BU158" t="str">
            <v>–</v>
          </cell>
          <cell r="BV158">
            <v>1.51</v>
          </cell>
          <cell r="BW158">
            <v>17.3</v>
          </cell>
          <cell r="BX158">
            <v>52.1</v>
          </cell>
          <cell r="BY158">
            <v>58.1</v>
          </cell>
        </row>
        <row r="159">
          <cell r="A159" t="str">
            <v>W16X100</v>
          </cell>
          <cell r="B159" t="str">
            <v>F</v>
          </cell>
          <cell r="C159">
            <v>100</v>
          </cell>
          <cell r="D159">
            <v>29.4</v>
          </cell>
          <cell r="E159">
            <v>17</v>
          </cell>
          <cell r="F159">
            <v>17</v>
          </cell>
          <cell r="G159" t="str">
            <v>–</v>
          </cell>
          <cell r="H159" t="str">
            <v>–</v>
          </cell>
          <cell r="I159" t="str">
            <v>–</v>
          </cell>
          <cell r="J159">
            <v>10.4</v>
          </cell>
          <cell r="K159">
            <v>10.375</v>
          </cell>
          <cell r="L159" t="str">
            <v>–</v>
          </cell>
          <cell r="M159" t="str">
            <v>–</v>
          </cell>
          <cell r="N159" t="str">
            <v>–</v>
          </cell>
          <cell r="O159">
            <v>0.58499999999999996</v>
          </cell>
          <cell r="P159">
            <v>0.5625</v>
          </cell>
          <cell r="Q159">
            <v>0.3125</v>
          </cell>
          <cell r="R159">
            <v>0.98499999999999999</v>
          </cell>
          <cell r="S159">
            <v>1</v>
          </cell>
          <cell r="T159" t="str">
            <v>–</v>
          </cell>
          <cell r="U159" t="str">
            <v>–</v>
          </cell>
          <cell r="V159" t="str">
            <v>–</v>
          </cell>
          <cell r="W159">
            <v>1.39</v>
          </cell>
          <cell r="X159">
            <v>1.875</v>
          </cell>
          <cell r="Y159">
            <v>1.125</v>
          </cell>
          <cell r="Z159" t="str">
            <v>–</v>
          </cell>
          <cell r="AA159" t="str">
            <v>–</v>
          </cell>
          <cell r="AB159" t="str">
            <v>–</v>
          </cell>
          <cell r="AC159" t="str">
            <v>–</v>
          </cell>
          <cell r="AD159" t="str">
            <v>–</v>
          </cell>
          <cell r="AE159">
            <v>5.29</v>
          </cell>
          <cell r="AF159" t="str">
            <v>–</v>
          </cell>
          <cell r="AG159" t="str">
            <v>–</v>
          </cell>
          <cell r="AH159">
            <v>24.3</v>
          </cell>
          <cell r="AI159" t="str">
            <v>–</v>
          </cell>
          <cell r="AJ159" t="str">
            <v>–</v>
          </cell>
          <cell r="AK159">
            <v>1490</v>
          </cell>
          <cell r="AL159">
            <v>198</v>
          </cell>
          <cell r="AM159">
            <v>175</v>
          </cell>
          <cell r="AN159">
            <v>7.1</v>
          </cell>
          <cell r="AO159">
            <v>186</v>
          </cell>
          <cell r="AP159">
            <v>54.9</v>
          </cell>
          <cell r="AQ159">
            <v>35.700000000000003</v>
          </cell>
          <cell r="AR159">
            <v>2.5099999999999998</v>
          </cell>
          <cell r="AS159" t="str">
            <v>–</v>
          </cell>
          <cell r="AT159" t="str">
            <v>–</v>
          </cell>
          <cell r="AU159" t="str">
            <v>–</v>
          </cell>
          <cell r="AV159">
            <v>7.73</v>
          </cell>
          <cell r="AW159">
            <v>11900</v>
          </cell>
          <cell r="AX159" t="str">
            <v>–</v>
          </cell>
          <cell r="AY159">
            <v>41.6</v>
          </cell>
          <cell r="AZ159">
            <v>107</v>
          </cell>
          <cell r="BA159" t="str">
            <v>–</v>
          </cell>
          <cell r="BB159" t="str">
            <v>–</v>
          </cell>
          <cell r="BC159">
            <v>38.700000000000003</v>
          </cell>
          <cell r="BD159">
            <v>98.5</v>
          </cell>
          <cell r="BE159" t="str">
            <v>–</v>
          </cell>
          <cell r="BF159" t="str">
            <v>–</v>
          </cell>
          <cell r="BG159" t="str">
            <v>–</v>
          </cell>
          <cell r="BH159" t="str">
            <v>–</v>
          </cell>
          <cell r="BI159" t="str">
            <v>–</v>
          </cell>
          <cell r="BJ159" t="str">
            <v>–</v>
          </cell>
          <cell r="BK159" t="str">
            <v>–</v>
          </cell>
          <cell r="BL159" t="str">
            <v>–</v>
          </cell>
          <cell r="BM159" t="str">
            <v>–</v>
          </cell>
          <cell r="BN159" t="str">
            <v>–</v>
          </cell>
          <cell r="BO159" t="str">
            <v>–</v>
          </cell>
          <cell r="BP159" t="str">
            <v>–</v>
          </cell>
          <cell r="BQ159" t="str">
            <v>–</v>
          </cell>
          <cell r="BR159" t="str">
            <v>–</v>
          </cell>
          <cell r="BS159" t="str">
            <v>–</v>
          </cell>
          <cell r="BT159" t="str">
            <v>–</v>
          </cell>
          <cell r="BU159" t="str">
            <v>–</v>
          </cell>
          <cell r="BV159">
            <v>2.92</v>
          </cell>
          <cell r="BW159">
            <v>16</v>
          </cell>
          <cell r="BX159">
            <v>63.3</v>
          </cell>
          <cell r="BY159">
            <v>73.7</v>
          </cell>
        </row>
        <row r="160">
          <cell r="A160" t="str">
            <v>W16X89</v>
          </cell>
          <cell r="B160" t="str">
            <v>F</v>
          </cell>
          <cell r="C160">
            <v>89</v>
          </cell>
          <cell r="D160">
            <v>26.2</v>
          </cell>
          <cell r="E160">
            <v>16.8</v>
          </cell>
          <cell r="F160">
            <v>16.75</v>
          </cell>
          <cell r="G160" t="str">
            <v>–</v>
          </cell>
          <cell r="H160" t="str">
            <v>–</v>
          </cell>
          <cell r="I160" t="str">
            <v>–</v>
          </cell>
          <cell r="J160">
            <v>10.4</v>
          </cell>
          <cell r="K160">
            <v>10.375</v>
          </cell>
          <cell r="L160" t="str">
            <v>–</v>
          </cell>
          <cell r="M160" t="str">
            <v>–</v>
          </cell>
          <cell r="N160" t="str">
            <v>–</v>
          </cell>
          <cell r="O160">
            <v>0.52500000000000002</v>
          </cell>
          <cell r="P160">
            <v>0.5</v>
          </cell>
          <cell r="Q160">
            <v>0.25</v>
          </cell>
          <cell r="R160">
            <v>0.875</v>
          </cell>
          <cell r="S160">
            <v>0.875</v>
          </cell>
          <cell r="T160" t="str">
            <v>–</v>
          </cell>
          <cell r="U160" t="str">
            <v>–</v>
          </cell>
          <cell r="V160" t="str">
            <v>–</v>
          </cell>
          <cell r="W160">
            <v>1.28</v>
          </cell>
          <cell r="X160">
            <v>1.75</v>
          </cell>
          <cell r="Y160">
            <v>1.0625</v>
          </cell>
          <cell r="Z160" t="str">
            <v>–</v>
          </cell>
          <cell r="AA160" t="str">
            <v>–</v>
          </cell>
          <cell r="AB160" t="str">
            <v>–</v>
          </cell>
          <cell r="AC160" t="str">
            <v>–</v>
          </cell>
          <cell r="AD160" t="str">
            <v>–</v>
          </cell>
          <cell r="AE160">
            <v>5.92</v>
          </cell>
          <cell r="AF160" t="str">
            <v>–</v>
          </cell>
          <cell r="AG160" t="str">
            <v>–</v>
          </cell>
          <cell r="AH160">
            <v>27</v>
          </cell>
          <cell r="AI160" t="str">
            <v>–</v>
          </cell>
          <cell r="AJ160" t="str">
            <v>–</v>
          </cell>
          <cell r="AK160">
            <v>1300</v>
          </cell>
          <cell r="AL160">
            <v>175</v>
          </cell>
          <cell r="AM160">
            <v>155</v>
          </cell>
          <cell r="AN160">
            <v>7.05</v>
          </cell>
          <cell r="AO160">
            <v>163</v>
          </cell>
          <cell r="AP160">
            <v>48.1</v>
          </cell>
          <cell r="AQ160">
            <v>31.4</v>
          </cell>
          <cell r="AR160">
            <v>2.4900000000000002</v>
          </cell>
          <cell r="AS160" t="str">
            <v>–</v>
          </cell>
          <cell r="AT160" t="str">
            <v>–</v>
          </cell>
          <cell r="AU160" t="str">
            <v>–</v>
          </cell>
          <cell r="AV160">
            <v>5.45</v>
          </cell>
          <cell r="AW160">
            <v>10200</v>
          </cell>
          <cell r="AX160" t="str">
            <v>–</v>
          </cell>
          <cell r="AY160">
            <v>41.4</v>
          </cell>
          <cell r="AZ160">
            <v>94.2</v>
          </cell>
          <cell r="BA160" t="str">
            <v>–</v>
          </cell>
          <cell r="BB160" t="str">
            <v>–</v>
          </cell>
          <cell r="BC160">
            <v>34.4</v>
          </cell>
          <cell r="BD160">
            <v>87.3</v>
          </cell>
          <cell r="BE160" t="str">
            <v>–</v>
          </cell>
          <cell r="BF160" t="str">
            <v>–</v>
          </cell>
          <cell r="BG160" t="str">
            <v>–</v>
          </cell>
          <cell r="BH160" t="str">
            <v>–</v>
          </cell>
          <cell r="BI160" t="str">
            <v>–</v>
          </cell>
          <cell r="BJ160" t="str">
            <v>–</v>
          </cell>
          <cell r="BK160" t="str">
            <v>–</v>
          </cell>
          <cell r="BL160" t="str">
            <v>–</v>
          </cell>
          <cell r="BM160" t="str">
            <v>–</v>
          </cell>
          <cell r="BN160" t="str">
            <v>–</v>
          </cell>
          <cell r="BO160" t="str">
            <v>–</v>
          </cell>
          <cell r="BP160" t="str">
            <v>–</v>
          </cell>
          <cell r="BQ160" t="str">
            <v>–</v>
          </cell>
          <cell r="BR160" t="str">
            <v>–</v>
          </cell>
          <cell r="BS160" t="str">
            <v>–</v>
          </cell>
          <cell r="BT160" t="str">
            <v>–</v>
          </cell>
          <cell r="BU160" t="str">
            <v>–</v>
          </cell>
          <cell r="BV160">
            <v>2.88</v>
          </cell>
          <cell r="BW160">
            <v>15.9</v>
          </cell>
          <cell r="BX160">
            <v>63.1</v>
          </cell>
          <cell r="BY160">
            <v>73.5</v>
          </cell>
        </row>
        <row r="161">
          <cell r="A161" t="str">
            <v>W16X77</v>
          </cell>
          <cell r="B161" t="str">
            <v>F</v>
          </cell>
          <cell r="C161">
            <v>77</v>
          </cell>
          <cell r="D161">
            <v>22.6</v>
          </cell>
          <cell r="E161">
            <v>16.5</v>
          </cell>
          <cell r="F161">
            <v>16.5</v>
          </cell>
          <cell r="G161" t="str">
            <v>–</v>
          </cell>
          <cell r="H161" t="str">
            <v>–</v>
          </cell>
          <cell r="I161" t="str">
            <v>–</v>
          </cell>
          <cell r="J161">
            <v>10.3</v>
          </cell>
          <cell r="K161">
            <v>10.25</v>
          </cell>
          <cell r="L161" t="str">
            <v>–</v>
          </cell>
          <cell r="M161" t="str">
            <v>–</v>
          </cell>
          <cell r="N161" t="str">
            <v>–</v>
          </cell>
          <cell r="O161">
            <v>0.45500000000000002</v>
          </cell>
          <cell r="P161">
            <v>0.4375</v>
          </cell>
          <cell r="Q161">
            <v>0.25</v>
          </cell>
          <cell r="R161">
            <v>0.76</v>
          </cell>
          <cell r="S161">
            <v>0.75</v>
          </cell>
          <cell r="T161" t="str">
            <v>–</v>
          </cell>
          <cell r="U161" t="str">
            <v>–</v>
          </cell>
          <cell r="V161" t="str">
            <v>–</v>
          </cell>
          <cell r="W161">
            <v>1.1599999999999999</v>
          </cell>
          <cell r="X161">
            <v>1.625</v>
          </cell>
          <cell r="Y161">
            <v>1.0625</v>
          </cell>
          <cell r="Z161" t="str">
            <v>–</v>
          </cell>
          <cell r="AA161" t="str">
            <v>–</v>
          </cell>
          <cell r="AB161" t="str">
            <v>–</v>
          </cell>
          <cell r="AC161" t="str">
            <v>–</v>
          </cell>
          <cell r="AD161" t="str">
            <v>–</v>
          </cell>
          <cell r="AE161">
            <v>6.77</v>
          </cell>
          <cell r="AF161" t="str">
            <v>–</v>
          </cell>
          <cell r="AG161" t="str">
            <v>–</v>
          </cell>
          <cell r="AH161">
            <v>31.2</v>
          </cell>
          <cell r="AI161" t="str">
            <v>–</v>
          </cell>
          <cell r="AJ161" t="str">
            <v>–</v>
          </cell>
          <cell r="AK161">
            <v>1110</v>
          </cell>
          <cell r="AL161">
            <v>150</v>
          </cell>
          <cell r="AM161">
            <v>134</v>
          </cell>
          <cell r="AN161">
            <v>7</v>
          </cell>
          <cell r="AO161">
            <v>138</v>
          </cell>
          <cell r="AP161">
            <v>41.1</v>
          </cell>
          <cell r="AQ161">
            <v>26.9</v>
          </cell>
          <cell r="AR161">
            <v>2.4700000000000002</v>
          </cell>
          <cell r="AS161" t="str">
            <v>–</v>
          </cell>
          <cell r="AT161" t="str">
            <v>–</v>
          </cell>
          <cell r="AU161" t="str">
            <v>–</v>
          </cell>
          <cell r="AV161">
            <v>3.57</v>
          </cell>
          <cell r="AW161">
            <v>8590</v>
          </cell>
          <cell r="AX161" t="str">
            <v>–</v>
          </cell>
          <cell r="AY161">
            <v>40.5</v>
          </cell>
          <cell r="AZ161">
            <v>79.3</v>
          </cell>
          <cell r="BA161" t="str">
            <v>–</v>
          </cell>
          <cell r="BB161" t="str">
            <v>–</v>
          </cell>
          <cell r="BC161">
            <v>29.4</v>
          </cell>
          <cell r="BD161">
            <v>74.400000000000006</v>
          </cell>
          <cell r="BE161" t="str">
            <v>–</v>
          </cell>
          <cell r="BF161" t="str">
            <v>–</v>
          </cell>
          <cell r="BG161" t="str">
            <v>–</v>
          </cell>
          <cell r="BH161" t="str">
            <v>–</v>
          </cell>
          <cell r="BI161" t="str">
            <v>–</v>
          </cell>
          <cell r="BJ161" t="str">
            <v>–</v>
          </cell>
          <cell r="BK161" t="str">
            <v>–</v>
          </cell>
          <cell r="BL161" t="str">
            <v>–</v>
          </cell>
          <cell r="BM161" t="str">
            <v>–</v>
          </cell>
          <cell r="BN161" t="str">
            <v>–</v>
          </cell>
          <cell r="BO161" t="str">
            <v>–</v>
          </cell>
          <cell r="BP161" t="str">
            <v>–</v>
          </cell>
          <cell r="BQ161" t="str">
            <v>–</v>
          </cell>
          <cell r="BR161" t="str">
            <v>–</v>
          </cell>
          <cell r="BS161" t="str">
            <v>–</v>
          </cell>
          <cell r="BT161" t="str">
            <v>–</v>
          </cell>
          <cell r="BU161" t="str">
            <v>–</v>
          </cell>
          <cell r="BV161">
            <v>2.85</v>
          </cell>
          <cell r="BW161">
            <v>15.7</v>
          </cell>
          <cell r="BX161">
            <v>62.3</v>
          </cell>
          <cell r="BY161">
            <v>72.599999999999994</v>
          </cell>
        </row>
        <row r="162">
          <cell r="A162" t="str">
            <v>W16X67</v>
          </cell>
          <cell r="B162" t="str">
            <v>F</v>
          </cell>
          <cell r="C162">
            <v>67</v>
          </cell>
          <cell r="D162">
            <v>19.600000000000001</v>
          </cell>
          <cell r="E162">
            <v>16.3</v>
          </cell>
          <cell r="F162">
            <v>16.375</v>
          </cell>
          <cell r="G162" t="str">
            <v>–</v>
          </cell>
          <cell r="H162" t="str">
            <v>–</v>
          </cell>
          <cell r="I162" t="str">
            <v>–</v>
          </cell>
          <cell r="J162">
            <v>10.199999999999999</v>
          </cell>
          <cell r="K162">
            <v>10.25</v>
          </cell>
          <cell r="L162" t="str">
            <v>–</v>
          </cell>
          <cell r="M162" t="str">
            <v>–</v>
          </cell>
          <cell r="N162" t="str">
            <v>–</v>
          </cell>
          <cell r="O162">
            <v>0.39500000000000002</v>
          </cell>
          <cell r="P162">
            <v>0.375</v>
          </cell>
          <cell r="Q162">
            <v>0.1875</v>
          </cell>
          <cell r="R162">
            <v>0.66500000000000004</v>
          </cell>
          <cell r="S162">
            <v>0.6875</v>
          </cell>
          <cell r="T162" t="str">
            <v>–</v>
          </cell>
          <cell r="U162" t="str">
            <v>–</v>
          </cell>
          <cell r="V162" t="str">
            <v>–</v>
          </cell>
          <cell r="W162">
            <v>1.07</v>
          </cell>
          <cell r="X162">
            <v>1.5625</v>
          </cell>
          <cell r="Y162">
            <v>1</v>
          </cell>
          <cell r="Z162" t="str">
            <v>–</v>
          </cell>
          <cell r="AA162" t="str">
            <v>–</v>
          </cell>
          <cell r="AB162" t="str">
            <v>–</v>
          </cell>
          <cell r="AC162" t="str">
            <v>–</v>
          </cell>
          <cell r="AD162" t="str">
            <v>–</v>
          </cell>
          <cell r="AE162">
            <v>7.7</v>
          </cell>
          <cell r="AF162" t="str">
            <v>–</v>
          </cell>
          <cell r="AG162" t="str">
            <v>–</v>
          </cell>
          <cell r="AH162">
            <v>35.9</v>
          </cell>
          <cell r="AI162" t="str">
            <v>–</v>
          </cell>
          <cell r="AJ162" t="str">
            <v>–</v>
          </cell>
          <cell r="AK162">
            <v>954</v>
          </cell>
          <cell r="AL162">
            <v>130</v>
          </cell>
          <cell r="AM162">
            <v>117</v>
          </cell>
          <cell r="AN162">
            <v>6.96</v>
          </cell>
          <cell r="AO162">
            <v>119</v>
          </cell>
          <cell r="AP162">
            <v>35.5</v>
          </cell>
          <cell r="AQ162">
            <v>23.2</v>
          </cell>
          <cell r="AR162">
            <v>2.46</v>
          </cell>
          <cell r="AS162" t="str">
            <v>–</v>
          </cell>
          <cell r="AT162" t="str">
            <v>–</v>
          </cell>
          <cell r="AU162" t="str">
            <v>–</v>
          </cell>
          <cell r="AV162">
            <v>2.39</v>
          </cell>
          <cell r="AW162">
            <v>7300</v>
          </cell>
          <cell r="AX162" t="str">
            <v>–</v>
          </cell>
          <cell r="AY162">
            <v>39.9</v>
          </cell>
          <cell r="AZ162">
            <v>67.599999999999994</v>
          </cell>
          <cell r="BA162" t="str">
            <v>–</v>
          </cell>
          <cell r="BB162" t="str">
            <v>–</v>
          </cell>
          <cell r="BC162">
            <v>25.5</v>
          </cell>
          <cell r="BD162">
            <v>64.099999999999994</v>
          </cell>
          <cell r="BE162" t="str">
            <v>–</v>
          </cell>
          <cell r="BF162" t="str">
            <v>–</v>
          </cell>
          <cell r="BG162" t="str">
            <v>–</v>
          </cell>
          <cell r="BH162" t="str">
            <v>–</v>
          </cell>
          <cell r="BI162" t="str">
            <v>–</v>
          </cell>
          <cell r="BJ162" t="str">
            <v>–</v>
          </cell>
          <cell r="BK162" t="str">
            <v>–</v>
          </cell>
          <cell r="BL162" t="str">
            <v>–</v>
          </cell>
          <cell r="BM162" t="str">
            <v>–</v>
          </cell>
          <cell r="BN162" t="str">
            <v>–</v>
          </cell>
          <cell r="BO162" t="str">
            <v>–</v>
          </cell>
          <cell r="BP162" t="str">
            <v>–</v>
          </cell>
          <cell r="BQ162" t="str">
            <v>–</v>
          </cell>
          <cell r="BR162" t="str">
            <v>–</v>
          </cell>
          <cell r="BS162" t="str">
            <v>–</v>
          </cell>
          <cell r="BT162" t="str">
            <v>–</v>
          </cell>
          <cell r="BU162" t="str">
            <v>–</v>
          </cell>
          <cell r="BV162">
            <v>2.82</v>
          </cell>
          <cell r="BW162">
            <v>15.6</v>
          </cell>
          <cell r="BX162">
            <v>61.7</v>
          </cell>
          <cell r="BY162">
            <v>71.900000000000006</v>
          </cell>
        </row>
        <row r="163">
          <cell r="A163" t="str">
            <v>W16X57</v>
          </cell>
          <cell r="B163" t="str">
            <v>F</v>
          </cell>
          <cell r="C163">
            <v>57</v>
          </cell>
          <cell r="D163">
            <v>16.8</v>
          </cell>
          <cell r="E163">
            <v>16.399999999999999</v>
          </cell>
          <cell r="F163">
            <v>16.375</v>
          </cell>
          <cell r="G163" t="str">
            <v>–</v>
          </cell>
          <cell r="H163" t="str">
            <v>–</v>
          </cell>
          <cell r="I163" t="str">
            <v>–</v>
          </cell>
          <cell r="J163">
            <v>7.12</v>
          </cell>
          <cell r="K163">
            <v>7.125</v>
          </cell>
          <cell r="L163" t="str">
            <v>–</v>
          </cell>
          <cell r="M163" t="str">
            <v>–</v>
          </cell>
          <cell r="N163" t="str">
            <v>–</v>
          </cell>
          <cell r="O163">
            <v>0.43</v>
          </cell>
          <cell r="P163">
            <v>0.4375</v>
          </cell>
          <cell r="Q163">
            <v>0.25</v>
          </cell>
          <cell r="R163">
            <v>0.71499999999999997</v>
          </cell>
          <cell r="S163">
            <v>0.6875</v>
          </cell>
          <cell r="T163" t="str">
            <v>–</v>
          </cell>
          <cell r="U163" t="str">
            <v>–</v>
          </cell>
          <cell r="V163" t="str">
            <v>–</v>
          </cell>
          <cell r="W163">
            <v>1.1200000000000001</v>
          </cell>
          <cell r="X163">
            <v>1.375</v>
          </cell>
          <cell r="Y163">
            <v>0.875</v>
          </cell>
          <cell r="Z163" t="str">
            <v>–</v>
          </cell>
          <cell r="AA163" t="str">
            <v>–</v>
          </cell>
          <cell r="AB163" t="str">
            <v>–</v>
          </cell>
          <cell r="AC163" t="str">
            <v>–</v>
          </cell>
          <cell r="AD163" t="str">
            <v>–</v>
          </cell>
          <cell r="AE163">
            <v>4.9800000000000004</v>
          </cell>
          <cell r="AF163" t="str">
            <v>–</v>
          </cell>
          <cell r="AG163" t="str">
            <v>–</v>
          </cell>
          <cell r="AH163">
            <v>33</v>
          </cell>
          <cell r="AI163" t="str">
            <v>–</v>
          </cell>
          <cell r="AJ163" t="str">
            <v>–</v>
          </cell>
          <cell r="AK163">
            <v>758</v>
          </cell>
          <cell r="AL163">
            <v>105</v>
          </cell>
          <cell r="AM163">
            <v>92.2</v>
          </cell>
          <cell r="AN163">
            <v>6.72</v>
          </cell>
          <cell r="AO163">
            <v>43.1</v>
          </cell>
          <cell r="AP163">
            <v>18.899999999999999</v>
          </cell>
          <cell r="AQ163">
            <v>12.1</v>
          </cell>
          <cell r="AR163">
            <v>1.6</v>
          </cell>
          <cell r="AS163" t="str">
            <v>–</v>
          </cell>
          <cell r="AT163" t="str">
            <v>–</v>
          </cell>
          <cell r="AU163" t="str">
            <v>–</v>
          </cell>
          <cell r="AV163">
            <v>2.2200000000000002</v>
          </cell>
          <cell r="AW163">
            <v>2660</v>
          </cell>
          <cell r="AX163" t="str">
            <v>–</v>
          </cell>
          <cell r="AY163">
            <v>27.9</v>
          </cell>
          <cell r="AZ163">
            <v>35.5</v>
          </cell>
          <cell r="BA163" t="str">
            <v>–</v>
          </cell>
          <cell r="BB163" t="str">
            <v>–</v>
          </cell>
          <cell r="BC163">
            <v>18.8</v>
          </cell>
          <cell r="BD163">
            <v>52</v>
          </cell>
          <cell r="BE163" t="str">
            <v>–</v>
          </cell>
          <cell r="BF163" t="str">
            <v>–</v>
          </cell>
          <cell r="BG163" t="str">
            <v>–</v>
          </cell>
          <cell r="BH163" t="str">
            <v>–</v>
          </cell>
          <cell r="BI163" t="str">
            <v>–</v>
          </cell>
          <cell r="BJ163" t="str">
            <v>–</v>
          </cell>
          <cell r="BK163" t="str">
            <v>–</v>
          </cell>
          <cell r="BL163" t="str">
            <v>–</v>
          </cell>
          <cell r="BM163" t="str">
            <v>–</v>
          </cell>
          <cell r="BN163" t="str">
            <v>–</v>
          </cell>
          <cell r="BO163" t="str">
            <v>–</v>
          </cell>
          <cell r="BP163" t="str">
            <v>–</v>
          </cell>
          <cell r="BQ163" t="str">
            <v>–</v>
          </cell>
          <cell r="BR163" t="str">
            <v>–</v>
          </cell>
          <cell r="BS163" t="str">
            <v>–</v>
          </cell>
          <cell r="BT163" t="str">
            <v>–</v>
          </cell>
          <cell r="BU163" t="str">
            <v>–</v>
          </cell>
          <cell r="BV163">
            <v>1.92</v>
          </cell>
          <cell r="BW163">
            <v>15.7</v>
          </cell>
          <cell r="BX163">
            <v>52.6</v>
          </cell>
          <cell r="BY163">
            <v>59.7</v>
          </cell>
        </row>
        <row r="164">
          <cell r="A164" t="str">
            <v>W16X50</v>
          </cell>
          <cell r="B164" t="str">
            <v>F</v>
          </cell>
          <cell r="C164">
            <v>50</v>
          </cell>
          <cell r="D164">
            <v>14.7</v>
          </cell>
          <cell r="E164">
            <v>16.3</v>
          </cell>
          <cell r="F164">
            <v>16.25</v>
          </cell>
          <cell r="G164" t="str">
            <v>–</v>
          </cell>
          <cell r="H164" t="str">
            <v>–</v>
          </cell>
          <cell r="I164" t="str">
            <v>–</v>
          </cell>
          <cell r="J164">
            <v>7.07</v>
          </cell>
          <cell r="K164">
            <v>7.125</v>
          </cell>
          <cell r="L164" t="str">
            <v>–</v>
          </cell>
          <cell r="M164" t="str">
            <v>–</v>
          </cell>
          <cell r="N164" t="str">
            <v>–</v>
          </cell>
          <cell r="O164">
            <v>0.38</v>
          </cell>
          <cell r="P164">
            <v>0.375</v>
          </cell>
          <cell r="Q164">
            <v>0.1875</v>
          </cell>
          <cell r="R164">
            <v>0.63</v>
          </cell>
          <cell r="S164">
            <v>0.625</v>
          </cell>
          <cell r="T164" t="str">
            <v>–</v>
          </cell>
          <cell r="U164" t="str">
            <v>–</v>
          </cell>
          <cell r="V164" t="str">
            <v>–</v>
          </cell>
          <cell r="W164">
            <v>1.03</v>
          </cell>
          <cell r="X164">
            <v>1.3125</v>
          </cell>
          <cell r="Y164">
            <v>0.8125</v>
          </cell>
          <cell r="Z164" t="str">
            <v>–</v>
          </cell>
          <cell r="AA164" t="str">
            <v>–</v>
          </cell>
          <cell r="AB164" t="str">
            <v>–</v>
          </cell>
          <cell r="AC164" t="str">
            <v>–</v>
          </cell>
          <cell r="AD164" t="str">
            <v>–</v>
          </cell>
          <cell r="AE164">
            <v>5.61</v>
          </cell>
          <cell r="AF164" t="str">
            <v>–</v>
          </cell>
          <cell r="AG164" t="str">
            <v>–</v>
          </cell>
          <cell r="AH164">
            <v>37.4</v>
          </cell>
          <cell r="AI164" t="str">
            <v>–</v>
          </cell>
          <cell r="AJ164" t="str">
            <v>–</v>
          </cell>
          <cell r="AK164">
            <v>659</v>
          </cell>
          <cell r="AL164">
            <v>92</v>
          </cell>
          <cell r="AM164">
            <v>81</v>
          </cell>
          <cell r="AN164">
            <v>6.68</v>
          </cell>
          <cell r="AO164">
            <v>37.200000000000003</v>
          </cell>
          <cell r="AP164">
            <v>16.3</v>
          </cell>
          <cell r="AQ164">
            <v>10.5</v>
          </cell>
          <cell r="AR164">
            <v>1.59</v>
          </cell>
          <cell r="AS164" t="str">
            <v>–</v>
          </cell>
          <cell r="AT164" t="str">
            <v>–</v>
          </cell>
          <cell r="AU164" t="str">
            <v>–</v>
          </cell>
          <cell r="AV164">
            <v>1.52</v>
          </cell>
          <cell r="AW164">
            <v>2270</v>
          </cell>
          <cell r="AX164" t="str">
            <v>–</v>
          </cell>
          <cell r="AY164">
            <v>27.7</v>
          </cell>
          <cell r="AZ164">
            <v>30.8</v>
          </cell>
          <cell r="BA164" t="str">
            <v>–</v>
          </cell>
          <cell r="BB164" t="str">
            <v>–</v>
          </cell>
          <cell r="BC164">
            <v>16.5</v>
          </cell>
          <cell r="BD164">
            <v>45.6</v>
          </cell>
          <cell r="BE164" t="str">
            <v>–</v>
          </cell>
          <cell r="BF164" t="str">
            <v>–</v>
          </cell>
          <cell r="BG164" t="str">
            <v>–</v>
          </cell>
          <cell r="BH164" t="str">
            <v>–</v>
          </cell>
          <cell r="BI164" t="str">
            <v>–</v>
          </cell>
          <cell r="BJ164" t="str">
            <v>–</v>
          </cell>
          <cell r="BK164" t="str">
            <v>–</v>
          </cell>
          <cell r="BL164" t="str">
            <v>–</v>
          </cell>
          <cell r="BM164" t="str">
            <v>–</v>
          </cell>
          <cell r="BN164" t="str">
            <v>–</v>
          </cell>
          <cell r="BO164" t="str">
            <v>–</v>
          </cell>
          <cell r="BP164" t="str">
            <v>–</v>
          </cell>
          <cell r="BQ164" t="str">
            <v>–</v>
          </cell>
          <cell r="BR164" t="str">
            <v>–</v>
          </cell>
          <cell r="BS164" t="str">
            <v>–</v>
          </cell>
          <cell r="BT164" t="str">
            <v>–</v>
          </cell>
          <cell r="BU164" t="str">
            <v>–</v>
          </cell>
          <cell r="BV164">
            <v>1.89</v>
          </cell>
          <cell r="BW164">
            <v>15.7</v>
          </cell>
          <cell r="BX164">
            <v>52.3</v>
          </cell>
          <cell r="BY164">
            <v>59.4</v>
          </cell>
        </row>
        <row r="165">
          <cell r="A165" t="str">
            <v>W16X45</v>
          </cell>
          <cell r="B165" t="str">
            <v>F</v>
          </cell>
          <cell r="C165">
            <v>45</v>
          </cell>
          <cell r="D165">
            <v>13.3</v>
          </cell>
          <cell r="E165">
            <v>16.100000000000001</v>
          </cell>
          <cell r="F165">
            <v>16.125</v>
          </cell>
          <cell r="G165" t="str">
            <v>–</v>
          </cell>
          <cell r="H165" t="str">
            <v>–</v>
          </cell>
          <cell r="I165" t="str">
            <v>–</v>
          </cell>
          <cell r="J165">
            <v>7.04</v>
          </cell>
          <cell r="K165">
            <v>7</v>
          </cell>
          <cell r="L165" t="str">
            <v>–</v>
          </cell>
          <cell r="M165" t="str">
            <v>–</v>
          </cell>
          <cell r="N165" t="str">
            <v>–</v>
          </cell>
          <cell r="O165">
            <v>0.34499999999999997</v>
          </cell>
          <cell r="P165">
            <v>0.375</v>
          </cell>
          <cell r="Q165">
            <v>0.1875</v>
          </cell>
          <cell r="R165">
            <v>0.56499999999999995</v>
          </cell>
          <cell r="S165">
            <v>0.5625</v>
          </cell>
          <cell r="T165" t="str">
            <v>–</v>
          </cell>
          <cell r="U165" t="str">
            <v>–</v>
          </cell>
          <cell r="V165" t="str">
            <v>–</v>
          </cell>
          <cell r="W165">
            <v>0.96699999999999997</v>
          </cell>
          <cell r="X165">
            <v>1.25</v>
          </cell>
          <cell r="Y165">
            <v>0.8125</v>
          </cell>
          <cell r="Z165" t="str">
            <v>–</v>
          </cell>
          <cell r="AA165" t="str">
            <v>–</v>
          </cell>
          <cell r="AB165" t="str">
            <v>–</v>
          </cell>
          <cell r="AC165" t="str">
            <v>–</v>
          </cell>
          <cell r="AD165" t="str">
            <v>–</v>
          </cell>
          <cell r="AE165">
            <v>6.23</v>
          </cell>
          <cell r="AF165" t="str">
            <v>–</v>
          </cell>
          <cell r="AG165" t="str">
            <v>–</v>
          </cell>
          <cell r="AH165">
            <v>41.1</v>
          </cell>
          <cell r="AI165" t="str">
            <v>–</v>
          </cell>
          <cell r="AJ165" t="str">
            <v>–</v>
          </cell>
          <cell r="AK165">
            <v>586</v>
          </cell>
          <cell r="AL165">
            <v>82.3</v>
          </cell>
          <cell r="AM165">
            <v>72.7</v>
          </cell>
          <cell r="AN165">
            <v>6.65</v>
          </cell>
          <cell r="AO165">
            <v>32.799999999999997</v>
          </cell>
          <cell r="AP165">
            <v>14.5</v>
          </cell>
          <cell r="AQ165">
            <v>9.34</v>
          </cell>
          <cell r="AR165">
            <v>1.57</v>
          </cell>
          <cell r="AS165" t="str">
            <v>–</v>
          </cell>
          <cell r="AT165" t="str">
            <v>–</v>
          </cell>
          <cell r="AU165" t="str">
            <v>–</v>
          </cell>
          <cell r="AV165">
            <v>1.1100000000000001</v>
          </cell>
          <cell r="AW165">
            <v>1990</v>
          </cell>
          <cell r="AX165" t="str">
            <v>–</v>
          </cell>
          <cell r="AY165">
            <v>27.3</v>
          </cell>
          <cell r="AZ165">
            <v>27.2</v>
          </cell>
          <cell r="BA165" t="str">
            <v>–</v>
          </cell>
          <cell r="BB165" t="str">
            <v>–</v>
          </cell>
          <cell r="BC165">
            <v>14.7</v>
          </cell>
          <cell r="BD165">
            <v>40.6</v>
          </cell>
          <cell r="BE165" t="str">
            <v>–</v>
          </cell>
          <cell r="BF165" t="str">
            <v>–</v>
          </cell>
          <cell r="BG165" t="str">
            <v>–</v>
          </cell>
          <cell r="BH165" t="str">
            <v>–</v>
          </cell>
          <cell r="BI165" t="str">
            <v>–</v>
          </cell>
          <cell r="BJ165" t="str">
            <v>–</v>
          </cell>
          <cell r="BK165" t="str">
            <v>–</v>
          </cell>
          <cell r="BL165" t="str">
            <v>–</v>
          </cell>
          <cell r="BM165" t="str">
            <v>–</v>
          </cell>
          <cell r="BN165" t="str">
            <v>–</v>
          </cell>
          <cell r="BO165" t="str">
            <v>–</v>
          </cell>
          <cell r="BP165" t="str">
            <v>–</v>
          </cell>
          <cell r="BQ165" t="str">
            <v>–</v>
          </cell>
          <cell r="BR165" t="str">
            <v>–</v>
          </cell>
          <cell r="BS165" t="str">
            <v>–</v>
          </cell>
          <cell r="BT165" t="str">
            <v>–</v>
          </cell>
          <cell r="BU165" t="str">
            <v>–</v>
          </cell>
          <cell r="BV165">
            <v>1.87</v>
          </cell>
          <cell r="BW165">
            <v>15.5</v>
          </cell>
          <cell r="BX165">
            <v>52</v>
          </cell>
          <cell r="BY165">
            <v>59</v>
          </cell>
        </row>
        <row r="166">
          <cell r="A166" t="str">
            <v>W16X40</v>
          </cell>
          <cell r="B166" t="str">
            <v>F</v>
          </cell>
          <cell r="C166">
            <v>40</v>
          </cell>
          <cell r="D166">
            <v>11.8</v>
          </cell>
          <cell r="E166">
            <v>16</v>
          </cell>
          <cell r="F166">
            <v>16</v>
          </cell>
          <cell r="G166" t="str">
            <v>–</v>
          </cell>
          <cell r="H166" t="str">
            <v>–</v>
          </cell>
          <cell r="I166" t="str">
            <v>–</v>
          </cell>
          <cell r="J166">
            <v>7</v>
          </cell>
          <cell r="K166">
            <v>7</v>
          </cell>
          <cell r="L166" t="str">
            <v>–</v>
          </cell>
          <cell r="M166" t="str">
            <v>–</v>
          </cell>
          <cell r="N166" t="str">
            <v>–</v>
          </cell>
          <cell r="O166">
            <v>0.30499999999999999</v>
          </cell>
          <cell r="P166">
            <v>0.3125</v>
          </cell>
          <cell r="Q166">
            <v>0.1875</v>
          </cell>
          <cell r="R166">
            <v>0.505</v>
          </cell>
          <cell r="S166">
            <v>0.5</v>
          </cell>
          <cell r="T166" t="str">
            <v>–</v>
          </cell>
          <cell r="U166" t="str">
            <v>–</v>
          </cell>
          <cell r="V166" t="str">
            <v>–</v>
          </cell>
          <cell r="W166">
            <v>0.90700000000000003</v>
          </cell>
          <cell r="X166">
            <v>1.1875</v>
          </cell>
          <cell r="Y166">
            <v>0.8125</v>
          </cell>
          <cell r="Z166" t="str">
            <v>–</v>
          </cell>
          <cell r="AA166" t="str">
            <v>–</v>
          </cell>
          <cell r="AB166" t="str">
            <v>–</v>
          </cell>
          <cell r="AC166" t="str">
            <v>–</v>
          </cell>
          <cell r="AD166" t="str">
            <v>–</v>
          </cell>
          <cell r="AE166">
            <v>6.93</v>
          </cell>
          <cell r="AF166" t="str">
            <v>–</v>
          </cell>
          <cell r="AG166" t="str">
            <v>–</v>
          </cell>
          <cell r="AH166">
            <v>46.5</v>
          </cell>
          <cell r="AI166" t="str">
            <v>–</v>
          </cell>
          <cell r="AJ166" t="str">
            <v>–</v>
          </cell>
          <cell r="AK166">
            <v>518</v>
          </cell>
          <cell r="AL166">
            <v>73</v>
          </cell>
          <cell r="AM166">
            <v>64.7</v>
          </cell>
          <cell r="AN166">
            <v>6.63</v>
          </cell>
          <cell r="AO166">
            <v>28.9</v>
          </cell>
          <cell r="AP166">
            <v>12.7</v>
          </cell>
          <cell r="AQ166">
            <v>8.25</v>
          </cell>
          <cell r="AR166">
            <v>1.57</v>
          </cell>
          <cell r="AS166" t="str">
            <v>–</v>
          </cell>
          <cell r="AT166" t="str">
            <v>–</v>
          </cell>
          <cell r="AU166" t="str">
            <v>–</v>
          </cell>
          <cell r="AV166">
            <v>0.79400000000000004</v>
          </cell>
          <cell r="AW166">
            <v>1730</v>
          </cell>
          <cell r="AX166" t="str">
            <v>–</v>
          </cell>
          <cell r="AY166">
            <v>27.1</v>
          </cell>
          <cell r="AZ166">
            <v>24</v>
          </cell>
          <cell r="BA166" t="str">
            <v>–</v>
          </cell>
          <cell r="BB166" t="str">
            <v>–</v>
          </cell>
          <cell r="BC166">
            <v>13.1</v>
          </cell>
          <cell r="BD166">
            <v>36</v>
          </cell>
          <cell r="BE166" t="str">
            <v>–</v>
          </cell>
          <cell r="BF166" t="str">
            <v>–</v>
          </cell>
          <cell r="BG166" t="str">
            <v>–</v>
          </cell>
          <cell r="BH166" t="str">
            <v>–</v>
          </cell>
          <cell r="BI166" t="str">
            <v>–</v>
          </cell>
          <cell r="BJ166" t="str">
            <v>–</v>
          </cell>
          <cell r="BK166" t="str">
            <v>–</v>
          </cell>
          <cell r="BL166" t="str">
            <v>–</v>
          </cell>
          <cell r="BM166" t="str">
            <v>–</v>
          </cell>
          <cell r="BN166" t="str">
            <v>–</v>
          </cell>
          <cell r="BO166" t="str">
            <v>–</v>
          </cell>
          <cell r="BP166" t="str">
            <v>–</v>
          </cell>
          <cell r="BQ166" t="str">
            <v>–</v>
          </cell>
          <cell r="BR166" t="str">
            <v>–</v>
          </cell>
          <cell r="BS166" t="str">
            <v>–</v>
          </cell>
          <cell r="BT166" t="str">
            <v>–</v>
          </cell>
          <cell r="BU166" t="str">
            <v>–</v>
          </cell>
          <cell r="BV166">
            <v>1.86</v>
          </cell>
          <cell r="BW166">
            <v>15.5</v>
          </cell>
          <cell r="BX166">
            <v>51.7</v>
          </cell>
          <cell r="BY166">
            <v>58.7</v>
          </cell>
        </row>
        <row r="167">
          <cell r="A167" t="str">
            <v>W16X36</v>
          </cell>
          <cell r="B167" t="str">
            <v>F</v>
          </cell>
          <cell r="C167">
            <v>36</v>
          </cell>
          <cell r="D167">
            <v>10.6</v>
          </cell>
          <cell r="E167">
            <v>15.9</v>
          </cell>
          <cell r="F167">
            <v>15.875</v>
          </cell>
          <cell r="G167" t="str">
            <v>–</v>
          </cell>
          <cell r="H167" t="str">
            <v>–</v>
          </cell>
          <cell r="I167" t="str">
            <v>–</v>
          </cell>
          <cell r="J167">
            <v>6.99</v>
          </cell>
          <cell r="K167">
            <v>7</v>
          </cell>
          <cell r="L167" t="str">
            <v>–</v>
          </cell>
          <cell r="M167" t="str">
            <v>–</v>
          </cell>
          <cell r="N167" t="str">
            <v>–</v>
          </cell>
          <cell r="O167">
            <v>0.29499999999999998</v>
          </cell>
          <cell r="P167">
            <v>0.3125</v>
          </cell>
          <cell r="Q167">
            <v>0.1875</v>
          </cell>
          <cell r="R167">
            <v>0.43</v>
          </cell>
          <cell r="S167">
            <v>0.4375</v>
          </cell>
          <cell r="T167" t="str">
            <v>–</v>
          </cell>
          <cell r="U167" t="str">
            <v>–</v>
          </cell>
          <cell r="V167" t="str">
            <v>–</v>
          </cell>
          <cell r="W167">
            <v>0.83199999999999996</v>
          </cell>
          <cell r="X167">
            <v>1.125</v>
          </cell>
          <cell r="Y167">
            <v>0.75</v>
          </cell>
          <cell r="Z167" t="str">
            <v>–</v>
          </cell>
          <cell r="AA167" t="str">
            <v>–</v>
          </cell>
          <cell r="AB167" t="str">
            <v>–</v>
          </cell>
          <cell r="AC167" t="str">
            <v>–</v>
          </cell>
          <cell r="AD167" t="str">
            <v>–</v>
          </cell>
          <cell r="AE167">
            <v>8.1199999999999992</v>
          </cell>
          <cell r="AF167" t="str">
            <v>–</v>
          </cell>
          <cell r="AG167" t="str">
            <v>–</v>
          </cell>
          <cell r="AH167">
            <v>48.1</v>
          </cell>
          <cell r="AI167" t="str">
            <v>–</v>
          </cell>
          <cell r="AJ167" t="str">
            <v>–</v>
          </cell>
          <cell r="AK167">
            <v>448</v>
          </cell>
          <cell r="AL167">
            <v>64</v>
          </cell>
          <cell r="AM167">
            <v>56.5</v>
          </cell>
          <cell r="AN167">
            <v>6.51</v>
          </cell>
          <cell r="AO167">
            <v>24.5</v>
          </cell>
          <cell r="AP167">
            <v>10.8</v>
          </cell>
          <cell r="AQ167">
            <v>7</v>
          </cell>
          <cell r="AR167">
            <v>1.52</v>
          </cell>
          <cell r="AS167" t="str">
            <v>–</v>
          </cell>
          <cell r="AT167" t="str">
            <v>–</v>
          </cell>
          <cell r="AU167" t="str">
            <v>–</v>
          </cell>
          <cell r="AV167">
            <v>0.54500000000000004</v>
          </cell>
          <cell r="AW167">
            <v>1460</v>
          </cell>
          <cell r="AX167" t="str">
            <v>–</v>
          </cell>
          <cell r="AY167">
            <v>27</v>
          </cell>
          <cell r="AZ167">
            <v>20.3</v>
          </cell>
          <cell r="BA167" t="str">
            <v>–</v>
          </cell>
          <cell r="BB167" t="str">
            <v>–</v>
          </cell>
          <cell r="BC167">
            <v>11.1</v>
          </cell>
          <cell r="BD167">
            <v>31.6</v>
          </cell>
          <cell r="BE167" t="str">
            <v>–</v>
          </cell>
          <cell r="BF167" t="str">
            <v>–</v>
          </cell>
          <cell r="BG167" t="str">
            <v>–</v>
          </cell>
          <cell r="BH167" t="str">
            <v>–</v>
          </cell>
          <cell r="BI167" t="str">
            <v>–</v>
          </cell>
          <cell r="BJ167" t="str">
            <v>–</v>
          </cell>
          <cell r="BK167" t="str">
            <v>–</v>
          </cell>
          <cell r="BL167" t="str">
            <v>–</v>
          </cell>
          <cell r="BM167" t="str">
            <v>–</v>
          </cell>
          <cell r="BN167" t="str">
            <v>–</v>
          </cell>
          <cell r="BO167" t="str">
            <v>–</v>
          </cell>
          <cell r="BP167" t="str">
            <v>–</v>
          </cell>
          <cell r="BQ167" t="str">
            <v>–</v>
          </cell>
          <cell r="BR167" t="str">
            <v>–</v>
          </cell>
          <cell r="BS167" t="str">
            <v>–</v>
          </cell>
          <cell r="BT167" t="str">
            <v>–</v>
          </cell>
          <cell r="BU167" t="str">
            <v>–</v>
          </cell>
          <cell r="BV167">
            <v>1.83</v>
          </cell>
          <cell r="BW167">
            <v>15.5</v>
          </cell>
          <cell r="BX167">
            <v>51.5</v>
          </cell>
          <cell r="BY167">
            <v>58.5</v>
          </cell>
        </row>
        <row r="168">
          <cell r="A168" t="str">
            <v>W16X31</v>
          </cell>
          <cell r="B168" t="str">
            <v>F</v>
          </cell>
          <cell r="C168">
            <v>31</v>
          </cell>
          <cell r="D168">
            <v>9.1300000000000008</v>
          </cell>
          <cell r="E168">
            <v>15.9</v>
          </cell>
          <cell r="F168">
            <v>15.875</v>
          </cell>
          <cell r="G168" t="str">
            <v>–</v>
          </cell>
          <cell r="H168" t="str">
            <v>–</v>
          </cell>
          <cell r="I168" t="str">
            <v>–</v>
          </cell>
          <cell r="J168">
            <v>5.53</v>
          </cell>
          <cell r="K168">
            <v>5.5</v>
          </cell>
          <cell r="L168" t="str">
            <v>–</v>
          </cell>
          <cell r="M168" t="str">
            <v>–</v>
          </cell>
          <cell r="N168" t="str">
            <v>–</v>
          </cell>
          <cell r="O168">
            <v>0.27500000000000002</v>
          </cell>
          <cell r="P168">
            <v>0.25</v>
          </cell>
          <cell r="Q168">
            <v>0.125</v>
          </cell>
          <cell r="R168">
            <v>0.44</v>
          </cell>
          <cell r="S168">
            <v>0.4375</v>
          </cell>
          <cell r="T168" t="str">
            <v>–</v>
          </cell>
          <cell r="U168" t="str">
            <v>–</v>
          </cell>
          <cell r="V168" t="str">
            <v>–</v>
          </cell>
          <cell r="W168">
            <v>0.84199999999999997</v>
          </cell>
          <cell r="X168">
            <v>1.125</v>
          </cell>
          <cell r="Y168">
            <v>0.75</v>
          </cell>
          <cell r="Z168" t="str">
            <v>–</v>
          </cell>
          <cell r="AA168" t="str">
            <v>–</v>
          </cell>
          <cell r="AB168" t="str">
            <v>–</v>
          </cell>
          <cell r="AC168" t="str">
            <v>–</v>
          </cell>
          <cell r="AD168" t="str">
            <v>–</v>
          </cell>
          <cell r="AE168">
            <v>6.28</v>
          </cell>
          <cell r="AF168" t="str">
            <v>–</v>
          </cell>
          <cell r="AG168" t="str">
            <v>–</v>
          </cell>
          <cell r="AH168">
            <v>51.6</v>
          </cell>
          <cell r="AI168" t="str">
            <v>–</v>
          </cell>
          <cell r="AJ168" t="str">
            <v>–</v>
          </cell>
          <cell r="AK168">
            <v>375</v>
          </cell>
          <cell r="AL168">
            <v>54</v>
          </cell>
          <cell r="AM168">
            <v>47.2</v>
          </cell>
          <cell r="AN168">
            <v>6.41</v>
          </cell>
          <cell r="AO168">
            <v>12.4</v>
          </cell>
          <cell r="AP168">
            <v>7.03</v>
          </cell>
          <cell r="AQ168">
            <v>4.49</v>
          </cell>
          <cell r="AR168">
            <v>1.17</v>
          </cell>
          <cell r="AS168" t="str">
            <v>–</v>
          </cell>
          <cell r="AT168" t="str">
            <v>–</v>
          </cell>
          <cell r="AU168" t="str">
            <v>–</v>
          </cell>
          <cell r="AV168">
            <v>0.46100000000000002</v>
          </cell>
          <cell r="AW168">
            <v>739</v>
          </cell>
          <cell r="AX168" t="str">
            <v>–</v>
          </cell>
          <cell r="AY168">
            <v>21.4</v>
          </cell>
          <cell r="AZ168">
            <v>13</v>
          </cell>
          <cell r="BA168" t="str">
            <v>–</v>
          </cell>
          <cell r="BB168" t="str">
            <v>–</v>
          </cell>
          <cell r="BC168">
            <v>8.94</v>
          </cell>
          <cell r="BD168">
            <v>26.6</v>
          </cell>
          <cell r="BE168" t="str">
            <v>–</v>
          </cell>
          <cell r="BF168" t="str">
            <v>–</v>
          </cell>
          <cell r="BG168" t="str">
            <v>–</v>
          </cell>
          <cell r="BH168" t="str">
            <v>–</v>
          </cell>
          <cell r="BI168" t="str">
            <v>–</v>
          </cell>
          <cell r="BJ168" t="str">
            <v>–</v>
          </cell>
          <cell r="BK168" t="str">
            <v>–</v>
          </cell>
          <cell r="BL168" t="str">
            <v>–</v>
          </cell>
          <cell r="BM168" t="str">
            <v>–</v>
          </cell>
          <cell r="BN168" t="str">
            <v>–</v>
          </cell>
          <cell r="BO168" t="str">
            <v>–</v>
          </cell>
          <cell r="BP168" t="str">
            <v>–</v>
          </cell>
          <cell r="BQ168" t="str">
            <v>–</v>
          </cell>
          <cell r="BR168" t="str">
            <v>–</v>
          </cell>
          <cell r="BS168" t="str">
            <v>–</v>
          </cell>
          <cell r="BT168" t="str">
            <v>–</v>
          </cell>
          <cell r="BU168" t="str">
            <v>–</v>
          </cell>
          <cell r="BV168">
            <v>1.42</v>
          </cell>
          <cell r="BW168">
            <v>15.5</v>
          </cell>
          <cell r="BX168">
            <v>47.2</v>
          </cell>
          <cell r="BY168">
            <v>52.7</v>
          </cell>
        </row>
        <row r="169">
          <cell r="A169" t="str">
            <v>W16X26</v>
          </cell>
          <cell r="B169" t="str">
            <v>F</v>
          </cell>
          <cell r="C169">
            <v>26</v>
          </cell>
          <cell r="D169">
            <v>7.68</v>
          </cell>
          <cell r="E169">
            <v>15.7</v>
          </cell>
          <cell r="F169">
            <v>15.75</v>
          </cell>
          <cell r="G169" t="str">
            <v>–</v>
          </cell>
          <cell r="H169" t="str">
            <v>–</v>
          </cell>
          <cell r="I169" t="str">
            <v>–</v>
          </cell>
          <cell r="J169">
            <v>5.5</v>
          </cell>
          <cell r="K169">
            <v>5.5</v>
          </cell>
          <cell r="L169" t="str">
            <v>–</v>
          </cell>
          <cell r="M169" t="str">
            <v>–</v>
          </cell>
          <cell r="N169" t="str">
            <v>–</v>
          </cell>
          <cell r="O169">
            <v>0.25</v>
          </cell>
          <cell r="P169">
            <v>0.25</v>
          </cell>
          <cell r="Q169">
            <v>0.125</v>
          </cell>
          <cell r="R169">
            <v>0.34499999999999997</v>
          </cell>
          <cell r="S169">
            <v>0.375</v>
          </cell>
          <cell r="T169" t="str">
            <v>–</v>
          </cell>
          <cell r="U169" t="str">
            <v>–</v>
          </cell>
          <cell r="V169" t="str">
            <v>–</v>
          </cell>
          <cell r="W169">
            <v>0.747</v>
          </cell>
          <cell r="X169">
            <v>1.0625</v>
          </cell>
          <cell r="Y169">
            <v>0.75</v>
          </cell>
          <cell r="Z169" t="str">
            <v>–</v>
          </cell>
          <cell r="AA169" t="str">
            <v>–</v>
          </cell>
          <cell r="AB169" t="str">
            <v>–</v>
          </cell>
          <cell r="AC169" t="str">
            <v>–</v>
          </cell>
          <cell r="AD169" t="str">
            <v>–</v>
          </cell>
          <cell r="AE169">
            <v>7.97</v>
          </cell>
          <cell r="AF169" t="str">
            <v>–</v>
          </cell>
          <cell r="AG169" t="str">
            <v>–</v>
          </cell>
          <cell r="AH169">
            <v>56.8</v>
          </cell>
          <cell r="AI169" t="str">
            <v>–</v>
          </cell>
          <cell r="AJ169" t="str">
            <v>–</v>
          </cell>
          <cell r="AK169">
            <v>301</v>
          </cell>
          <cell r="AL169">
            <v>44.2</v>
          </cell>
          <cell r="AM169">
            <v>38.4</v>
          </cell>
          <cell r="AN169">
            <v>6.26</v>
          </cell>
          <cell r="AO169">
            <v>9.59</v>
          </cell>
          <cell r="AP169">
            <v>5.48</v>
          </cell>
          <cell r="AQ169">
            <v>3.49</v>
          </cell>
          <cell r="AR169">
            <v>1.1200000000000001</v>
          </cell>
          <cell r="AS169" t="str">
            <v>–</v>
          </cell>
          <cell r="AT169" t="str">
            <v>–</v>
          </cell>
          <cell r="AU169" t="str">
            <v>–</v>
          </cell>
          <cell r="AV169">
            <v>0.26200000000000001</v>
          </cell>
          <cell r="AW169">
            <v>565</v>
          </cell>
          <cell r="AX169" t="str">
            <v>–</v>
          </cell>
          <cell r="AY169">
            <v>21.1</v>
          </cell>
          <cell r="AZ169">
            <v>10</v>
          </cell>
          <cell r="BA169" t="str">
            <v>–</v>
          </cell>
          <cell r="BB169" t="str">
            <v>–</v>
          </cell>
          <cell r="BC169">
            <v>6.95</v>
          </cell>
          <cell r="BD169">
            <v>21.6</v>
          </cell>
          <cell r="BE169" t="str">
            <v>–</v>
          </cell>
          <cell r="BF169" t="str">
            <v>–</v>
          </cell>
          <cell r="BG169" t="str">
            <v>–</v>
          </cell>
          <cell r="BH169" t="str">
            <v>–</v>
          </cell>
          <cell r="BI169" t="str">
            <v>–</v>
          </cell>
          <cell r="BJ169" t="str">
            <v>–</v>
          </cell>
          <cell r="BK169" t="str">
            <v>–</v>
          </cell>
          <cell r="BL169" t="str">
            <v>–</v>
          </cell>
          <cell r="BM169" t="str">
            <v>–</v>
          </cell>
          <cell r="BN169" t="str">
            <v>–</v>
          </cell>
          <cell r="BO169" t="str">
            <v>–</v>
          </cell>
          <cell r="BP169" t="str">
            <v>–</v>
          </cell>
          <cell r="BQ169" t="str">
            <v>–</v>
          </cell>
          <cell r="BR169" t="str">
            <v>–</v>
          </cell>
          <cell r="BS169" t="str">
            <v>–</v>
          </cell>
          <cell r="BT169" t="str">
            <v>–</v>
          </cell>
          <cell r="BU169" t="str">
            <v>–</v>
          </cell>
          <cell r="BV169">
            <v>1.38</v>
          </cell>
          <cell r="BW169">
            <v>15.4</v>
          </cell>
          <cell r="BX169">
            <v>46.7</v>
          </cell>
          <cell r="BY169">
            <v>52.2</v>
          </cell>
        </row>
        <row r="170">
          <cell r="A170" t="str">
            <v>W14X730</v>
          </cell>
          <cell r="B170" t="str">
            <v>T</v>
          </cell>
          <cell r="C170">
            <v>730</v>
          </cell>
          <cell r="D170">
            <v>215</v>
          </cell>
          <cell r="E170">
            <v>22.4</v>
          </cell>
          <cell r="F170">
            <v>22.375</v>
          </cell>
          <cell r="G170" t="str">
            <v>–</v>
          </cell>
          <cell r="H170" t="str">
            <v>–</v>
          </cell>
          <cell r="I170" t="str">
            <v>–</v>
          </cell>
          <cell r="J170">
            <v>17.899999999999999</v>
          </cell>
          <cell r="K170">
            <v>17.875</v>
          </cell>
          <cell r="L170" t="str">
            <v>–</v>
          </cell>
          <cell r="M170" t="str">
            <v>–</v>
          </cell>
          <cell r="N170" t="str">
            <v>–</v>
          </cell>
          <cell r="O170">
            <v>3.07</v>
          </cell>
          <cell r="P170">
            <v>3.0625</v>
          </cell>
          <cell r="Q170">
            <v>1.5625</v>
          </cell>
          <cell r="R170">
            <v>4.91</v>
          </cell>
          <cell r="S170">
            <v>4.9375</v>
          </cell>
          <cell r="T170" t="str">
            <v>–</v>
          </cell>
          <cell r="U170" t="str">
            <v>–</v>
          </cell>
          <cell r="V170" t="str">
            <v>–</v>
          </cell>
          <cell r="W170">
            <v>5.51</v>
          </cell>
          <cell r="X170">
            <v>6.1875</v>
          </cell>
          <cell r="Y170">
            <v>2.75</v>
          </cell>
          <cell r="Z170" t="str">
            <v>–</v>
          </cell>
          <cell r="AA170" t="str">
            <v>–</v>
          </cell>
          <cell r="AB170" t="str">
            <v>–</v>
          </cell>
          <cell r="AC170" t="str">
            <v>–</v>
          </cell>
          <cell r="AD170" t="str">
            <v>–</v>
          </cell>
          <cell r="AE170">
            <v>1.82</v>
          </cell>
          <cell r="AF170" t="str">
            <v>–</v>
          </cell>
          <cell r="AG170" t="str">
            <v>–</v>
          </cell>
          <cell r="AH170">
            <v>3.71</v>
          </cell>
          <cell r="AI170" t="str">
            <v>–</v>
          </cell>
          <cell r="AJ170" t="str">
            <v>–</v>
          </cell>
          <cell r="AK170">
            <v>14300</v>
          </cell>
          <cell r="AL170">
            <v>1660</v>
          </cell>
          <cell r="AM170">
            <v>1280</v>
          </cell>
          <cell r="AN170">
            <v>8.17</v>
          </cell>
          <cell r="AO170">
            <v>4720</v>
          </cell>
          <cell r="AP170">
            <v>816</v>
          </cell>
          <cell r="AQ170">
            <v>527</v>
          </cell>
          <cell r="AR170">
            <v>4.6900000000000004</v>
          </cell>
          <cell r="AS170" t="str">
            <v>–</v>
          </cell>
          <cell r="AT170" t="str">
            <v>–</v>
          </cell>
          <cell r="AU170" t="str">
            <v>–</v>
          </cell>
          <cell r="AV170">
            <v>1450</v>
          </cell>
          <cell r="AW170">
            <v>362000</v>
          </cell>
          <cell r="AX170" t="str">
            <v>–</v>
          </cell>
          <cell r="AY170">
            <v>78.3</v>
          </cell>
          <cell r="AZ170">
            <v>1720</v>
          </cell>
          <cell r="BA170" t="str">
            <v>–</v>
          </cell>
          <cell r="BB170" t="str">
            <v>–</v>
          </cell>
          <cell r="BC170">
            <v>318</v>
          </cell>
          <cell r="BD170">
            <v>829</v>
          </cell>
          <cell r="BE170" t="str">
            <v>–</v>
          </cell>
          <cell r="BF170" t="str">
            <v>–</v>
          </cell>
          <cell r="BG170" t="str">
            <v>–</v>
          </cell>
          <cell r="BH170" t="str">
            <v>–</v>
          </cell>
          <cell r="BI170" t="str">
            <v>–</v>
          </cell>
          <cell r="BJ170" t="str">
            <v>–</v>
          </cell>
          <cell r="BK170" t="str">
            <v>–</v>
          </cell>
          <cell r="BL170" t="str">
            <v>–</v>
          </cell>
          <cell r="BM170" t="str">
            <v>–</v>
          </cell>
          <cell r="BN170" t="str">
            <v>–</v>
          </cell>
          <cell r="BO170" t="str">
            <v>–</v>
          </cell>
          <cell r="BP170" t="str">
            <v>–</v>
          </cell>
          <cell r="BQ170" t="str">
            <v>–</v>
          </cell>
          <cell r="BR170" t="str">
            <v>–</v>
          </cell>
          <cell r="BS170" t="str">
            <v>–</v>
          </cell>
          <cell r="BT170" t="str">
            <v>–</v>
          </cell>
          <cell r="BU170" t="str">
            <v>–</v>
          </cell>
          <cell r="BV170">
            <v>5.68</v>
          </cell>
          <cell r="BW170">
            <v>17.5</v>
          </cell>
          <cell r="BX170">
            <v>91.1</v>
          </cell>
          <cell r="BY170">
            <v>109</v>
          </cell>
        </row>
        <row r="171">
          <cell r="A171" t="str">
            <v>W14X665</v>
          </cell>
          <cell r="B171" t="str">
            <v>T</v>
          </cell>
          <cell r="C171">
            <v>665</v>
          </cell>
          <cell r="D171">
            <v>196</v>
          </cell>
          <cell r="E171">
            <v>21.6</v>
          </cell>
          <cell r="F171">
            <v>21.625</v>
          </cell>
          <cell r="G171" t="str">
            <v>–</v>
          </cell>
          <cell r="H171" t="str">
            <v>–</v>
          </cell>
          <cell r="I171" t="str">
            <v>–</v>
          </cell>
          <cell r="J171">
            <v>17.7</v>
          </cell>
          <cell r="K171">
            <v>17.625</v>
          </cell>
          <cell r="L171" t="str">
            <v>–</v>
          </cell>
          <cell r="M171" t="str">
            <v>–</v>
          </cell>
          <cell r="N171" t="str">
            <v>–</v>
          </cell>
          <cell r="O171">
            <v>2.83</v>
          </cell>
          <cell r="P171">
            <v>2.8125</v>
          </cell>
          <cell r="Q171">
            <v>1.4375</v>
          </cell>
          <cell r="R171">
            <v>4.5199999999999996</v>
          </cell>
          <cell r="S171">
            <v>4.5</v>
          </cell>
          <cell r="T171" t="str">
            <v>–</v>
          </cell>
          <cell r="U171" t="str">
            <v>–</v>
          </cell>
          <cell r="V171" t="str">
            <v>–</v>
          </cell>
          <cell r="W171">
            <v>5.12</v>
          </cell>
          <cell r="X171">
            <v>5.8125</v>
          </cell>
          <cell r="Y171">
            <v>2.625</v>
          </cell>
          <cell r="Z171" t="str">
            <v>–</v>
          </cell>
          <cell r="AA171" t="str">
            <v>–</v>
          </cell>
          <cell r="AB171" t="str">
            <v>–</v>
          </cell>
          <cell r="AC171" t="str">
            <v>–</v>
          </cell>
          <cell r="AD171" t="str">
            <v>–</v>
          </cell>
          <cell r="AE171">
            <v>1.95</v>
          </cell>
          <cell r="AF171" t="str">
            <v>–</v>
          </cell>
          <cell r="AG171" t="str">
            <v>–</v>
          </cell>
          <cell r="AH171">
            <v>4.03</v>
          </cell>
          <cell r="AI171" t="str">
            <v>–</v>
          </cell>
          <cell r="AJ171" t="str">
            <v>–</v>
          </cell>
          <cell r="AK171">
            <v>12400</v>
          </cell>
          <cell r="AL171">
            <v>1480</v>
          </cell>
          <cell r="AM171">
            <v>1150</v>
          </cell>
          <cell r="AN171">
            <v>7.98</v>
          </cell>
          <cell r="AO171">
            <v>4170</v>
          </cell>
          <cell r="AP171">
            <v>730</v>
          </cell>
          <cell r="AQ171">
            <v>472</v>
          </cell>
          <cell r="AR171">
            <v>4.62</v>
          </cell>
          <cell r="AS171" t="str">
            <v>–</v>
          </cell>
          <cell r="AT171" t="str">
            <v>–</v>
          </cell>
          <cell r="AU171" t="str">
            <v>–</v>
          </cell>
          <cell r="AV171">
            <v>1120</v>
          </cell>
          <cell r="AW171">
            <v>305000</v>
          </cell>
          <cell r="AX171" t="str">
            <v>–</v>
          </cell>
          <cell r="AY171">
            <v>75.599999999999994</v>
          </cell>
          <cell r="AZ171">
            <v>1510</v>
          </cell>
          <cell r="BA171" t="str">
            <v>–</v>
          </cell>
          <cell r="BB171" t="str">
            <v>–</v>
          </cell>
          <cell r="BC171">
            <v>287</v>
          </cell>
          <cell r="BD171">
            <v>739</v>
          </cell>
          <cell r="BE171" t="str">
            <v>–</v>
          </cell>
          <cell r="BF171" t="str">
            <v>–</v>
          </cell>
          <cell r="BG171" t="str">
            <v>–</v>
          </cell>
          <cell r="BH171" t="str">
            <v>–</v>
          </cell>
          <cell r="BI171" t="str">
            <v>–</v>
          </cell>
          <cell r="BJ171" t="str">
            <v>–</v>
          </cell>
          <cell r="BK171" t="str">
            <v>–</v>
          </cell>
          <cell r="BL171" t="str">
            <v>–</v>
          </cell>
          <cell r="BM171" t="str">
            <v>–</v>
          </cell>
          <cell r="BN171" t="str">
            <v>–</v>
          </cell>
          <cell r="BO171" t="str">
            <v>–</v>
          </cell>
          <cell r="BP171" t="str">
            <v>–</v>
          </cell>
          <cell r="BQ171" t="str">
            <v>–</v>
          </cell>
          <cell r="BR171" t="str">
            <v>–</v>
          </cell>
          <cell r="BS171" t="str">
            <v>–</v>
          </cell>
          <cell r="BT171" t="str">
            <v>–</v>
          </cell>
          <cell r="BU171" t="str">
            <v>–</v>
          </cell>
          <cell r="BV171">
            <v>5.57</v>
          </cell>
          <cell r="BW171">
            <v>17.100000000000001</v>
          </cell>
          <cell r="BX171">
            <v>89.3</v>
          </cell>
          <cell r="BY171">
            <v>107</v>
          </cell>
        </row>
        <row r="172">
          <cell r="A172" t="str">
            <v>W14X605</v>
          </cell>
          <cell r="B172" t="str">
            <v>T</v>
          </cell>
          <cell r="C172">
            <v>605</v>
          </cell>
          <cell r="D172">
            <v>178</v>
          </cell>
          <cell r="E172">
            <v>20.9</v>
          </cell>
          <cell r="F172">
            <v>20.875</v>
          </cell>
          <cell r="G172" t="str">
            <v>–</v>
          </cell>
          <cell r="H172" t="str">
            <v>–</v>
          </cell>
          <cell r="I172" t="str">
            <v>–</v>
          </cell>
          <cell r="J172">
            <v>17.399999999999999</v>
          </cell>
          <cell r="K172">
            <v>17.375</v>
          </cell>
          <cell r="L172" t="str">
            <v>–</v>
          </cell>
          <cell r="M172" t="str">
            <v>–</v>
          </cell>
          <cell r="N172" t="str">
            <v>–</v>
          </cell>
          <cell r="O172">
            <v>2.6</v>
          </cell>
          <cell r="P172">
            <v>2.625</v>
          </cell>
          <cell r="Q172">
            <v>1.3125</v>
          </cell>
          <cell r="R172">
            <v>4.16</v>
          </cell>
          <cell r="S172">
            <v>4.1875</v>
          </cell>
          <cell r="T172" t="str">
            <v>–</v>
          </cell>
          <cell r="U172" t="str">
            <v>–</v>
          </cell>
          <cell r="V172" t="str">
            <v>–</v>
          </cell>
          <cell r="W172">
            <v>4.76</v>
          </cell>
          <cell r="X172">
            <v>5.4375</v>
          </cell>
          <cell r="Y172">
            <v>2.5</v>
          </cell>
          <cell r="Z172" t="str">
            <v>–</v>
          </cell>
          <cell r="AA172" t="str">
            <v>–</v>
          </cell>
          <cell r="AB172" t="str">
            <v>–</v>
          </cell>
          <cell r="AC172" t="str">
            <v>–</v>
          </cell>
          <cell r="AD172" t="str">
            <v>–</v>
          </cell>
          <cell r="AE172">
            <v>2.09</v>
          </cell>
          <cell r="AF172" t="str">
            <v>–</v>
          </cell>
          <cell r="AG172" t="str">
            <v>–</v>
          </cell>
          <cell r="AH172">
            <v>4.3899999999999997</v>
          </cell>
          <cell r="AI172" t="str">
            <v>–</v>
          </cell>
          <cell r="AJ172" t="str">
            <v>–</v>
          </cell>
          <cell r="AK172">
            <v>10800</v>
          </cell>
          <cell r="AL172">
            <v>1320</v>
          </cell>
          <cell r="AM172">
            <v>1040</v>
          </cell>
          <cell r="AN172">
            <v>7.8</v>
          </cell>
          <cell r="AO172">
            <v>3680</v>
          </cell>
          <cell r="AP172">
            <v>652</v>
          </cell>
          <cell r="AQ172">
            <v>423</v>
          </cell>
          <cell r="AR172">
            <v>4.55</v>
          </cell>
          <cell r="AS172" t="str">
            <v>–</v>
          </cell>
          <cell r="AT172" t="str">
            <v>–</v>
          </cell>
          <cell r="AU172" t="str">
            <v>–</v>
          </cell>
          <cell r="AV172">
            <v>869</v>
          </cell>
          <cell r="AW172">
            <v>258000</v>
          </cell>
          <cell r="AX172" t="str">
            <v>–</v>
          </cell>
          <cell r="AY172">
            <v>72.8</v>
          </cell>
          <cell r="AZ172">
            <v>1320</v>
          </cell>
          <cell r="BA172" t="str">
            <v>–</v>
          </cell>
          <cell r="BB172" t="str">
            <v>–</v>
          </cell>
          <cell r="BC172">
            <v>258</v>
          </cell>
          <cell r="BD172">
            <v>657</v>
          </cell>
          <cell r="BE172" t="str">
            <v>–</v>
          </cell>
          <cell r="BF172" t="str">
            <v>–</v>
          </cell>
          <cell r="BG172" t="str">
            <v>–</v>
          </cell>
          <cell r="BH172" t="str">
            <v>–</v>
          </cell>
          <cell r="BI172" t="str">
            <v>–</v>
          </cell>
          <cell r="BJ172" t="str">
            <v>–</v>
          </cell>
          <cell r="BK172" t="str">
            <v>–</v>
          </cell>
          <cell r="BL172" t="str">
            <v>–</v>
          </cell>
          <cell r="BM172" t="str">
            <v>–</v>
          </cell>
          <cell r="BN172" t="str">
            <v>–</v>
          </cell>
          <cell r="BO172" t="str">
            <v>–</v>
          </cell>
          <cell r="BP172" t="str">
            <v>–</v>
          </cell>
          <cell r="BQ172" t="str">
            <v>–</v>
          </cell>
          <cell r="BR172" t="str">
            <v>–</v>
          </cell>
          <cell r="BS172" t="str">
            <v>–</v>
          </cell>
          <cell r="BT172" t="str">
            <v>–</v>
          </cell>
          <cell r="BU172" t="str">
            <v>–</v>
          </cell>
          <cell r="BV172">
            <v>5.44</v>
          </cell>
          <cell r="BW172">
            <v>16.7</v>
          </cell>
          <cell r="BX172">
            <v>87.6</v>
          </cell>
          <cell r="BY172">
            <v>105</v>
          </cell>
        </row>
        <row r="173">
          <cell r="A173" t="str">
            <v>W14X550</v>
          </cell>
          <cell r="B173" t="str">
            <v>T</v>
          </cell>
          <cell r="C173">
            <v>550</v>
          </cell>
          <cell r="D173">
            <v>162</v>
          </cell>
          <cell r="E173">
            <v>20.2</v>
          </cell>
          <cell r="F173">
            <v>20.25</v>
          </cell>
          <cell r="G173" t="str">
            <v>–</v>
          </cell>
          <cell r="H173" t="str">
            <v>–</v>
          </cell>
          <cell r="I173" t="str">
            <v>–</v>
          </cell>
          <cell r="J173">
            <v>17.2</v>
          </cell>
          <cell r="K173">
            <v>17.25</v>
          </cell>
          <cell r="L173" t="str">
            <v>–</v>
          </cell>
          <cell r="M173" t="str">
            <v>–</v>
          </cell>
          <cell r="N173" t="str">
            <v>–</v>
          </cell>
          <cell r="O173">
            <v>2.38</v>
          </cell>
          <cell r="P173">
            <v>2.375</v>
          </cell>
          <cell r="Q173">
            <v>1.1875</v>
          </cell>
          <cell r="R173">
            <v>3.82</v>
          </cell>
          <cell r="S173">
            <v>3.8125</v>
          </cell>
          <cell r="T173" t="str">
            <v>–</v>
          </cell>
          <cell r="U173" t="str">
            <v>–</v>
          </cell>
          <cell r="V173" t="str">
            <v>–</v>
          </cell>
          <cell r="W173">
            <v>4.42</v>
          </cell>
          <cell r="X173">
            <v>5.125</v>
          </cell>
          <cell r="Y173">
            <v>2.375</v>
          </cell>
          <cell r="Z173" t="str">
            <v>–</v>
          </cell>
          <cell r="AA173" t="str">
            <v>–</v>
          </cell>
          <cell r="AB173" t="str">
            <v>–</v>
          </cell>
          <cell r="AC173" t="str">
            <v>–</v>
          </cell>
          <cell r="AD173" t="str">
            <v>–</v>
          </cell>
          <cell r="AE173">
            <v>2.25</v>
          </cell>
          <cell r="AF173" t="str">
            <v>–</v>
          </cell>
          <cell r="AG173" t="str">
            <v>–</v>
          </cell>
          <cell r="AH173">
            <v>4.79</v>
          </cell>
          <cell r="AI173" t="str">
            <v>–</v>
          </cell>
          <cell r="AJ173" t="str">
            <v>–</v>
          </cell>
          <cell r="AK173">
            <v>9430</v>
          </cell>
          <cell r="AL173">
            <v>1180</v>
          </cell>
          <cell r="AM173">
            <v>931</v>
          </cell>
          <cell r="AN173">
            <v>7.63</v>
          </cell>
          <cell r="AO173">
            <v>3250</v>
          </cell>
          <cell r="AP173">
            <v>583</v>
          </cell>
          <cell r="AQ173">
            <v>378</v>
          </cell>
          <cell r="AR173">
            <v>4.49</v>
          </cell>
          <cell r="AS173" t="str">
            <v>–</v>
          </cell>
          <cell r="AT173" t="str">
            <v>–</v>
          </cell>
          <cell r="AU173" t="str">
            <v>–</v>
          </cell>
          <cell r="AV173">
            <v>669</v>
          </cell>
          <cell r="AW173">
            <v>219000</v>
          </cell>
          <cell r="AX173" t="str">
            <v>–</v>
          </cell>
          <cell r="AY173">
            <v>70.400000000000006</v>
          </cell>
          <cell r="AZ173">
            <v>1160</v>
          </cell>
          <cell r="BA173" t="str">
            <v>–</v>
          </cell>
          <cell r="BB173" t="str">
            <v>–</v>
          </cell>
          <cell r="BC173">
            <v>232</v>
          </cell>
          <cell r="BD173">
            <v>585</v>
          </cell>
          <cell r="BE173" t="str">
            <v>–</v>
          </cell>
          <cell r="BF173" t="str">
            <v>–</v>
          </cell>
          <cell r="BG173" t="str">
            <v>–</v>
          </cell>
          <cell r="BH173" t="str">
            <v>–</v>
          </cell>
          <cell r="BI173" t="str">
            <v>–</v>
          </cell>
          <cell r="BJ173" t="str">
            <v>–</v>
          </cell>
          <cell r="BK173" t="str">
            <v>–</v>
          </cell>
          <cell r="BL173" t="str">
            <v>–</v>
          </cell>
          <cell r="BM173" t="str">
            <v>–</v>
          </cell>
          <cell r="BN173" t="str">
            <v>–</v>
          </cell>
          <cell r="BO173" t="str">
            <v>–</v>
          </cell>
          <cell r="BP173" t="str">
            <v>–</v>
          </cell>
          <cell r="BQ173" t="str">
            <v>–</v>
          </cell>
          <cell r="BR173" t="str">
            <v>–</v>
          </cell>
          <cell r="BS173" t="str">
            <v>–</v>
          </cell>
          <cell r="BT173" t="str">
            <v>–</v>
          </cell>
          <cell r="BU173" t="str">
            <v>–</v>
          </cell>
          <cell r="BV173">
            <v>5.35</v>
          </cell>
          <cell r="BW173">
            <v>16.399999999999999</v>
          </cell>
          <cell r="BX173">
            <v>85.8</v>
          </cell>
          <cell r="BY173">
            <v>103</v>
          </cell>
        </row>
        <row r="174">
          <cell r="A174" t="str">
            <v>W14X500</v>
          </cell>
          <cell r="B174" t="str">
            <v>T</v>
          </cell>
          <cell r="C174">
            <v>500</v>
          </cell>
          <cell r="D174">
            <v>147</v>
          </cell>
          <cell r="E174">
            <v>19.600000000000001</v>
          </cell>
          <cell r="F174">
            <v>19.625</v>
          </cell>
          <cell r="G174" t="str">
            <v>–</v>
          </cell>
          <cell r="H174" t="str">
            <v>–</v>
          </cell>
          <cell r="I174" t="str">
            <v>–</v>
          </cell>
          <cell r="J174">
            <v>17</v>
          </cell>
          <cell r="K174">
            <v>17</v>
          </cell>
          <cell r="L174" t="str">
            <v>–</v>
          </cell>
          <cell r="M174" t="str">
            <v>–</v>
          </cell>
          <cell r="N174" t="str">
            <v>–</v>
          </cell>
          <cell r="O174">
            <v>2.19</v>
          </cell>
          <cell r="P174">
            <v>2.1875</v>
          </cell>
          <cell r="Q174">
            <v>1.125</v>
          </cell>
          <cell r="R174">
            <v>3.5</v>
          </cell>
          <cell r="S174">
            <v>3.5</v>
          </cell>
          <cell r="T174" t="str">
            <v>–</v>
          </cell>
          <cell r="U174" t="str">
            <v>–</v>
          </cell>
          <cell r="V174" t="str">
            <v>–</v>
          </cell>
          <cell r="W174">
            <v>4.0999999999999996</v>
          </cell>
          <cell r="X174">
            <v>4.8125</v>
          </cell>
          <cell r="Y174">
            <v>2.3125</v>
          </cell>
          <cell r="Z174" t="str">
            <v>–</v>
          </cell>
          <cell r="AA174" t="str">
            <v>–</v>
          </cell>
          <cell r="AB174" t="str">
            <v>–</v>
          </cell>
          <cell r="AC174" t="str">
            <v>–</v>
          </cell>
          <cell r="AD174" t="str">
            <v>–</v>
          </cell>
          <cell r="AE174">
            <v>2.4300000000000002</v>
          </cell>
          <cell r="AF174" t="str">
            <v>–</v>
          </cell>
          <cell r="AG174" t="str">
            <v>–</v>
          </cell>
          <cell r="AH174">
            <v>5.21</v>
          </cell>
          <cell r="AI174" t="str">
            <v>–</v>
          </cell>
          <cell r="AJ174" t="str">
            <v>–</v>
          </cell>
          <cell r="AK174">
            <v>8210</v>
          </cell>
          <cell r="AL174">
            <v>1050</v>
          </cell>
          <cell r="AM174">
            <v>838</v>
          </cell>
          <cell r="AN174">
            <v>7.48</v>
          </cell>
          <cell r="AO174">
            <v>2880</v>
          </cell>
          <cell r="AP174">
            <v>522</v>
          </cell>
          <cell r="AQ174">
            <v>339</v>
          </cell>
          <cell r="AR174">
            <v>4.43</v>
          </cell>
          <cell r="AS174" t="str">
            <v>–</v>
          </cell>
          <cell r="AT174" t="str">
            <v>–</v>
          </cell>
          <cell r="AU174" t="str">
            <v>–</v>
          </cell>
          <cell r="AV174">
            <v>514</v>
          </cell>
          <cell r="AW174">
            <v>187000</v>
          </cell>
          <cell r="AX174" t="str">
            <v>–</v>
          </cell>
          <cell r="AY174">
            <v>68.400000000000006</v>
          </cell>
          <cell r="AZ174">
            <v>1020</v>
          </cell>
          <cell r="BA174" t="str">
            <v>–</v>
          </cell>
          <cell r="BB174" t="str">
            <v>–</v>
          </cell>
          <cell r="BC174">
            <v>209</v>
          </cell>
          <cell r="BD174">
            <v>522</v>
          </cell>
          <cell r="BE174" t="str">
            <v>–</v>
          </cell>
          <cell r="BF174" t="str">
            <v>–</v>
          </cell>
          <cell r="BG174" t="str">
            <v>–</v>
          </cell>
          <cell r="BH174" t="str">
            <v>–</v>
          </cell>
          <cell r="BI174" t="str">
            <v>–</v>
          </cell>
          <cell r="BJ174" t="str">
            <v>–</v>
          </cell>
          <cell r="BK174" t="str">
            <v>–</v>
          </cell>
          <cell r="BL174" t="str">
            <v>–</v>
          </cell>
          <cell r="BM174" t="str">
            <v>–</v>
          </cell>
          <cell r="BN174" t="str">
            <v>–</v>
          </cell>
          <cell r="BO174" t="str">
            <v>–</v>
          </cell>
          <cell r="BP174" t="str">
            <v>–</v>
          </cell>
          <cell r="BQ174" t="str">
            <v>–</v>
          </cell>
          <cell r="BR174" t="str">
            <v>–</v>
          </cell>
          <cell r="BS174" t="str">
            <v>–</v>
          </cell>
          <cell r="BT174" t="str">
            <v>–</v>
          </cell>
          <cell r="BU174" t="str">
            <v>–</v>
          </cell>
          <cell r="BV174">
            <v>5.26</v>
          </cell>
          <cell r="BW174">
            <v>16.100000000000001</v>
          </cell>
          <cell r="BX174">
            <v>85</v>
          </cell>
          <cell r="BY174">
            <v>102</v>
          </cell>
        </row>
        <row r="175">
          <cell r="A175" t="str">
            <v>W14X455</v>
          </cell>
          <cell r="B175" t="str">
            <v>T</v>
          </cell>
          <cell r="C175">
            <v>455</v>
          </cell>
          <cell r="D175">
            <v>134</v>
          </cell>
          <cell r="E175">
            <v>19</v>
          </cell>
          <cell r="F175">
            <v>19</v>
          </cell>
          <cell r="G175" t="str">
            <v>–</v>
          </cell>
          <cell r="H175" t="str">
            <v>–</v>
          </cell>
          <cell r="I175" t="str">
            <v>–</v>
          </cell>
          <cell r="J175">
            <v>16.8</v>
          </cell>
          <cell r="K175">
            <v>16.875</v>
          </cell>
          <cell r="L175" t="str">
            <v>–</v>
          </cell>
          <cell r="M175" t="str">
            <v>–</v>
          </cell>
          <cell r="N175" t="str">
            <v>–</v>
          </cell>
          <cell r="O175">
            <v>2.02</v>
          </cell>
          <cell r="P175">
            <v>2</v>
          </cell>
          <cell r="Q175">
            <v>1</v>
          </cell>
          <cell r="R175">
            <v>3.21</v>
          </cell>
          <cell r="S175">
            <v>3.1875</v>
          </cell>
          <cell r="T175" t="str">
            <v>–</v>
          </cell>
          <cell r="U175" t="str">
            <v>–</v>
          </cell>
          <cell r="V175" t="str">
            <v>–</v>
          </cell>
          <cell r="W175">
            <v>3.81</v>
          </cell>
          <cell r="X175">
            <v>4.5</v>
          </cell>
          <cell r="Y175">
            <v>2.25</v>
          </cell>
          <cell r="Z175" t="str">
            <v>–</v>
          </cell>
          <cell r="AA175" t="str">
            <v>–</v>
          </cell>
          <cell r="AB175" t="str">
            <v>–</v>
          </cell>
          <cell r="AC175" t="str">
            <v>–</v>
          </cell>
          <cell r="AD175" t="str">
            <v>–</v>
          </cell>
          <cell r="AE175">
            <v>2.62</v>
          </cell>
          <cell r="AF175" t="str">
            <v>–</v>
          </cell>
          <cell r="AG175" t="str">
            <v>–</v>
          </cell>
          <cell r="AH175">
            <v>5.66</v>
          </cell>
          <cell r="AI175" t="str">
            <v>–</v>
          </cell>
          <cell r="AJ175" t="str">
            <v>–</v>
          </cell>
          <cell r="AK175">
            <v>7190</v>
          </cell>
          <cell r="AL175">
            <v>936</v>
          </cell>
          <cell r="AM175">
            <v>756</v>
          </cell>
          <cell r="AN175">
            <v>7.33</v>
          </cell>
          <cell r="AO175">
            <v>2560</v>
          </cell>
          <cell r="AP175">
            <v>468</v>
          </cell>
          <cell r="AQ175">
            <v>304</v>
          </cell>
          <cell r="AR175">
            <v>4.38</v>
          </cell>
          <cell r="AS175" t="str">
            <v>–</v>
          </cell>
          <cell r="AT175" t="str">
            <v>–</v>
          </cell>
          <cell r="AU175" t="str">
            <v>–</v>
          </cell>
          <cell r="AV175">
            <v>395</v>
          </cell>
          <cell r="AW175">
            <v>160000</v>
          </cell>
          <cell r="AX175" t="str">
            <v>–</v>
          </cell>
          <cell r="AY175">
            <v>66.3</v>
          </cell>
          <cell r="AZ175">
            <v>894</v>
          </cell>
          <cell r="BA175" t="str">
            <v>–</v>
          </cell>
          <cell r="BB175" t="str">
            <v>–</v>
          </cell>
          <cell r="BC175">
            <v>187</v>
          </cell>
          <cell r="BD175">
            <v>466</v>
          </cell>
          <cell r="BE175" t="str">
            <v>–</v>
          </cell>
          <cell r="BF175" t="str">
            <v>–</v>
          </cell>
          <cell r="BG175" t="str">
            <v>–</v>
          </cell>
          <cell r="BH175" t="str">
            <v>–</v>
          </cell>
          <cell r="BI175" t="str">
            <v>–</v>
          </cell>
          <cell r="BJ175" t="str">
            <v>–</v>
          </cell>
          <cell r="BK175" t="str">
            <v>–</v>
          </cell>
          <cell r="BL175" t="str">
            <v>–</v>
          </cell>
          <cell r="BM175" t="str">
            <v>–</v>
          </cell>
          <cell r="BN175" t="str">
            <v>–</v>
          </cell>
          <cell r="BO175" t="str">
            <v>–</v>
          </cell>
          <cell r="BP175" t="str">
            <v>–</v>
          </cell>
          <cell r="BQ175" t="str">
            <v>–</v>
          </cell>
          <cell r="BR175" t="str">
            <v>–</v>
          </cell>
          <cell r="BS175" t="str">
            <v>–</v>
          </cell>
          <cell r="BT175" t="str">
            <v>–</v>
          </cell>
          <cell r="BU175" t="str">
            <v>–</v>
          </cell>
          <cell r="BV175">
            <v>5.17</v>
          </cell>
          <cell r="BW175">
            <v>15.8</v>
          </cell>
          <cell r="BX175">
            <v>83.2</v>
          </cell>
          <cell r="BY175">
            <v>100</v>
          </cell>
        </row>
        <row r="176">
          <cell r="A176" t="str">
            <v>W14X426</v>
          </cell>
          <cell r="B176" t="str">
            <v>T</v>
          </cell>
          <cell r="C176">
            <v>426</v>
          </cell>
          <cell r="D176">
            <v>125</v>
          </cell>
          <cell r="E176">
            <v>18.7</v>
          </cell>
          <cell r="F176">
            <v>18.625</v>
          </cell>
          <cell r="G176" t="str">
            <v>–</v>
          </cell>
          <cell r="H176" t="str">
            <v>–</v>
          </cell>
          <cell r="I176" t="str">
            <v>–</v>
          </cell>
          <cell r="J176">
            <v>16.7</v>
          </cell>
          <cell r="K176">
            <v>16.75</v>
          </cell>
          <cell r="L176" t="str">
            <v>–</v>
          </cell>
          <cell r="M176" t="str">
            <v>–</v>
          </cell>
          <cell r="N176" t="str">
            <v>–</v>
          </cell>
          <cell r="O176">
            <v>1.88</v>
          </cell>
          <cell r="P176">
            <v>1.875</v>
          </cell>
          <cell r="Q176">
            <v>0.9375</v>
          </cell>
          <cell r="R176">
            <v>3.04</v>
          </cell>
          <cell r="S176">
            <v>3.0625</v>
          </cell>
          <cell r="T176" t="str">
            <v>–</v>
          </cell>
          <cell r="U176" t="str">
            <v>–</v>
          </cell>
          <cell r="V176" t="str">
            <v>–</v>
          </cell>
          <cell r="W176">
            <v>3.63</v>
          </cell>
          <cell r="X176">
            <v>4.3125</v>
          </cell>
          <cell r="Y176">
            <v>2.125</v>
          </cell>
          <cell r="Z176" t="str">
            <v>–</v>
          </cell>
          <cell r="AA176" t="str">
            <v>–</v>
          </cell>
          <cell r="AB176" t="str">
            <v>–</v>
          </cell>
          <cell r="AC176" t="str">
            <v>–</v>
          </cell>
          <cell r="AD176" t="str">
            <v>–</v>
          </cell>
          <cell r="AE176">
            <v>2.75</v>
          </cell>
          <cell r="AF176" t="str">
            <v>–</v>
          </cell>
          <cell r="AG176" t="str">
            <v>–</v>
          </cell>
          <cell r="AH176">
            <v>6.08</v>
          </cell>
          <cell r="AI176" t="str">
            <v>–</v>
          </cell>
          <cell r="AJ176" t="str">
            <v>–</v>
          </cell>
          <cell r="AK176">
            <v>6600</v>
          </cell>
          <cell r="AL176">
            <v>869</v>
          </cell>
          <cell r="AM176">
            <v>706</v>
          </cell>
          <cell r="AN176">
            <v>7.26</v>
          </cell>
          <cell r="AO176">
            <v>2360</v>
          </cell>
          <cell r="AP176">
            <v>434</v>
          </cell>
          <cell r="AQ176">
            <v>283</v>
          </cell>
          <cell r="AR176">
            <v>4.34</v>
          </cell>
          <cell r="AS176" t="str">
            <v>–</v>
          </cell>
          <cell r="AT176" t="str">
            <v>–</v>
          </cell>
          <cell r="AU176" t="str">
            <v>–</v>
          </cell>
          <cell r="AV176">
            <v>331</v>
          </cell>
          <cell r="AW176">
            <v>144000</v>
          </cell>
          <cell r="AX176" t="str">
            <v>–</v>
          </cell>
          <cell r="AY176">
            <v>65.400000000000006</v>
          </cell>
          <cell r="AZ176">
            <v>830</v>
          </cell>
          <cell r="BA176" t="str">
            <v>–</v>
          </cell>
          <cell r="BB176" t="str">
            <v>–</v>
          </cell>
          <cell r="BC176">
            <v>176</v>
          </cell>
          <cell r="BD176">
            <v>435</v>
          </cell>
          <cell r="BE176" t="str">
            <v>–</v>
          </cell>
          <cell r="BF176" t="str">
            <v>–</v>
          </cell>
          <cell r="BG176" t="str">
            <v>–</v>
          </cell>
          <cell r="BH176" t="str">
            <v>–</v>
          </cell>
          <cell r="BI176" t="str">
            <v>–</v>
          </cell>
          <cell r="BJ176" t="str">
            <v>–</v>
          </cell>
          <cell r="BK176" t="str">
            <v>–</v>
          </cell>
          <cell r="BL176" t="str">
            <v>–</v>
          </cell>
          <cell r="BM176" t="str">
            <v>–</v>
          </cell>
          <cell r="BN176" t="str">
            <v>–</v>
          </cell>
          <cell r="BO176" t="str">
            <v>–</v>
          </cell>
          <cell r="BP176" t="str">
            <v>–</v>
          </cell>
          <cell r="BQ176" t="str">
            <v>–</v>
          </cell>
          <cell r="BR176" t="str">
            <v>–</v>
          </cell>
          <cell r="BS176" t="str">
            <v>–</v>
          </cell>
          <cell r="BT176" t="str">
            <v>–</v>
          </cell>
          <cell r="BU176" t="str">
            <v>–</v>
          </cell>
          <cell r="BV176">
            <v>5.1100000000000003</v>
          </cell>
          <cell r="BW176">
            <v>15.7</v>
          </cell>
          <cell r="BX176">
            <v>82.7</v>
          </cell>
          <cell r="BY176">
            <v>99.4</v>
          </cell>
        </row>
        <row r="177">
          <cell r="A177" t="str">
            <v>W14X398</v>
          </cell>
          <cell r="B177" t="str">
            <v>T</v>
          </cell>
          <cell r="C177">
            <v>398</v>
          </cell>
          <cell r="D177">
            <v>117</v>
          </cell>
          <cell r="E177">
            <v>18.3</v>
          </cell>
          <cell r="F177">
            <v>18.25</v>
          </cell>
          <cell r="G177" t="str">
            <v>–</v>
          </cell>
          <cell r="H177" t="str">
            <v>–</v>
          </cell>
          <cell r="I177" t="str">
            <v>–</v>
          </cell>
          <cell r="J177">
            <v>16.600000000000001</v>
          </cell>
          <cell r="K177">
            <v>16.625</v>
          </cell>
          <cell r="L177" t="str">
            <v>–</v>
          </cell>
          <cell r="M177" t="str">
            <v>–</v>
          </cell>
          <cell r="N177" t="str">
            <v>–</v>
          </cell>
          <cell r="O177">
            <v>1.77</v>
          </cell>
          <cell r="P177">
            <v>1.75</v>
          </cell>
          <cell r="Q177">
            <v>0.875</v>
          </cell>
          <cell r="R177">
            <v>2.85</v>
          </cell>
          <cell r="S177">
            <v>2.875</v>
          </cell>
          <cell r="T177" t="str">
            <v>–</v>
          </cell>
          <cell r="U177" t="str">
            <v>–</v>
          </cell>
          <cell r="V177" t="str">
            <v>–</v>
          </cell>
          <cell r="W177">
            <v>3.44</v>
          </cell>
          <cell r="X177">
            <v>4.125</v>
          </cell>
          <cell r="Y177">
            <v>2.125</v>
          </cell>
          <cell r="Z177" t="str">
            <v>–</v>
          </cell>
          <cell r="AA177" t="str">
            <v>–</v>
          </cell>
          <cell r="AB177" t="str">
            <v>–</v>
          </cell>
          <cell r="AC177" t="str">
            <v>–</v>
          </cell>
          <cell r="AD177" t="str">
            <v>–</v>
          </cell>
          <cell r="AE177">
            <v>2.92</v>
          </cell>
          <cell r="AF177" t="str">
            <v>–</v>
          </cell>
          <cell r="AG177" t="str">
            <v>–</v>
          </cell>
          <cell r="AH177">
            <v>6.44</v>
          </cell>
          <cell r="AI177" t="str">
            <v>–</v>
          </cell>
          <cell r="AJ177" t="str">
            <v>–</v>
          </cell>
          <cell r="AK177">
            <v>6000</v>
          </cell>
          <cell r="AL177">
            <v>801</v>
          </cell>
          <cell r="AM177">
            <v>656</v>
          </cell>
          <cell r="AN177">
            <v>7.16</v>
          </cell>
          <cell r="AO177">
            <v>2170</v>
          </cell>
          <cell r="AP177">
            <v>402</v>
          </cell>
          <cell r="AQ177">
            <v>262</v>
          </cell>
          <cell r="AR177">
            <v>4.3099999999999996</v>
          </cell>
          <cell r="AS177" t="str">
            <v>–</v>
          </cell>
          <cell r="AT177" t="str">
            <v>–</v>
          </cell>
          <cell r="AU177" t="str">
            <v>–</v>
          </cell>
          <cell r="AV177">
            <v>273</v>
          </cell>
          <cell r="AW177">
            <v>129000</v>
          </cell>
          <cell r="AX177" t="str">
            <v>–</v>
          </cell>
          <cell r="AY177">
            <v>64.099999999999994</v>
          </cell>
          <cell r="AZ177">
            <v>758</v>
          </cell>
          <cell r="BA177" t="str">
            <v>–</v>
          </cell>
          <cell r="BB177" t="str">
            <v>–</v>
          </cell>
          <cell r="BC177">
            <v>163</v>
          </cell>
          <cell r="BD177">
            <v>401</v>
          </cell>
          <cell r="BE177" t="str">
            <v>–</v>
          </cell>
          <cell r="BF177" t="str">
            <v>–</v>
          </cell>
          <cell r="BG177" t="str">
            <v>–</v>
          </cell>
          <cell r="BH177" t="str">
            <v>–</v>
          </cell>
          <cell r="BI177" t="str">
            <v>–</v>
          </cell>
          <cell r="BJ177" t="str">
            <v>–</v>
          </cell>
          <cell r="BK177" t="str">
            <v>–</v>
          </cell>
          <cell r="BL177" t="str">
            <v>–</v>
          </cell>
          <cell r="BM177" t="str">
            <v>–</v>
          </cell>
          <cell r="BN177" t="str">
            <v>–</v>
          </cell>
          <cell r="BO177" t="str">
            <v>–</v>
          </cell>
          <cell r="BP177" t="str">
            <v>–</v>
          </cell>
          <cell r="BQ177" t="str">
            <v>–</v>
          </cell>
          <cell r="BR177" t="str">
            <v>–</v>
          </cell>
          <cell r="BS177" t="str">
            <v>–</v>
          </cell>
          <cell r="BT177" t="str">
            <v>–</v>
          </cell>
          <cell r="BU177" t="str">
            <v>–</v>
          </cell>
          <cell r="BV177">
            <v>5.05</v>
          </cell>
          <cell r="BW177">
            <v>15.5</v>
          </cell>
          <cell r="BX177">
            <v>81.8</v>
          </cell>
          <cell r="BY177">
            <v>98.4</v>
          </cell>
        </row>
        <row r="178">
          <cell r="A178" t="str">
            <v>W14X370</v>
          </cell>
          <cell r="B178" t="str">
            <v>T</v>
          </cell>
          <cell r="C178">
            <v>370</v>
          </cell>
          <cell r="D178">
            <v>109</v>
          </cell>
          <cell r="E178">
            <v>17.899999999999999</v>
          </cell>
          <cell r="F178">
            <v>17.875</v>
          </cell>
          <cell r="G178" t="str">
            <v>–</v>
          </cell>
          <cell r="H178" t="str">
            <v>–</v>
          </cell>
          <cell r="I178" t="str">
            <v>–</v>
          </cell>
          <cell r="J178">
            <v>16.5</v>
          </cell>
          <cell r="K178">
            <v>16.5</v>
          </cell>
          <cell r="L178" t="str">
            <v>–</v>
          </cell>
          <cell r="M178" t="str">
            <v>–</v>
          </cell>
          <cell r="N178" t="str">
            <v>–</v>
          </cell>
          <cell r="O178">
            <v>1.66</v>
          </cell>
          <cell r="P178">
            <v>1.6875</v>
          </cell>
          <cell r="Q178">
            <v>0.8125</v>
          </cell>
          <cell r="R178">
            <v>2.66</v>
          </cell>
          <cell r="S178">
            <v>2.6875</v>
          </cell>
          <cell r="T178" t="str">
            <v>–</v>
          </cell>
          <cell r="U178" t="str">
            <v>–</v>
          </cell>
          <cell r="V178" t="str">
            <v>–</v>
          </cell>
          <cell r="W178">
            <v>3.26</v>
          </cell>
          <cell r="X178">
            <v>3.9375</v>
          </cell>
          <cell r="Y178">
            <v>2.0625</v>
          </cell>
          <cell r="Z178" t="str">
            <v>–</v>
          </cell>
          <cell r="AA178" t="str">
            <v>–</v>
          </cell>
          <cell r="AB178" t="str">
            <v>–</v>
          </cell>
          <cell r="AC178" t="str">
            <v>–</v>
          </cell>
          <cell r="AD178" t="str">
            <v>–</v>
          </cell>
          <cell r="AE178">
            <v>3.1</v>
          </cell>
          <cell r="AF178" t="str">
            <v>–</v>
          </cell>
          <cell r="AG178" t="str">
            <v>–</v>
          </cell>
          <cell r="AH178">
            <v>6.89</v>
          </cell>
          <cell r="AI178" t="str">
            <v>–</v>
          </cell>
          <cell r="AJ178" t="str">
            <v>–</v>
          </cell>
          <cell r="AK178">
            <v>5440</v>
          </cell>
          <cell r="AL178">
            <v>736</v>
          </cell>
          <cell r="AM178">
            <v>607</v>
          </cell>
          <cell r="AN178">
            <v>7.07</v>
          </cell>
          <cell r="AO178">
            <v>1990</v>
          </cell>
          <cell r="AP178">
            <v>370</v>
          </cell>
          <cell r="AQ178">
            <v>241</v>
          </cell>
          <cell r="AR178">
            <v>4.2699999999999996</v>
          </cell>
          <cell r="AS178" t="str">
            <v>–</v>
          </cell>
          <cell r="AT178" t="str">
            <v>–</v>
          </cell>
          <cell r="AU178" t="str">
            <v>–</v>
          </cell>
          <cell r="AV178">
            <v>222</v>
          </cell>
          <cell r="AW178">
            <v>116000</v>
          </cell>
          <cell r="AX178" t="str">
            <v>–</v>
          </cell>
          <cell r="AY178">
            <v>62.9</v>
          </cell>
          <cell r="AZ178">
            <v>690</v>
          </cell>
          <cell r="BA178" t="str">
            <v>–</v>
          </cell>
          <cell r="BB178" t="str">
            <v>–</v>
          </cell>
          <cell r="BC178">
            <v>150</v>
          </cell>
          <cell r="BD178">
            <v>367</v>
          </cell>
          <cell r="BE178" t="str">
            <v>–</v>
          </cell>
          <cell r="BF178" t="str">
            <v>–</v>
          </cell>
          <cell r="BG178" t="str">
            <v>–</v>
          </cell>
          <cell r="BH178" t="str">
            <v>–</v>
          </cell>
          <cell r="BI178" t="str">
            <v>–</v>
          </cell>
          <cell r="BJ178" t="str">
            <v>–</v>
          </cell>
          <cell r="BK178" t="str">
            <v>–</v>
          </cell>
          <cell r="BL178" t="str">
            <v>–</v>
          </cell>
          <cell r="BM178" t="str">
            <v>–</v>
          </cell>
          <cell r="BN178" t="str">
            <v>–</v>
          </cell>
          <cell r="BO178" t="str">
            <v>–</v>
          </cell>
          <cell r="BP178" t="str">
            <v>–</v>
          </cell>
          <cell r="BQ178" t="str">
            <v>–</v>
          </cell>
          <cell r="BR178" t="str">
            <v>–</v>
          </cell>
          <cell r="BS178" t="str">
            <v>–</v>
          </cell>
          <cell r="BT178" t="str">
            <v>–</v>
          </cell>
          <cell r="BU178" t="str">
            <v>–</v>
          </cell>
          <cell r="BV178">
            <v>5</v>
          </cell>
          <cell r="BW178">
            <v>15.2</v>
          </cell>
          <cell r="BX178">
            <v>81</v>
          </cell>
          <cell r="BY178">
            <v>97.5</v>
          </cell>
        </row>
        <row r="179">
          <cell r="A179" t="str">
            <v>W14X342</v>
          </cell>
          <cell r="B179" t="str">
            <v>T</v>
          </cell>
          <cell r="C179">
            <v>342</v>
          </cell>
          <cell r="D179">
            <v>101</v>
          </cell>
          <cell r="E179">
            <v>17.5</v>
          </cell>
          <cell r="F179">
            <v>17.5</v>
          </cell>
          <cell r="G179" t="str">
            <v>–</v>
          </cell>
          <cell r="H179" t="str">
            <v>–</v>
          </cell>
          <cell r="I179" t="str">
            <v>–</v>
          </cell>
          <cell r="J179">
            <v>16.399999999999999</v>
          </cell>
          <cell r="K179">
            <v>16.375</v>
          </cell>
          <cell r="L179" t="str">
            <v>–</v>
          </cell>
          <cell r="M179" t="str">
            <v>–</v>
          </cell>
          <cell r="N179" t="str">
            <v>–</v>
          </cell>
          <cell r="O179">
            <v>1.54</v>
          </cell>
          <cell r="P179">
            <v>1.5625</v>
          </cell>
          <cell r="Q179">
            <v>0.8125</v>
          </cell>
          <cell r="R179">
            <v>2.4700000000000002</v>
          </cell>
          <cell r="S179">
            <v>2.5</v>
          </cell>
          <cell r="T179" t="str">
            <v>–</v>
          </cell>
          <cell r="U179" t="str">
            <v>–</v>
          </cell>
          <cell r="V179" t="str">
            <v>–</v>
          </cell>
          <cell r="W179">
            <v>3.07</v>
          </cell>
          <cell r="X179">
            <v>3.75</v>
          </cell>
          <cell r="Y179">
            <v>2</v>
          </cell>
          <cell r="Z179" t="str">
            <v>–</v>
          </cell>
          <cell r="AA179" t="str">
            <v>–</v>
          </cell>
          <cell r="AB179" t="str">
            <v>–</v>
          </cell>
          <cell r="AC179" t="str">
            <v>–</v>
          </cell>
          <cell r="AD179" t="str">
            <v>–</v>
          </cell>
          <cell r="AE179">
            <v>3.31</v>
          </cell>
          <cell r="AF179" t="str">
            <v>–</v>
          </cell>
          <cell r="AG179" t="str">
            <v>–</v>
          </cell>
          <cell r="AH179">
            <v>7.41</v>
          </cell>
          <cell r="AI179" t="str">
            <v>–</v>
          </cell>
          <cell r="AJ179" t="str">
            <v>–</v>
          </cell>
          <cell r="AK179">
            <v>4900</v>
          </cell>
          <cell r="AL179">
            <v>672</v>
          </cell>
          <cell r="AM179">
            <v>558</v>
          </cell>
          <cell r="AN179">
            <v>6.98</v>
          </cell>
          <cell r="AO179">
            <v>1810</v>
          </cell>
          <cell r="AP179">
            <v>338</v>
          </cell>
          <cell r="AQ179">
            <v>221</v>
          </cell>
          <cell r="AR179">
            <v>4.24</v>
          </cell>
          <cell r="AS179" t="str">
            <v>–</v>
          </cell>
          <cell r="AT179" t="str">
            <v>–</v>
          </cell>
          <cell r="AU179" t="str">
            <v>–</v>
          </cell>
          <cell r="AV179">
            <v>178</v>
          </cell>
          <cell r="AW179">
            <v>103000</v>
          </cell>
          <cell r="AX179" t="str">
            <v>–</v>
          </cell>
          <cell r="AY179">
            <v>61.6</v>
          </cell>
          <cell r="AZ179">
            <v>624</v>
          </cell>
          <cell r="BA179" t="str">
            <v>–</v>
          </cell>
          <cell r="BB179" t="str">
            <v>–</v>
          </cell>
          <cell r="BC179">
            <v>138</v>
          </cell>
          <cell r="BD179">
            <v>335</v>
          </cell>
          <cell r="BE179" t="str">
            <v>–</v>
          </cell>
          <cell r="BF179" t="str">
            <v>–</v>
          </cell>
          <cell r="BG179" t="str">
            <v>–</v>
          </cell>
          <cell r="BH179" t="str">
            <v>–</v>
          </cell>
          <cell r="BI179" t="str">
            <v>–</v>
          </cell>
          <cell r="BJ179" t="str">
            <v>–</v>
          </cell>
          <cell r="BK179" t="str">
            <v>–</v>
          </cell>
          <cell r="BL179" t="str">
            <v>–</v>
          </cell>
          <cell r="BM179" t="str">
            <v>–</v>
          </cell>
          <cell r="BN179" t="str">
            <v>–</v>
          </cell>
          <cell r="BO179" t="str">
            <v>–</v>
          </cell>
          <cell r="BP179" t="str">
            <v>–</v>
          </cell>
          <cell r="BQ179" t="str">
            <v>–</v>
          </cell>
          <cell r="BR179" t="str">
            <v>–</v>
          </cell>
          <cell r="BS179" t="str">
            <v>–</v>
          </cell>
          <cell r="BT179" t="str">
            <v>–</v>
          </cell>
          <cell r="BU179" t="str">
            <v>–</v>
          </cell>
          <cell r="BV179">
            <v>4.95</v>
          </cell>
          <cell r="BW179">
            <v>15</v>
          </cell>
          <cell r="BX179">
            <v>80.099999999999994</v>
          </cell>
          <cell r="BY179">
            <v>96.5</v>
          </cell>
        </row>
        <row r="180">
          <cell r="A180" t="str">
            <v>W14X311</v>
          </cell>
          <cell r="B180" t="str">
            <v>T</v>
          </cell>
          <cell r="C180">
            <v>311</v>
          </cell>
          <cell r="D180">
            <v>91.4</v>
          </cell>
          <cell r="E180">
            <v>17.100000000000001</v>
          </cell>
          <cell r="F180">
            <v>17.125</v>
          </cell>
          <cell r="G180" t="str">
            <v>–</v>
          </cell>
          <cell r="H180" t="str">
            <v>–</v>
          </cell>
          <cell r="I180" t="str">
            <v>–</v>
          </cell>
          <cell r="J180">
            <v>16.2</v>
          </cell>
          <cell r="K180">
            <v>16.25</v>
          </cell>
          <cell r="L180" t="str">
            <v>–</v>
          </cell>
          <cell r="M180" t="str">
            <v>–</v>
          </cell>
          <cell r="N180" t="str">
            <v>–</v>
          </cell>
          <cell r="O180">
            <v>1.41</v>
          </cell>
          <cell r="P180">
            <v>1.4375</v>
          </cell>
          <cell r="Q180">
            <v>0.75</v>
          </cell>
          <cell r="R180">
            <v>2.2599999999999998</v>
          </cell>
          <cell r="S180">
            <v>2.25</v>
          </cell>
          <cell r="T180" t="str">
            <v>–</v>
          </cell>
          <cell r="U180" t="str">
            <v>–</v>
          </cell>
          <cell r="V180" t="str">
            <v>–</v>
          </cell>
          <cell r="W180">
            <v>2.86</v>
          </cell>
          <cell r="X180">
            <v>3.5625</v>
          </cell>
          <cell r="Y180">
            <v>1.9375</v>
          </cell>
          <cell r="Z180" t="str">
            <v>–</v>
          </cell>
          <cell r="AA180" t="str">
            <v>–</v>
          </cell>
          <cell r="AB180" t="str">
            <v>–</v>
          </cell>
          <cell r="AC180" t="str">
            <v>–</v>
          </cell>
          <cell r="AD180" t="str">
            <v>–</v>
          </cell>
          <cell r="AE180">
            <v>3.59</v>
          </cell>
          <cell r="AF180" t="str">
            <v>–</v>
          </cell>
          <cell r="AG180" t="str">
            <v>–</v>
          </cell>
          <cell r="AH180">
            <v>8.09</v>
          </cell>
          <cell r="AI180" t="str">
            <v>–</v>
          </cell>
          <cell r="AJ180" t="str">
            <v>–</v>
          </cell>
          <cell r="AK180">
            <v>4330</v>
          </cell>
          <cell r="AL180">
            <v>603</v>
          </cell>
          <cell r="AM180">
            <v>506</v>
          </cell>
          <cell r="AN180">
            <v>6.88</v>
          </cell>
          <cell r="AO180">
            <v>1610</v>
          </cell>
          <cell r="AP180">
            <v>304</v>
          </cell>
          <cell r="AQ180">
            <v>199</v>
          </cell>
          <cell r="AR180">
            <v>4.2</v>
          </cell>
          <cell r="AS180" t="str">
            <v>–</v>
          </cell>
          <cell r="AT180" t="str">
            <v>–</v>
          </cell>
          <cell r="AU180" t="str">
            <v>–</v>
          </cell>
          <cell r="AV180">
            <v>136</v>
          </cell>
          <cell r="AW180">
            <v>89100</v>
          </cell>
          <cell r="AX180" t="str">
            <v>–</v>
          </cell>
          <cell r="AY180">
            <v>60.1</v>
          </cell>
          <cell r="AZ180">
            <v>550</v>
          </cell>
          <cell r="BA180" t="str">
            <v>–</v>
          </cell>
          <cell r="BB180" t="str">
            <v>–</v>
          </cell>
          <cell r="BC180">
            <v>124</v>
          </cell>
          <cell r="BD180">
            <v>300</v>
          </cell>
          <cell r="BE180" t="str">
            <v>–</v>
          </cell>
          <cell r="BF180" t="str">
            <v>–</v>
          </cell>
          <cell r="BG180" t="str">
            <v>–</v>
          </cell>
          <cell r="BH180" t="str">
            <v>–</v>
          </cell>
          <cell r="BI180" t="str">
            <v>–</v>
          </cell>
          <cell r="BJ180" t="str">
            <v>–</v>
          </cell>
          <cell r="BK180" t="str">
            <v>–</v>
          </cell>
          <cell r="BL180" t="str">
            <v>–</v>
          </cell>
          <cell r="BM180" t="str">
            <v>–</v>
          </cell>
          <cell r="BN180" t="str">
            <v>–</v>
          </cell>
          <cell r="BO180" t="str">
            <v>–</v>
          </cell>
          <cell r="BP180" t="str">
            <v>–</v>
          </cell>
          <cell r="BQ180" t="str">
            <v>–</v>
          </cell>
          <cell r="BR180" t="str">
            <v>–</v>
          </cell>
          <cell r="BS180" t="str">
            <v>–</v>
          </cell>
          <cell r="BT180" t="str">
            <v>–</v>
          </cell>
          <cell r="BU180" t="str">
            <v>–</v>
          </cell>
          <cell r="BV180">
            <v>4.87</v>
          </cell>
          <cell r="BW180">
            <v>14.8</v>
          </cell>
          <cell r="BX180">
            <v>79</v>
          </cell>
          <cell r="BY180">
            <v>95.2</v>
          </cell>
        </row>
        <row r="181">
          <cell r="A181" t="str">
            <v>W14X283</v>
          </cell>
          <cell r="B181" t="str">
            <v>T</v>
          </cell>
          <cell r="C181">
            <v>283</v>
          </cell>
          <cell r="D181">
            <v>83.3</v>
          </cell>
          <cell r="E181">
            <v>16.7</v>
          </cell>
          <cell r="F181">
            <v>16.75</v>
          </cell>
          <cell r="G181" t="str">
            <v>–</v>
          </cell>
          <cell r="H181" t="str">
            <v>–</v>
          </cell>
          <cell r="I181" t="str">
            <v>–</v>
          </cell>
          <cell r="J181">
            <v>16.100000000000001</v>
          </cell>
          <cell r="K181">
            <v>16.125</v>
          </cell>
          <cell r="L181" t="str">
            <v>–</v>
          </cell>
          <cell r="M181" t="str">
            <v>–</v>
          </cell>
          <cell r="N181" t="str">
            <v>–</v>
          </cell>
          <cell r="O181">
            <v>1.29</v>
          </cell>
          <cell r="P181">
            <v>1.3125</v>
          </cell>
          <cell r="Q181">
            <v>0.6875</v>
          </cell>
          <cell r="R181">
            <v>2.0699999999999998</v>
          </cell>
          <cell r="S181">
            <v>2.0625</v>
          </cell>
          <cell r="T181" t="str">
            <v>–</v>
          </cell>
          <cell r="U181" t="str">
            <v>–</v>
          </cell>
          <cell r="V181" t="str">
            <v>–</v>
          </cell>
          <cell r="W181">
            <v>2.67</v>
          </cell>
          <cell r="X181">
            <v>3.375</v>
          </cell>
          <cell r="Y181">
            <v>1.875</v>
          </cell>
          <cell r="Z181" t="str">
            <v>–</v>
          </cell>
          <cell r="AA181" t="str">
            <v>–</v>
          </cell>
          <cell r="AB181" t="str">
            <v>–</v>
          </cell>
          <cell r="AC181" t="str">
            <v>–</v>
          </cell>
          <cell r="AD181" t="str">
            <v>–</v>
          </cell>
          <cell r="AE181">
            <v>3.89</v>
          </cell>
          <cell r="AF181" t="str">
            <v>–</v>
          </cell>
          <cell r="AG181" t="str">
            <v>–</v>
          </cell>
          <cell r="AH181">
            <v>8.84</v>
          </cell>
          <cell r="AI181" t="str">
            <v>–</v>
          </cell>
          <cell r="AJ181" t="str">
            <v>–</v>
          </cell>
          <cell r="AK181">
            <v>3840</v>
          </cell>
          <cell r="AL181">
            <v>542</v>
          </cell>
          <cell r="AM181">
            <v>459</v>
          </cell>
          <cell r="AN181">
            <v>6.79</v>
          </cell>
          <cell r="AO181">
            <v>1440</v>
          </cell>
          <cell r="AP181">
            <v>274</v>
          </cell>
          <cell r="AQ181">
            <v>179</v>
          </cell>
          <cell r="AR181">
            <v>4.17</v>
          </cell>
          <cell r="AS181" t="str">
            <v>–</v>
          </cell>
          <cell r="AT181" t="str">
            <v>–</v>
          </cell>
          <cell r="AU181" t="str">
            <v>–</v>
          </cell>
          <cell r="AV181">
            <v>104</v>
          </cell>
          <cell r="AW181">
            <v>77700</v>
          </cell>
          <cell r="AX181" t="str">
            <v>–</v>
          </cell>
          <cell r="AY181">
            <v>58.9</v>
          </cell>
          <cell r="AZ181">
            <v>491</v>
          </cell>
          <cell r="BA181" t="str">
            <v>–</v>
          </cell>
          <cell r="BB181" t="str">
            <v>–</v>
          </cell>
          <cell r="BC181">
            <v>112</v>
          </cell>
          <cell r="BD181">
            <v>269</v>
          </cell>
          <cell r="BE181" t="str">
            <v>–</v>
          </cell>
          <cell r="BF181" t="str">
            <v>–</v>
          </cell>
          <cell r="BG181" t="str">
            <v>–</v>
          </cell>
          <cell r="BH181" t="str">
            <v>–</v>
          </cell>
          <cell r="BI181" t="str">
            <v>–</v>
          </cell>
          <cell r="BJ181" t="str">
            <v>–</v>
          </cell>
          <cell r="BK181" t="str">
            <v>–</v>
          </cell>
          <cell r="BL181" t="str">
            <v>–</v>
          </cell>
          <cell r="BM181" t="str">
            <v>–</v>
          </cell>
          <cell r="BN181" t="str">
            <v>–</v>
          </cell>
          <cell r="BO181" t="str">
            <v>–</v>
          </cell>
          <cell r="BP181" t="str">
            <v>–</v>
          </cell>
          <cell r="BQ181" t="str">
            <v>–</v>
          </cell>
          <cell r="BR181" t="str">
            <v>–</v>
          </cell>
          <cell r="BS181" t="str">
            <v>–</v>
          </cell>
          <cell r="BT181" t="str">
            <v>–</v>
          </cell>
          <cell r="BU181" t="str">
            <v>–</v>
          </cell>
          <cell r="BV181">
            <v>4.8</v>
          </cell>
          <cell r="BW181">
            <v>14.6</v>
          </cell>
          <cell r="BX181">
            <v>78.099999999999994</v>
          </cell>
          <cell r="BY181">
            <v>94.2</v>
          </cell>
        </row>
        <row r="182">
          <cell r="A182" t="str">
            <v>W14X257</v>
          </cell>
          <cell r="B182" t="str">
            <v>F</v>
          </cell>
          <cell r="C182">
            <v>257</v>
          </cell>
          <cell r="D182">
            <v>75.599999999999994</v>
          </cell>
          <cell r="E182">
            <v>16.399999999999999</v>
          </cell>
          <cell r="F182">
            <v>16.375</v>
          </cell>
          <cell r="G182" t="str">
            <v>–</v>
          </cell>
          <cell r="H182" t="str">
            <v>–</v>
          </cell>
          <cell r="I182" t="str">
            <v>–</v>
          </cell>
          <cell r="J182">
            <v>16</v>
          </cell>
          <cell r="K182">
            <v>16</v>
          </cell>
          <cell r="L182" t="str">
            <v>–</v>
          </cell>
          <cell r="M182" t="str">
            <v>–</v>
          </cell>
          <cell r="N182" t="str">
            <v>–</v>
          </cell>
          <cell r="O182">
            <v>1.18</v>
          </cell>
          <cell r="P182">
            <v>1.1875</v>
          </cell>
          <cell r="Q182">
            <v>0.625</v>
          </cell>
          <cell r="R182">
            <v>1.89</v>
          </cell>
          <cell r="S182">
            <v>1.875</v>
          </cell>
          <cell r="T182" t="str">
            <v>–</v>
          </cell>
          <cell r="U182" t="str">
            <v>–</v>
          </cell>
          <cell r="V182" t="str">
            <v>–</v>
          </cell>
          <cell r="W182">
            <v>2.4900000000000002</v>
          </cell>
          <cell r="X182">
            <v>3.1875</v>
          </cell>
          <cell r="Y182">
            <v>1.8125</v>
          </cell>
          <cell r="Z182" t="str">
            <v>–</v>
          </cell>
          <cell r="AA182" t="str">
            <v>–</v>
          </cell>
          <cell r="AB182" t="str">
            <v>–</v>
          </cell>
          <cell r="AC182" t="str">
            <v>–</v>
          </cell>
          <cell r="AD182" t="str">
            <v>–</v>
          </cell>
          <cell r="AE182">
            <v>4.2300000000000004</v>
          </cell>
          <cell r="AF182" t="str">
            <v>–</v>
          </cell>
          <cell r="AG182" t="str">
            <v>–</v>
          </cell>
          <cell r="AH182">
            <v>9.7100000000000009</v>
          </cell>
          <cell r="AI182" t="str">
            <v>–</v>
          </cell>
          <cell r="AJ182" t="str">
            <v>–</v>
          </cell>
          <cell r="AK182">
            <v>3400</v>
          </cell>
          <cell r="AL182">
            <v>487</v>
          </cell>
          <cell r="AM182">
            <v>415</v>
          </cell>
          <cell r="AN182">
            <v>6.71</v>
          </cell>
          <cell r="AO182">
            <v>1290</v>
          </cell>
          <cell r="AP182">
            <v>246</v>
          </cell>
          <cell r="AQ182">
            <v>161</v>
          </cell>
          <cell r="AR182">
            <v>4.13</v>
          </cell>
          <cell r="AS182" t="str">
            <v>–</v>
          </cell>
          <cell r="AT182" t="str">
            <v>–</v>
          </cell>
          <cell r="AU182" t="str">
            <v>–</v>
          </cell>
          <cell r="AV182">
            <v>79.099999999999994</v>
          </cell>
          <cell r="AW182">
            <v>67800</v>
          </cell>
          <cell r="AX182" t="str">
            <v>–</v>
          </cell>
          <cell r="AY182">
            <v>58</v>
          </cell>
          <cell r="AZ182">
            <v>439</v>
          </cell>
          <cell r="BA182" t="str">
            <v>–</v>
          </cell>
          <cell r="BB182" t="str">
            <v>–</v>
          </cell>
          <cell r="BC182">
            <v>102</v>
          </cell>
          <cell r="BD182">
            <v>243</v>
          </cell>
          <cell r="BE182" t="str">
            <v>–</v>
          </cell>
          <cell r="BF182" t="str">
            <v>–</v>
          </cell>
          <cell r="BG182" t="str">
            <v>–</v>
          </cell>
          <cell r="BH182" t="str">
            <v>–</v>
          </cell>
          <cell r="BI182" t="str">
            <v>–</v>
          </cell>
          <cell r="BJ182" t="str">
            <v>–</v>
          </cell>
          <cell r="BK182" t="str">
            <v>–</v>
          </cell>
          <cell r="BL182" t="str">
            <v>–</v>
          </cell>
          <cell r="BM182" t="str">
            <v>–</v>
          </cell>
          <cell r="BN182" t="str">
            <v>–</v>
          </cell>
          <cell r="BO182" t="str">
            <v>–</v>
          </cell>
          <cell r="BP182" t="str">
            <v>–</v>
          </cell>
          <cell r="BQ182" t="str">
            <v>–</v>
          </cell>
          <cell r="BR182" t="str">
            <v>–</v>
          </cell>
          <cell r="BS182" t="str">
            <v>–</v>
          </cell>
          <cell r="BT182" t="str">
            <v>–</v>
          </cell>
          <cell r="BU182" t="str">
            <v>–</v>
          </cell>
          <cell r="BV182">
            <v>4.75</v>
          </cell>
          <cell r="BW182">
            <v>14.5</v>
          </cell>
          <cell r="BX182">
            <v>77.400000000000006</v>
          </cell>
          <cell r="BY182">
            <v>93.4</v>
          </cell>
        </row>
        <row r="183">
          <cell r="A183" t="str">
            <v>W14X233</v>
          </cell>
          <cell r="B183" t="str">
            <v>F</v>
          </cell>
          <cell r="C183">
            <v>233</v>
          </cell>
          <cell r="D183">
            <v>68.5</v>
          </cell>
          <cell r="E183">
            <v>16</v>
          </cell>
          <cell r="F183">
            <v>16</v>
          </cell>
          <cell r="G183" t="str">
            <v>–</v>
          </cell>
          <cell r="H183" t="str">
            <v>–</v>
          </cell>
          <cell r="I183" t="str">
            <v>–</v>
          </cell>
          <cell r="J183">
            <v>15.9</v>
          </cell>
          <cell r="K183">
            <v>15.875</v>
          </cell>
          <cell r="L183" t="str">
            <v>–</v>
          </cell>
          <cell r="M183" t="str">
            <v>–</v>
          </cell>
          <cell r="N183" t="str">
            <v>–</v>
          </cell>
          <cell r="O183">
            <v>1.07</v>
          </cell>
          <cell r="P183">
            <v>1.0625</v>
          </cell>
          <cell r="Q183">
            <v>0.5625</v>
          </cell>
          <cell r="R183">
            <v>1.72</v>
          </cell>
          <cell r="S183">
            <v>1.75</v>
          </cell>
          <cell r="T183" t="str">
            <v>–</v>
          </cell>
          <cell r="U183" t="str">
            <v>–</v>
          </cell>
          <cell r="V183" t="str">
            <v>–</v>
          </cell>
          <cell r="W183">
            <v>2.3199999999999998</v>
          </cell>
          <cell r="X183">
            <v>3</v>
          </cell>
          <cell r="Y183">
            <v>1.75</v>
          </cell>
          <cell r="Z183" t="str">
            <v>–</v>
          </cell>
          <cell r="AA183" t="str">
            <v>–</v>
          </cell>
          <cell r="AB183" t="str">
            <v>–</v>
          </cell>
          <cell r="AC183" t="str">
            <v>–</v>
          </cell>
          <cell r="AD183" t="str">
            <v>–</v>
          </cell>
          <cell r="AE183">
            <v>4.62</v>
          </cell>
          <cell r="AF183" t="str">
            <v>–</v>
          </cell>
          <cell r="AG183" t="str">
            <v>–</v>
          </cell>
          <cell r="AH183">
            <v>10.7</v>
          </cell>
          <cell r="AI183" t="str">
            <v>–</v>
          </cell>
          <cell r="AJ183" t="str">
            <v>–</v>
          </cell>
          <cell r="AK183">
            <v>3010</v>
          </cell>
          <cell r="AL183">
            <v>436</v>
          </cell>
          <cell r="AM183">
            <v>375</v>
          </cell>
          <cell r="AN183">
            <v>6.63</v>
          </cell>
          <cell r="AO183">
            <v>1150</v>
          </cell>
          <cell r="AP183">
            <v>221</v>
          </cell>
          <cell r="AQ183">
            <v>145</v>
          </cell>
          <cell r="AR183">
            <v>4.0999999999999996</v>
          </cell>
          <cell r="AS183" t="str">
            <v>–</v>
          </cell>
          <cell r="AT183" t="str">
            <v>–</v>
          </cell>
          <cell r="AU183" t="str">
            <v>–</v>
          </cell>
          <cell r="AV183">
            <v>59.5</v>
          </cell>
          <cell r="AW183">
            <v>59000</v>
          </cell>
          <cell r="AX183" t="str">
            <v>–</v>
          </cell>
          <cell r="AY183">
            <v>56.8</v>
          </cell>
          <cell r="AZ183">
            <v>388</v>
          </cell>
          <cell r="BA183" t="str">
            <v>–</v>
          </cell>
          <cell r="BB183" t="str">
            <v>–</v>
          </cell>
          <cell r="BC183">
            <v>91.1</v>
          </cell>
          <cell r="BD183">
            <v>216</v>
          </cell>
          <cell r="BE183" t="str">
            <v>–</v>
          </cell>
          <cell r="BF183" t="str">
            <v>–</v>
          </cell>
          <cell r="BG183" t="str">
            <v>–</v>
          </cell>
          <cell r="BH183" t="str">
            <v>–</v>
          </cell>
          <cell r="BI183" t="str">
            <v>–</v>
          </cell>
          <cell r="BJ183" t="str">
            <v>–</v>
          </cell>
          <cell r="BK183" t="str">
            <v>–</v>
          </cell>
          <cell r="BL183" t="str">
            <v>–</v>
          </cell>
          <cell r="BM183" t="str">
            <v>–</v>
          </cell>
          <cell r="BN183" t="str">
            <v>–</v>
          </cell>
          <cell r="BO183" t="str">
            <v>–</v>
          </cell>
          <cell r="BP183" t="str">
            <v>–</v>
          </cell>
          <cell r="BQ183" t="str">
            <v>–</v>
          </cell>
          <cell r="BR183" t="str">
            <v>–</v>
          </cell>
          <cell r="BS183" t="str">
            <v>–</v>
          </cell>
          <cell r="BT183" t="str">
            <v>–</v>
          </cell>
          <cell r="BU183" t="str">
            <v>–</v>
          </cell>
          <cell r="BV183">
            <v>4.6900000000000004</v>
          </cell>
          <cell r="BW183">
            <v>14.3</v>
          </cell>
          <cell r="BX183">
            <v>76.5</v>
          </cell>
          <cell r="BY183">
            <v>92.4</v>
          </cell>
        </row>
        <row r="184">
          <cell r="A184" t="str">
            <v>W14X211</v>
          </cell>
          <cell r="B184" t="str">
            <v>F</v>
          </cell>
          <cell r="C184">
            <v>211</v>
          </cell>
          <cell r="D184">
            <v>62</v>
          </cell>
          <cell r="E184">
            <v>15.7</v>
          </cell>
          <cell r="F184">
            <v>15.75</v>
          </cell>
          <cell r="G184" t="str">
            <v>–</v>
          </cell>
          <cell r="H184" t="str">
            <v>–</v>
          </cell>
          <cell r="I184" t="str">
            <v>–</v>
          </cell>
          <cell r="J184">
            <v>15.8</v>
          </cell>
          <cell r="K184">
            <v>15.75</v>
          </cell>
          <cell r="L184" t="str">
            <v>–</v>
          </cell>
          <cell r="M184" t="str">
            <v>–</v>
          </cell>
          <cell r="N184" t="str">
            <v>–</v>
          </cell>
          <cell r="O184">
            <v>0.98</v>
          </cell>
          <cell r="P184">
            <v>1</v>
          </cell>
          <cell r="Q184">
            <v>0.5</v>
          </cell>
          <cell r="R184">
            <v>1.56</v>
          </cell>
          <cell r="S184">
            <v>1.5625</v>
          </cell>
          <cell r="T184" t="str">
            <v>–</v>
          </cell>
          <cell r="U184" t="str">
            <v>–</v>
          </cell>
          <cell r="V184" t="str">
            <v>–</v>
          </cell>
          <cell r="W184">
            <v>2.16</v>
          </cell>
          <cell r="X184">
            <v>2.875</v>
          </cell>
          <cell r="Y184">
            <v>1.6875</v>
          </cell>
          <cell r="Z184" t="str">
            <v>–</v>
          </cell>
          <cell r="AA184" t="str">
            <v>–</v>
          </cell>
          <cell r="AB184" t="str">
            <v>–</v>
          </cell>
          <cell r="AC184" t="str">
            <v>–</v>
          </cell>
          <cell r="AD184" t="str">
            <v>–</v>
          </cell>
          <cell r="AE184">
            <v>5.0599999999999996</v>
          </cell>
          <cell r="AF184" t="str">
            <v>–</v>
          </cell>
          <cell r="AG184" t="str">
            <v>–</v>
          </cell>
          <cell r="AH184">
            <v>11.6</v>
          </cell>
          <cell r="AI184" t="str">
            <v>–</v>
          </cell>
          <cell r="AJ184" t="str">
            <v>–</v>
          </cell>
          <cell r="AK184">
            <v>2660</v>
          </cell>
          <cell r="AL184">
            <v>390</v>
          </cell>
          <cell r="AM184">
            <v>338</v>
          </cell>
          <cell r="AN184">
            <v>6.55</v>
          </cell>
          <cell r="AO184">
            <v>1030</v>
          </cell>
          <cell r="AP184">
            <v>198</v>
          </cell>
          <cell r="AQ184">
            <v>130</v>
          </cell>
          <cell r="AR184">
            <v>4.07</v>
          </cell>
          <cell r="AS184" t="str">
            <v>–</v>
          </cell>
          <cell r="AT184" t="str">
            <v>–</v>
          </cell>
          <cell r="AU184" t="str">
            <v>–</v>
          </cell>
          <cell r="AV184">
            <v>44.6</v>
          </cell>
          <cell r="AW184">
            <v>51500</v>
          </cell>
          <cell r="AX184" t="str">
            <v>–</v>
          </cell>
          <cell r="AY184">
            <v>55.9</v>
          </cell>
          <cell r="AZ184">
            <v>344</v>
          </cell>
          <cell r="BA184" t="str">
            <v>–</v>
          </cell>
          <cell r="BB184" t="str">
            <v>–</v>
          </cell>
          <cell r="BC184">
            <v>81.7</v>
          </cell>
          <cell r="BD184">
            <v>194</v>
          </cell>
          <cell r="BE184" t="str">
            <v>–</v>
          </cell>
          <cell r="BF184" t="str">
            <v>–</v>
          </cell>
          <cell r="BG184" t="str">
            <v>–</v>
          </cell>
          <cell r="BH184" t="str">
            <v>–</v>
          </cell>
          <cell r="BI184" t="str">
            <v>–</v>
          </cell>
          <cell r="BJ184" t="str">
            <v>–</v>
          </cell>
          <cell r="BK184" t="str">
            <v>–</v>
          </cell>
          <cell r="BL184" t="str">
            <v>–</v>
          </cell>
          <cell r="BM184" t="str">
            <v>–</v>
          </cell>
          <cell r="BN184" t="str">
            <v>–</v>
          </cell>
          <cell r="BO184" t="str">
            <v>–</v>
          </cell>
          <cell r="BP184" t="str">
            <v>–</v>
          </cell>
          <cell r="BQ184" t="str">
            <v>–</v>
          </cell>
          <cell r="BR184" t="str">
            <v>–</v>
          </cell>
          <cell r="BS184" t="str">
            <v>–</v>
          </cell>
          <cell r="BT184" t="str">
            <v>–</v>
          </cell>
          <cell r="BU184" t="str">
            <v>–</v>
          </cell>
          <cell r="BV184">
            <v>4.6399999999999997</v>
          </cell>
          <cell r="BW184">
            <v>14.1</v>
          </cell>
          <cell r="BX184">
            <v>75.8</v>
          </cell>
          <cell r="BY184">
            <v>91.6</v>
          </cell>
        </row>
        <row r="185">
          <cell r="A185" t="str">
            <v>W14X193</v>
          </cell>
          <cell r="B185" t="str">
            <v>F</v>
          </cell>
          <cell r="C185">
            <v>193</v>
          </cell>
          <cell r="D185">
            <v>56.8</v>
          </cell>
          <cell r="E185">
            <v>15.5</v>
          </cell>
          <cell r="F185">
            <v>15.5</v>
          </cell>
          <cell r="G185" t="str">
            <v>–</v>
          </cell>
          <cell r="H185" t="str">
            <v>–</v>
          </cell>
          <cell r="I185" t="str">
            <v>–</v>
          </cell>
          <cell r="J185">
            <v>15.7</v>
          </cell>
          <cell r="K185">
            <v>15.75</v>
          </cell>
          <cell r="L185" t="str">
            <v>–</v>
          </cell>
          <cell r="M185" t="str">
            <v>–</v>
          </cell>
          <cell r="N185" t="str">
            <v>–</v>
          </cell>
          <cell r="O185">
            <v>0.89</v>
          </cell>
          <cell r="P185">
            <v>0.875</v>
          </cell>
          <cell r="Q185">
            <v>0.4375</v>
          </cell>
          <cell r="R185">
            <v>1.44</v>
          </cell>
          <cell r="S185">
            <v>1.4375</v>
          </cell>
          <cell r="T185" t="str">
            <v>–</v>
          </cell>
          <cell r="U185" t="str">
            <v>–</v>
          </cell>
          <cell r="V185" t="str">
            <v>–</v>
          </cell>
          <cell r="W185">
            <v>2.04</v>
          </cell>
          <cell r="X185">
            <v>2.75</v>
          </cell>
          <cell r="Y185">
            <v>1.6875</v>
          </cell>
          <cell r="Z185" t="str">
            <v>–</v>
          </cell>
          <cell r="AA185" t="str">
            <v>–</v>
          </cell>
          <cell r="AB185" t="str">
            <v>–</v>
          </cell>
          <cell r="AC185" t="str">
            <v>–</v>
          </cell>
          <cell r="AD185" t="str">
            <v>–</v>
          </cell>
          <cell r="AE185">
            <v>5.45</v>
          </cell>
          <cell r="AF185" t="str">
            <v>–</v>
          </cell>
          <cell r="AG185" t="str">
            <v>–</v>
          </cell>
          <cell r="AH185">
            <v>12.8</v>
          </cell>
          <cell r="AI185" t="str">
            <v>–</v>
          </cell>
          <cell r="AJ185" t="str">
            <v>–</v>
          </cell>
          <cell r="AK185">
            <v>2400</v>
          </cell>
          <cell r="AL185">
            <v>355</v>
          </cell>
          <cell r="AM185">
            <v>310</v>
          </cell>
          <cell r="AN185">
            <v>6.5</v>
          </cell>
          <cell r="AO185">
            <v>931</v>
          </cell>
          <cell r="AP185">
            <v>180</v>
          </cell>
          <cell r="AQ185">
            <v>119</v>
          </cell>
          <cell r="AR185">
            <v>4.05</v>
          </cell>
          <cell r="AS185" t="str">
            <v>–</v>
          </cell>
          <cell r="AT185" t="str">
            <v>–</v>
          </cell>
          <cell r="AU185" t="str">
            <v>–</v>
          </cell>
          <cell r="AV185">
            <v>34.799999999999997</v>
          </cell>
          <cell r="AW185">
            <v>45900</v>
          </cell>
          <cell r="AX185" t="str">
            <v>–</v>
          </cell>
          <cell r="AY185">
            <v>55.2</v>
          </cell>
          <cell r="AZ185">
            <v>312</v>
          </cell>
          <cell r="BA185" t="str">
            <v>–</v>
          </cell>
          <cell r="BB185" t="str">
            <v>–</v>
          </cell>
          <cell r="BC185">
            <v>75</v>
          </cell>
          <cell r="BD185">
            <v>177</v>
          </cell>
          <cell r="BE185" t="str">
            <v>–</v>
          </cell>
          <cell r="BF185" t="str">
            <v>–</v>
          </cell>
          <cell r="BG185" t="str">
            <v>–</v>
          </cell>
          <cell r="BH185" t="str">
            <v>–</v>
          </cell>
          <cell r="BI185" t="str">
            <v>–</v>
          </cell>
          <cell r="BJ185" t="str">
            <v>–</v>
          </cell>
          <cell r="BK185" t="str">
            <v>–</v>
          </cell>
          <cell r="BL185" t="str">
            <v>–</v>
          </cell>
          <cell r="BM185" t="str">
            <v>–</v>
          </cell>
          <cell r="BN185" t="str">
            <v>–</v>
          </cell>
          <cell r="BO185" t="str">
            <v>–</v>
          </cell>
          <cell r="BP185" t="str">
            <v>–</v>
          </cell>
          <cell r="BQ185" t="str">
            <v>–</v>
          </cell>
          <cell r="BR185" t="str">
            <v>–</v>
          </cell>
          <cell r="BS185" t="str">
            <v>–</v>
          </cell>
          <cell r="BT185" t="str">
            <v>–</v>
          </cell>
          <cell r="BU185" t="str">
            <v>–</v>
          </cell>
          <cell r="BV185">
            <v>4.59</v>
          </cell>
          <cell r="BW185">
            <v>14.1</v>
          </cell>
          <cell r="BX185">
            <v>75.3</v>
          </cell>
          <cell r="BY185">
            <v>91</v>
          </cell>
        </row>
        <row r="186">
          <cell r="A186" t="str">
            <v>W14X176</v>
          </cell>
          <cell r="B186" t="str">
            <v>F</v>
          </cell>
          <cell r="C186">
            <v>176</v>
          </cell>
          <cell r="D186">
            <v>51.8</v>
          </cell>
          <cell r="E186">
            <v>15.2</v>
          </cell>
          <cell r="F186">
            <v>15.25</v>
          </cell>
          <cell r="G186" t="str">
            <v>–</v>
          </cell>
          <cell r="H186" t="str">
            <v>–</v>
          </cell>
          <cell r="I186" t="str">
            <v>–</v>
          </cell>
          <cell r="J186">
            <v>15.7</v>
          </cell>
          <cell r="K186">
            <v>15.625</v>
          </cell>
          <cell r="L186" t="str">
            <v>–</v>
          </cell>
          <cell r="M186" t="str">
            <v>–</v>
          </cell>
          <cell r="N186" t="str">
            <v>–</v>
          </cell>
          <cell r="O186">
            <v>0.83</v>
          </cell>
          <cell r="P186">
            <v>0.8125</v>
          </cell>
          <cell r="Q186">
            <v>0.4375</v>
          </cell>
          <cell r="R186">
            <v>1.31</v>
          </cell>
          <cell r="S186">
            <v>1.3125</v>
          </cell>
          <cell r="T186" t="str">
            <v>–</v>
          </cell>
          <cell r="U186" t="str">
            <v>–</v>
          </cell>
          <cell r="V186" t="str">
            <v>–</v>
          </cell>
          <cell r="W186">
            <v>1.91</v>
          </cell>
          <cell r="X186">
            <v>2.625</v>
          </cell>
          <cell r="Y186">
            <v>1.625</v>
          </cell>
          <cell r="Z186" t="str">
            <v>–</v>
          </cell>
          <cell r="AA186" t="str">
            <v>–</v>
          </cell>
          <cell r="AB186" t="str">
            <v>–</v>
          </cell>
          <cell r="AC186" t="str">
            <v>–</v>
          </cell>
          <cell r="AD186" t="str">
            <v>–</v>
          </cell>
          <cell r="AE186">
            <v>5.97</v>
          </cell>
          <cell r="AF186" t="str">
            <v>–</v>
          </cell>
          <cell r="AG186" t="str">
            <v>–</v>
          </cell>
          <cell r="AH186">
            <v>13.7</v>
          </cell>
          <cell r="AI186" t="str">
            <v>–</v>
          </cell>
          <cell r="AJ186" t="str">
            <v>–</v>
          </cell>
          <cell r="AK186">
            <v>2140</v>
          </cell>
          <cell r="AL186">
            <v>320</v>
          </cell>
          <cell r="AM186">
            <v>281</v>
          </cell>
          <cell r="AN186">
            <v>6.43</v>
          </cell>
          <cell r="AO186">
            <v>838</v>
          </cell>
          <cell r="AP186">
            <v>163</v>
          </cell>
          <cell r="AQ186">
            <v>107</v>
          </cell>
          <cell r="AR186">
            <v>4.0199999999999996</v>
          </cell>
          <cell r="AS186" t="str">
            <v>–</v>
          </cell>
          <cell r="AT186" t="str">
            <v>–</v>
          </cell>
          <cell r="AU186" t="str">
            <v>–</v>
          </cell>
          <cell r="AV186">
            <v>26.5</v>
          </cell>
          <cell r="AW186">
            <v>40500</v>
          </cell>
          <cell r="AX186" t="str">
            <v>–</v>
          </cell>
          <cell r="AY186">
            <v>54.5</v>
          </cell>
          <cell r="AZ186">
            <v>280</v>
          </cell>
          <cell r="BA186" t="str">
            <v>–</v>
          </cell>
          <cell r="BB186" t="str">
            <v>–</v>
          </cell>
          <cell r="BC186">
            <v>67.599999999999994</v>
          </cell>
          <cell r="BD186">
            <v>159</v>
          </cell>
          <cell r="BE186" t="str">
            <v>–</v>
          </cell>
          <cell r="BF186" t="str">
            <v>–</v>
          </cell>
          <cell r="BG186" t="str">
            <v>–</v>
          </cell>
          <cell r="BH186" t="str">
            <v>–</v>
          </cell>
          <cell r="BI186" t="str">
            <v>–</v>
          </cell>
          <cell r="BJ186" t="str">
            <v>–</v>
          </cell>
          <cell r="BK186" t="str">
            <v>–</v>
          </cell>
          <cell r="BL186" t="str">
            <v>–</v>
          </cell>
          <cell r="BM186" t="str">
            <v>–</v>
          </cell>
          <cell r="BN186" t="str">
            <v>–</v>
          </cell>
          <cell r="BO186" t="str">
            <v>–</v>
          </cell>
          <cell r="BP186" t="str">
            <v>–</v>
          </cell>
          <cell r="BQ186" t="str">
            <v>–</v>
          </cell>
          <cell r="BR186" t="str">
            <v>–</v>
          </cell>
          <cell r="BS186" t="str">
            <v>–</v>
          </cell>
          <cell r="BT186" t="str">
            <v>–</v>
          </cell>
          <cell r="BU186" t="str">
            <v>–</v>
          </cell>
          <cell r="BV186">
            <v>4.55</v>
          </cell>
          <cell r="BW186">
            <v>13.9</v>
          </cell>
          <cell r="BX186">
            <v>74.8</v>
          </cell>
          <cell r="BY186">
            <v>90.5</v>
          </cell>
        </row>
        <row r="187">
          <cell r="A187" t="str">
            <v>W14X159</v>
          </cell>
          <cell r="B187" t="str">
            <v>F</v>
          </cell>
          <cell r="C187">
            <v>159</v>
          </cell>
          <cell r="D187">
            <v>46.7</v>
          </cell>
          <cell r="E187">
            <v>15</v>
          </cell>
          <cell r="F187">
            <v>15</v>
          </cell>
          <cell r="G187" t="str">
            <v>–</v>
          </cell>
          <cell r="H187" t="str">
            <v>–</v>
          </cell>
          <cell r="I187" t="str">
            <v>–</v>
          </cell>
          <cell r="J187">
            <v>15.6</v>
          </cell>
          <cell r="K187">
            <v>15.625</v>
          </cell>
          <cell r="L187" t="str">
            <v>–</v>
          </cell>
          <cell r="M187" t="str">
            <v>–</v>
          </cell>
          <cell r="N187" t="str">
            <v>–</v>
          </cell>
          <cell r="O187">
            <v>0.745</v>
          </cell>
          <cell r="P187">
            <v>0.75</v>
          </cell>
          <cell r="Q187">
            <v>0.375</v>
          </cell>
          <cell r="R187">
            <v>1.19</v>
          </cell>
          <cell r="S187">
            <v>1.1875</v>
          </cell>
          <cell r="T187" t="str">
            <v>–</v>
          </cell>
          <cell r="U187" t="str">
            <v>–</v>
          </cell>
          <cell r="V187" t="str">
            <v>–</v>
          </cell>
          <cell r="W187">
            <v>1.79</v>
          </cell>
          <cell r="X187">
            <v>2.5</v>
          </cell>
          <cell r="Y187">
            <v>1.5625</v>
          </cell>
          <cell r="Z187" t="str">
            <v>–</v>
          </cell>
          <cell r="AA187" t="str">
            <v>–</v>
          </cell>
          <cell r="AB187" t="str">
            <v>–</v>
          </cell>
          <cell r="AC187" t="str">
            <v>–</v>
          </cell>
          <cell r="AD187" t="str">
            <v>–</v>
          </cell>
          <cell r="AE187">
            <v>6.54</v>
          </cell>
          <cell r="AF187" t="str">
            <v>–</v>
          </cell>
          <cell r="AG187" t="str">
            <v>–</v>
          </cell>
          <cell r="AH187">
            <v>15.3</v>
          </cell>
          <cell r="AI187" t="str">
            <v>–</v>
          </cell>
          <cell r="AJ187" t="str">
            <v>–</v>
          </cell>
          <cell r="AK187">
            <v>1900</v>
          </cell>
          <cell r="AL187">
            <v>287</v>
          </cell>
          <cell r="AM187">
            <v>254</v>
          </cell>
          <cell r="AN187">
            <v>6.38</v>
          </cell>
          <cell r="AO187">
            <v>748</v>
          </cell>
          <cell r="AP187">
            <v>146</v>
          </cell>
          <cell r="AQ187">
            <v>96.2</v>
          </cell>
          <cell r="AR187">
            <v>4</v>
          </cell>
          <cell r="AS187" t="str">
            <v>–</v>
          </cell>
          <cell r="AT187" t="str">
            <v>–</v>
          </cell>
          <cell r="AU187" t="str">
            <v>–</v>
          </cell>
          <cell r="AV187">
            <v>19.7</v>
          </cell>
          <cell r="AW187">
            <v>35600</v>
          </cell>
          <cell r="AX187" t="str">
            <v>–</v>
          </cell>
          <cell r="AY187">
            <v>53.9</v>
          </cell>
          <cell r="AZ187">
            <v>250</v>
          </cell>
          <cell r="BA187" t="str">
            <v>–</v>
          </cell>
          <cell r="BB187" t="str">
            <v>–</v>
          </cell>
          <cell r="BC187">
            <v>61</v>
          </cell>
          <cell r="BD187">
            <v>143</v>
          </cell>
          <cell r="BE187" t="str">
            <v>–</v>
          </cell>
          <cell r="BF187" t="str">
            <v>–</v>
          </cell>
          <cell r="BG187" t="str">
            <v>–</v>
          </cell>
          <cell r="BH187" t="str">
            <v>–</v>
          </cell>
          <cell r="BI187" t="str">
            <v>–</v>
          </cell>
          <cell r="BJ187" t="str">
            <v>–</v>
          </cell>
          <cell r="BK187" t="str">
            <v>–</v>
          </cell>
          <cell r="BL187" t="str">
            <v>–</v>
          </cell>
          <cell r="BM187" t="str">
            <v>–</v>
          </cell>
          <cell r="BN187" t="str">
            <v>–</v>
          </cell>
          <cell r="BO187" t="str">
            <v>–</v>
          </cell>
          <cell r="BP187" t="str">
            <v>–</v>
          </cell>
          <cell r="BQ187" t="str">
            <v>–</v>
          </cell>
          <cell r="BR187" t="str">
            <v>–</v>
          </cell>
          <cell r="BS187" t="str">
            <v>–</v>
          </cell>
          <cell r="BT187" t="str">
            <v>–</v>
          </cell>
          <cell r="BU187" t="str">
            <v>–</v>
          </cell>
          <cell r="BV187">
            <v>4.51</v>
          </cell>
          <cell r="BW187">
            <v>13.8</v>
          </cell>
          <cell r="BX187">
            <v>74.3</v>
          </cell>
          <cell r="BY187">
            <v>89.9</v>
          </cell>
        </row>
        <row r="188">
          <cell r="A188" t="str">
            <v>W14X145</v>
          </cell>
          <cell r="B188" t="str">
            <v>F</v>
          </cell>
          <cell r="C188">
            <v>145</v>
          </cell>
          <cell r="D188">
            <v>42.7</v>
          </cell>
          <cell r="E188">
            <v>14.8</v>
          </cell>
          <cell r="F188">
            <v>14.75</v>
          </cell>
          <cell r="G188" t="str">
            <v>–</v>
          </cell>
          <cell r="H188" t="str">
            <v>–</v>
          </cell>
          <cell r="I188" t="str">
            <v>–</v>
          </cell>
          <cell r="J188">
            <v>15.5</v>
          </cell>
          <cell r="K188">
            <v>15.5</v>
          </cell>
          <cell r="L188" t="str">
            <v>–</v>
          </cell>
          <cell r="M188" t="str">
            <v>–</v>
          </cell>
          <cell r="N188" t="str">
            <v>–</v>
          </cell>
          <cell r="O188">
            <v>0.68</v>
          </cell>
          <cell r="P188">
            <v>0.6875</v>
          </cell>
          <cell r="Q188">
            <v>0.375</v>
          </cell>
          <cell r="R188">
            <v>1.0900000000000001</v>
          </cell>
          <cell r="S188">
            <v>1.0625</v>
          </cell>
          <cell r="T188" t="str">
            <v>–</v>
          </cell>
          <cell r="U188" t="str">
            <v>–</v>
          </cell>
          <cell r="V188" t="str">
            <v>–</v>
          </cell>
          <cell r="W188">
            <v>1.69</v>
          </cell>
          <cell r="X188">
            <v>2.375</v>
          </cell>
          <cell r="Y188">
            <v>1.5625</v>
          </cell>
          <cell r="Z188" t="str">
            <v>–</v>
          </cell>
          <cell r="AA188" t="str">
            <v>–</v>
          </cell>
          <cell r="AB188" t="str">
            <v>–</v>
          </cell>
          <cell r="AC188" t="str">
            <v>–</v>
          </cell>
          <cell r="AD188" t="str">
            <v>–</v>
          </cell>
          <cell r="AE188">
            <v>7.11</v>
          </cell>
          <cell r="AF188" t="str">
            <v>–</v>
          </cell>
          <cell r="AG188" t="str">
            <v>–</v>
          </cell>
          <cell r="AH188">
            <v>16.8</v>
          </cell>
          <cell r="AI188" t="str">
            <v>–</v>
          </cell>
          <cell r="AJ188" t="str">
            <v>–</v>
          </cell>
          <cell r="AK188">
            <v>1710</v>
          </cell>
          <cell r="AL188">
            <v>260</v>
          </cell>
          <cell r="AM188">
            <v>232</v>
          </cell>
          <cell r="AN188">
            <v>6.33</v>
          </cell>
          <cell r="AO188">
            <v>677</v>
          </cell>
          <cell r="AP188">
            <v>133</v>
          </cell>
          <cell r="AQ188">
            <v>87.3</v>
          </cell>
          <cell r="AR188">
            <v>3.98</v>
          </cell>
          <cell r="AS188" t="str">
            <v>–</v>
          </cell>
          <cell r="AT188" t="str">
            <v>–</v>
          </cell>
          <cell r="AU188" t="str">
            <v>–</v>
          </cell>
          <cell r="AV188">
            <v>15.2</v>
          </cell>
          <cell r="AW188">
            <v>31700</v>
          </cell>
          <cell r="AX188" t="str">
            <v>–</v>
          </cell>
          <cell r="AY188">
            <v>53.1</v>
          </cell>
          <cell r="AZ188">
            <v>224</v>
          </cell>
          <cell r="BA188" t="str">
            <v>–</v>
          </cell>
          <cell r="BB188" t="str">
            <v>–</v>
          </cell>
          <cell r="BC188">
            <v>55.4</v>
          </cell>
          <cell r="BD188">
            <v>129</v>
          </cell>
          <cell r="BE188" t="str">
            <v>–</v>
          </cell>
          <cell r="BF188" t="str">
            <v>–</v>
          </cell>
          <cell r="BG188" t="str">
            <v>–</v>
          </cell>
          <cell r="BH188" t="str">
            <v>–</v>
          </cell>
          <cell r="BI188" t="str">
            <v>–</v>
          </cell>
          <cell r="BJ188" t="str">
            <v>–</v>
          </cell>
          <cell r="BK188" t="str">
            <v>–</v>
          </cell>
          <cell r="BL188" t="str">
            <v>–</v>
          </cell>
          <cell r="BM188" t="str">
            <v>–</v>
          </cell>
          <cell r="BN188" t="str">
            <v>–</v>
          </cell>
          <cell r="BO188" t="str">
            <v>–</v>
          </cell>
          <cell r="BP188" t="str">
            <v>–</v>
          </cell>
          <cell r="BQ188" t="str">
            <v>–</v>
          </cell>
          <cell r="BR188" t="str">
            <v>–</v>
          </cell>
          <cell r="BS188" t="str">
            <v>–</v>
          </cell>
          <cell r="BT188" t="str">
            <v>–</v>
          </cell>
          <cell r="BU188" t="str">
            <v>–</v>
          </cell>
          <cell r="BV188">
            <v>4.47</v>
          </cell>
          <cell r="BW188">
            <v>13.7</v>
          </cell>
          <cell r="BX188">
            <v>73.7</v>
          </cell>
          <cell r="BY188">
            <v>89.2</v>
          </cell>
        </row>
        <row r="189">
          <cell r="A189" t="str">
            <v>W14X132</v>
          </cell>
          <cell r="B189" t="str">
            <v>F</v>
          </cell>
          <cell r="C189">
            <v>132</v>
          </cell>
          <cell r="D189">
            <v>38.799999999999997</v>
          </cell>
          <cell r="E189">
            <v>14.7</v>
          </cell>
          <cell r="F189">
            <v>14.625</v>
          </cell>
          <cell r="G189" t="str">
            <v>–</v>
          </cell>
          <cell r="H189" t="str">
            <v>–</v>
          </cell>
          <cell r="I189" t="str">
            <v>–</v>
          </cell>
          <cell r="J189">
            <v>14.7</v>
          </cell>
          <cell r="K189">
            <v>14.75</v>
          </cell>
          <cell r="L189" t="str">
            <v>–</v>
          </cell>
          <cell r="M189" t="str">
            <v>–</v>
          </cell>
          <cell r="N189" t="str">
            <v>–</v>
          </cell>
          <cell r="O189">
            <v>0.64500000000000002</v>
          </cell>
          <cell r="P189">
            <v>0.625</v>
          </cell>
          <cell r="Q189">
            <v>0.3125</v>
          </cell>
          <cell r="R189">
            <v>1.03</v>
          </cell>
          <cell r="S189">
            <v>1</v>
          </cell>
          <cell r="T189" t="str">
            <v>–</v>
          </cell>
          <cell r="U189" t="str">
            <v>–</v>
          </cell>
          <cell r="V189" t="str">
            <v>–</v>
          </cell>
          <cell r="W189">
            <v>1.63</v>
          </cell>
          <cell r="X189">
            <v>2.3125</v>
          </cell>
          <cell r="Y189">
            <v>1.5625</v>
          </cell>
          <cell r="Z189" t="str">
            <v>–</v>
          </cell>
          <cell r="AA189" t="str">
            <v>–</v>
          </cell>
          <cell r="AB189" t="str">
            <v>–</v>
          </cell>
          <cell r="AC189" t="str">
            <v>–</v>
          </cell>
          <cell r="AD189" t="str">
            <v>–</v>
          </cell>
          <cell r="AE189">
            <v>7.15</v>
          </cell>
          <cell r="AF189" t="str">
            <v>–</v>
          </cell>
          <cell r="AG189" t="str">
            <v>–</v>
          </cell>
          <cell r="AH189">
            <v>17.7</v>
          </cell>
          <cell r="AI189" t="str">
            <v>–</v>
          </cell>
          <cell r="AJ189" t="str">
            <v>–</v>
          </cell>
          <cell r="AK189">
            <v>1530</v>
          </cell>
          <cell r="AL189">
            <v>234</v>
          </cell>
          <cell r="AM189">
            <v>209</v>
          </cell>
          <cell r="AN189">
            <v>6.28</v>
          </cell>
          <cell r="AO189">
            <v>548</v>
          </cell>
          <cell r="AP189">
            <v>113</v>
          </cell>
          <cell r="AQ189">
            <v>74.5</v>
          </cell>
          <cell r="AR189">
            <v>3.76</v>
          </cell>
          <cell r="AS189" t="str">
            <v>–</v>
          </cell>
          <cell r="AT189" t="str">
            <v>–</v>
          </cell>
          <cell r="AU189" t="str">
            <v>–</v>
          </cell>
          <cell r="AV189">
            <v>12.3</v>
          </cell>
          <cell r="AW189">
            <v>25500</v>
          </cell>
          <cell r="AX189" t="str">
            <v>–</v>
          </cell>
          <cell r="AY189">
            <v>50.2</v>
          </cell>
          <cell r="AZ189">
            <v>190</v>
          </cell>
          <cell r="BA189" t="str">
            <v>–</v>
          </cell>
          <cell r="BB189" t="str">
            <v>–</v>
          </cell>
          <cell r="BC189">
            <v>49.5</v>
          </cell>
          <cell r="BD189">
            <v>116</v>
          </cell>
          <cell r="BE189" t="str">
            <v>–</v>
          </cell>
          <cell r="BF189" t="str">
            <v>–</v>
          </cell>
          <cell r="BG189" t="str">
            <v>–</v>
          </cell>
          <cell r="BH189" t="str">
            <v>–</v>
          </cell>
          <cell r="BI189" t="str">
            <v>–</v>
          </cell>
          <cell r="BJ189" t="str">
            <v>–</v>
          </cell>
          <cell r="BK189" t="str">
            <v>–</v>
          </cell>
          <cell r="BL189" t="str">
            <v>–</v>
          </cell>
          <cell r="BM189" t="str">
            <v>–</v>
          </cell>
          <cell r="BN189" t="str">
            <v>–</v>
          </cell>
          <cell r="BO189" t="str">
            <v>–</v>
          </cell>
          <cell r="BP189" t="str">
            <v>–</v>
          </cell>
          <cell r="BQ189" t="str">
            <v>–</v>
          </cell>
          <cell r="BR189" t="str">
            <v>–</v>
          </cell>
          <cell r="BS189" t="str">
            <v>–</v>
          </cell>
          <cell r="BT189" t="str">
            <v>–</v>
          </cell>
          <cell r="BU189" t="str">
            <v>–</v>
          </cell>
          <cell r="BV189">
            <v>4.2300000000000004</v>
          </cell>
          <cell r="BW189">
            <v>13.7</v>
          </cell>
          <cell r="BX189">
            <v>71.2</v>
          </cell>
          <cell r="BY189">
            <v>85.9</v>
          </cell>
        </row>
        <row r="190">
          <cell r="A190" t="str">
            <v>W14X120</v>
          </cell>
          <cell r="B190" t="str">
            <v>F</v>
          </cell>
          <cell r="C190">
            <v>120</v>
          </cell>
          <cell r="D190">
            <v>35.299999999999997</v>
          </cell>
          <cell r="E190">
            <v>14.5</v>
          </cell>
          <cell r="F190">
            <v>14.5</v>
          </cell>
          <cell r="G190" t="str">
            <v>–</v>
          </cell>
          <cell r="H190" t="str">
            <v>–</v>
          </cell>
          <cell r="I190" t="str">
            <v>–</v>
          </cell>
          <cell r="J190">
            <v>14.7</v>
          </cell>
          <cell r="K190">
            <v>14.625</v>
          </cell>
          <cell r="L190" t="str">
            <v>–</v>
          </cell>
          <cell r="M190" t="str">
            <v>–</v>
          </cell>
          <cell r="N190" t="str">
            <v>–</v>
          </cell>
          <cell r="O190">
            <v>0.59</v>
          </cell>
          <cell r="P190">
            <v>0.5625</v>
          </cell>
          <cell r="Q190">
            <v>0.3125</v>
          </cell>
          <cell r="R190">
            <v>0.94</v>
          </cell>
          <cell r="S190">
            <v>0.9375</v>
          </cell>
          <cell r="T190" t="str">
            <v>–</v>
          </cell>
          <cell r="U190" t="str">
            <v>–</v>
          </cell>
          <cell r="V190" t="str">
            <v>–</v>
          </cell>
          <cell r="W190">
            <v>1.54</v>
          </cell>
          <cell r="X190">
            <v>2.25</v>
          </cell>
          <cell r="Y190">
            <v>1.5</v>
          </cell>
          <cell r="Z190" t="str">
            <v>–</v>
          </cell>
          <cell r="AA190" t="str">
            <v>–</v>
          </cell>
          <cell r="AB190" t="str">
            <v>–</v>
          </cell>
          <cell r="AC190" t="str">
            <v>–</v>
          </cell>
          <cell r="AD190" t="str">
            <v>–</v>
          </cell>
          <cell r="AE190">
            <v>7.8</v>
          </cell>
          <cell r="AF190" t="str">
            <v>–</v>
          </cell>
          <cell r="AG190" t="str">
            <v>–</v>
          </cell>
          <cell r="AH190">
            <v>19.3</v>
          </cell>
          <cell r="AI190" t="str">
            <v>–</v>
          </cell>
          <cell r="AJ190" t="str">
            <v>–</v>
          </cell>
          <cell r="AK190">
            <v>1380</v>
          </cell>
          <cell r="AL190">
            <v>212</v>
          </cell>
          <cell r="AM190">
            <v>190</v>
          </cell>
          <cell r="AN190">
            <v>6.24</v>
          </cell>
          <cell r="AO190">
            <v>495</v>
          </cell>
          <cell r="AP190">
            <v>102</v>
          </cell>
          <cell r="AQ190">
            <v>67.5</v>
          </cell>
          <cell r="AR190">
            <v>3.74</v>
          </cell>
          <cell r="AS190" t="str">
            <v>–</v>
          </cell>
          <cell r="AT190" t="str">
            <v>–</v>
          </cell>
          <cell r="AU190" t="str">
            <v>–</v>
          </cell>
          <cell r="AV190">
            <v>9.3699999999999992</v>
          </cell>
          <cell r="AW190">
            <v>22700</v>
          </cell>
          <cell r="AX190" t="str">
            <v>–</v>
          </cell>
          <cell r="AY190">
            <v>49.8</v>
          </cell>
          <cell r="AZ190">
            <v>172</v>
          </cell>
          <cell r="BA190" t="str">
            <v>–</v>
          </cell>
          <cell r="BB190" t="str">
            <v>–</v>
          </cell>
          <cell r="BC190">
            <v>45</v>
          </cell>
          <cell r="BD190">
            <v>105</v>
          </cell>
          <cell r="BE190" t="str">
            <v>–</v>
          </cell>
          <cell r="BF190" t="str">
            <v>–</v>
          </cell>
          <cell r="BG190" t="str">
            <v>–</v>
          </cell>
          <cell r="BH190" t="str">
            <v>–</v>
          </cell>
          <cell r="BI190" t="str">
            <v>–</v>
          </cell>
          <cell r="BJ190" t="str">
            <v>–</v>
          </cell>
          <cell r="BK190" t="str">
            <v>–</v>
          </cell>
          <cell r="BL190" t="str">
            <v>–</v>
          </cell>
          <cell r="BM190" t="str">
            <v>–</v>
          </cell>
          <cell r="BN190" t="str">
            <v>–</v>
          </cell>
          <cell r="BO190" t="str">
            <v>–</v>
          </cell>
          <cell r="BP190" t="str">
            <v>–</v>
          </cell>
          <cell r="BQ190" t="str">
            <v>–</v>
          </cell>
          <cell r="BR190" t="str">
            <v>–</v>
          </cell>
          <cell r="BS190" t="str">
            <v>–</v>
          </cell>
          <cell r="BT190" t="str">
            <v>–</v>
          </cell>
          <cell r="BU190" t="str">
            <v>–</v>
          </cell>
          <cell r="BV190">
            <v>4.2</v>
          </cell>
          <cell r="BW190">
            <v>13.6</v>
          </cell>
          <cell r="BX190">
            <v>70.900000000000006</v>
          </cell>
          <cell r="BY190">
            <v>85.6</v>
          </cell>
        </row>
        <row r="191">
          <cell r="A191" t="str">
            <v>W14X109</v>
          </cell>
          <cell r="B191" t="str">
            <v>F</v>
          </cell>
          <cell r="C191">
            <v>109</v>
          </cell>
          <cell r="D191">
            <v>32</v>
          </cell>
          <cell r="E191">
            <v>14.3</v>
          </cell>
          <cell r="F191">
            <v>14.375</v>
          </cell>
          <cell r="G191" t="str">
            <v>–</v>
          </cell>
          <cell r="H191" t="str">
            <v>–</v>
          </cell>
          <cell r="I191" t="str">
            <v>–</v>
          </cell>
          <cell r="J191">
            <v>14.6</v>
          </cell>
          <cell r="K191">
            <v>14.625</v>
          </cell>
          <cell r="L191" t="str">
            <v>–</v>
          </cell>
          <cell r="M191" t="str">
            <v>–</v>
          </cell>
          <cell r="N191" t="str">
            <v>–</v>
          </cell>
          <cell r="O191">
            <v>0.52500000000000002</v>
          </cell>
          <cell r="P191">
            <v>0.5</v>
          </cell>
          <cell r="Q191">
            <v>0.25</v>
          </cell>
          <cell r="R191">
            <v>0.86</v>
          </cell>
          <cell r="S191">
            <v>0.875</v>
          </cell>
          <cell r="T191" t="str">
            <v>–</v>
          </cell>
          <cell r="U191" t="str">
            <v>–</v>
          </cell>
          <cell r="V191" t="str">
            <v>–</v>
          </cell>
          <cell r="W191">
            <v>1.46</v>
          </cell>
          <cell r="X191">
            <v>2.1875</v>
          </cell>
          <cell r="Y191">
            <v>1.5</v>
          </cell>
          <cell r="Z191" t="str">
            <v>–</v>
          </cell>
          <cell r="AA191" t="str">
            <v>–</v>
          </cell>
          <cell r="AB191" t="str">
            <v>–</v>
          </cell>
          <cell r="AC191" t="str">
            <v>–</v>
          </cell>
          <cell r="AD191" t="str">
            <v>–</v>
          </cell>
          <cell r="AE191">
            <v>8.49</v>
          </cell>
          <cell r="AF191" t="str">
            <v>–</v>
          </cell>
          <cell r="AG191" t="str">
            <v>–</v>
          </cell>
          <cell r="AH191">
            <v>21.7</v>
          </cell>
          <cell r="AI191" t="str">
            <v>–</v>
          </cell>
          <cell r="AJ191" t="str">
            <v>–</v>
          </cell>
          <cell r="AK191">
            <v>1240</v>
          </cell>
          <cell r="AL191">
            <v>192</v>
          </cell>
          <cell r="AM191">
            <v>173</v>
          </cell>
          <cell r="AN191">
            <v>6.22</v>
          </cell>
          <cell r="AO191">
            <v>447</v>
          </cell>
          <cell r="AP191">
            <v>92.7</v>
          </cell>
          <cell r="AQ191">
            <v>61.2</v>
          </cell>
          <cell r="AR191">
            <v>3.73</v>
          </cell>
          <cell r="AS191" t="str">
            <v>–</v>
          </cell>
          <cell r="AT191" t="str">
            <v>–</v>
          </cell>
          <cell r="AU191" t="str">
            <v>–</v>
          </cell>
          <cell r="AV191">
            <v>7.12</v>
          </cell>
          <cell r="AW191">
            <v>20200</v>
          </cell>
          <cell r="AX191" t="str">
            <v>–</v>
          </cell>
          <cell r="AY191">
            <v>49.1</v>
          </cell>
          <cell r="AZ191">
            <v>154</v>
          </cell>
          <cell r="BA191" t="str">
            <v>–</v>
          </cell>
          <cell r="BB191" t="str">
            <v>–</v>
          </cell>
          <cell r="BC191">
            <v>40.700000000000003</v>
          </cell>
          <cell r="BD191">
            <v>94.8</v>
          </cell>
          <cell r="BE191" t="str">
            <v>–</v>
          </cell>
          <cell r="BF191" t="str">
            <v>–</v>
          </cell>
          <cell r="BG191" t="str">
            <v>–</v>
          </cell>
          <cell r="BH191" t="str">
            <v>–</v>
          </cell>
          <cell r="BI191" t="str">
            <v>–</v>
          </cell>
          <cell r="BJ191" t="str">
            <v>–</v>
          </cell>
          <cell r="BK191" t="str">
            <v>–</v>
          </cell>
          <cell r="BL191" t="str">
            <v>–</v>
          </cell>
          <cell r="BM191" t="str">
            <v>–</v>
          </cell>
          <cell r="BN191" t="str">
            <v>–</v>
          </cell>
          <cell r="BO191" t="str">
            <v>–</v>
          </cell>
          <cell r="BP191" t="str">
            <v>–</v>
          </cell>
          <cell r="BQ191" t="str">
            <v>–</v>
          </cell>
          <cell r="BR191" t="str">
            <v>–</v>
          </cell>
          <cell r="BS191" t="str">
            <v>–</v>
          </cell>
          <cell r="BT191" t="str">
            <v>–</v>
          </cell>
          <cell r="BU191" t="str">
            <v>–</v>
          </cell>
          <cell r="BV191">
            <v>4.17</v>
          </cell>
          <cell r="BW191">
            <v>13.4</v>
          </cell>
          <cell r="BX191">
            <v>70.3</v>
          </cell>
          <cell r="BY191">
            <v>84.9</v>
          </cell>
        </row>
        <row r="192">
          <cell r="A192" t="str">
            <v>W14X99</v>
          </cell>
          <cell r="B192" t="str">
            <v>F</v>
          </cell>
          <cell r="C192">
            <v>99</v>
          </cell>
          <cell r="D192">
            <v>29.1</v>
          </cell>
          <cell r="E192">
            <v>14.2</v>
          </cell>
          <cell r="F192">
            <v>14.125</v>
          </cell>
          <cell r="G192" t="str">
            <v>–</v>
          </cell>
          <cell r="H192" t="str">
            <v>–</v>
          </cell>
          <cell r="I192" t="str">
            <v>–</v>
          </cell>
          <cell r="J192">
            <v>14.6</v>
          </cell>
          <cell r="K192">
            <v>14.625</v>
          </cell>
          <cell r="L192" t="str">
            <v>–</v>
          </cell>
          <cell r="M192" t="str">
            <v>–</v>
          </cell>
          <cell r="N192" t="str">
            <v>–</v>
          </cell>
          <cell r="O192">
            <v>0.48499999999999999</v>
          </cell>
          <cell r="P192">
            <v>0.5</v>
          </cell>
          <cell r="Q192">
            <v>0.25</v>
          </cell>
          <cell r="R192">
            <v>0.78</v>
          </cell>
          <cell r="S192">
            <v>0.75</v>
          </cell>
          <cell r="T192" t="str">
            <v>–</v>
          </cell>
          <cell r="U192" t="str">
            <v>–</v>
          </cell>
          <cell r="V192" t="str">
            <v>–</v>
          </cell>
          <cell r="W192">
            <v>1.38</v>
          </cell>
          <cell r="X192">
            <v>2.0625</v>
          </cell>
          <cell r="Y192">
            <v>1.4375</v>
          </cell>
          <cell r="Z192" t="str">
            <v>–</v>
          </cell>
          <cell r="AA192" t="str">
            <v>–</v>
          </cell>
          <cell r="AB192" t="str">
            <v>–</v>
          </cell>
          <cell r="AC192" t="str">
            <v>–</v>
          </cell>
          <cell r="AD192" t="str">
            <v>–</v>
          </cell>
          <cell r="AE192">
            <v>9.34</v>
          </cell>
          <cell r="AF192" t="str">
            <v>–</v>
          </cell>
          <cell r="AG192" t="str">
            <v>–</v>
          </cell>
          <cell r="AH192">
            <v>23.5</v>
          </cell>
          <cell r="AI192" t="str">
            <v>–</v>
          </cell>
          <cell r="AJ192" t="str">
            <v>–</v>
          </cell>
          <cell r="AK192">
            <v>1110</v>
          </cell>
          <cell r="AL192">
            <v>173</v>
          </cell>
          <cell r="AM192">
            <v>157</v>
          </cell>
          <cell r="AN192">
            <v>6.17</v>
          </cell>
          <cell r="AO192">
            <v>402</v>
          </cell>
          <cell r="AP192">
            <v>83.6</v>
          </cell>
          <cell r="AQ192">
            <v>55.2</v>
          </cell>
          <cell r="AR192">
            <v>3.71</v>
          </cell>
          <cell r="AS192" t="str">
            <v>–</v>
          </cell>
          <cell r="AT192" t="str">
            <v>–</v>
          </cell>
          <cell r="AU192" t="str">
            <v>–</v>
          </cell>
          <cell r="AV192">
            <v>5.37</v>
          </cell>
          <cell r="AW192">
            <v>18000</v>
          </cell>
          <cell r="AX192" t="str">
            <v>–</v>
          </cell>
          <cell r="AY192">
            <v>49</v>
          </cell>
          <cell r="AZ192">
            <v>139</v>
          </cell>
          <cell r="BA192" t="str">
            <v>–</v>
          </cell>
          <cell r="BB192" t="str">
            <v>–</v>
          </cell>
          <cell r="BC192">
            <v>36.9</v>
          </cell>
          <cell r="BD192">
            <v>86.1</v>
          </cell>
          <cell r="BE192" t="str">
            <v>–</v>
          </cell>
          <cell r="BF192" t="str">
            <v>–</v>
          </cell>
          <cell r="BG192" t="str">
            <v>–</v>
          </cell>
          <cell r="BH192" t="str">
            <v>–</v>
          </cell>
          <cell r="BI192" t="str">
            <v>–</v>
          </cell>
          <cell r="BJ192" t="str">
            <v>–</v>
          </cell>
          <cell r="BK192" t="str">
            <v>–</v>
          </cell>
          <cell r="BL192" t="str">
            <v>–</v>
          </cell>
          <cell r="BM192" t="str">
            <v>–</v>
          </cell>
          <cell r="BN192" t="str">
            <v>–</v>
          </cell>
          <cell r="BO192" t="str">
            <v>–</v>
          </cell>
          <cell r="BP192" t="str">
            <v>–</v>
          </cell>
          <cell r="BQ192" t="str">
            <v>–</v>
          </cell>
          <cell r="BR192" t="str">
            <v>–</v>
          </cell>
          <cell r="BS192" t="str">
            <v>–</v>
          </cell>
          <cell r="BT192" t="str">
            <v>–</v>
          </cell>
          <cell r="BU192" t="str">
            <v>–</v>
          </cell>
          <cell r="BV192">
            <v>4.1399999999999997</v>
          </cell>
          <cell r="BW192">
            <v>13.4</v>
          </cell>
          <cell r="BX192">
            <v>70.2</v>
          </cell>
          <cell r="BY192">
            <v>84.8</v>
          </cell>
        </row>
        <row r="193">
          <cell r="A193" t="str">
            <v>W14X90</v>
          </cell>
          <cell r="B193" t="str">
            <v>F</v>
          </cell>
          <cell r="C193">
            <v>90</v>
          </cell>
          <cell r="D193">
            <v>26.5</v>
          </cell>
          <cell r="E193">
            <v>14</v>
          </cell>
          <cell r="F193">
            <v>14</v>
          </cell>
          <cell r="G193" t="str">
            <v>–</v>
          </cell>
          <cell r="H193" t="str">
            <v>–</v>
          </cell>
          <cell r="I193" t="str">
            <v>–</v>
          </cell>
          <cell r="J193">
            <v>14.5</v>
          </cell>
          <cell r="K193">
            <v>14.5</v>
          </cell>
          <cell r="L193" t="str">
            <v>–</v>
          </cell>
          <cell r="M193" t="str">
            <v>–</v>
          </cell>
          <cell r="N193" t="str">
            <v>–</v>
          </cell>
          <cell r="O193">
            <v>0.44</v>
          </cell>
          <cell r="P193">
            <v>0.4375</v>
          </cell>
          <cell r="Q193">
            <v>0.25</v>
          </cell>
          <cell r="R193">
            <v>0.71</v>
          </cell>
          <cell r="S193">
            <v>0.6875</v>
          </cell>
          <cell r="T193" t="str">
            <v>–</v>
          </cell>
          <cell r="U193" t="str">
            <v>–</v>
          </cell>
          <cell r="V193" t="str">
            <v>–</v>
          </cell>
          <cell r="W193">
            <v>1.31</v>
          </cell>
          <cell r="X193">
            <v>2</v>
          </cell>
          <cell r="Y193">
            <v>1.4375</v>
          </cell>
          <cell r="Z193" t="str">
            <v>–</v>
          </cell>
          <cell r="AA193" t="str">
            <v>–</v>
          </cell>
          <cell r="AB193" t="str">
            <v>–</v>
          </cell>
          <cell r="AC193" t="str">
            <v>–</v>
          </cell>
          <cell r="AD193" t="str">
            <v>–</v>
          </cell>
          <cell r="AE193">
            <v>10.199999999999999</v>
          </cell>
          <cell r="AF193" t="str">
            <v>–</v>
          </cell>
          <cell r="AG193" t="str">
            <v>–</v>
          </cell>
          <cell r="AH193">
            <v>25.9</v>
          </cell>
          <cell r="AI193" t="str">
            <v>–</v>
          </cell>
          <cell r="AJ193" t="str">
            <v>–</v>
          </cell>
          <cell r="AK193">
            <v>999</v>
          </cell>
          <cell r="AL193">
            <v>157</v>
          </cell>
          <cell r="AM193">
            <v>143</v>
          </cell>
          <cell r="AN193">
            <v>6.14</v>
          </cell>
          <cell r="AO193">
            <v>362</v>
          </cell>
          <cell r="AP193">
            <v>75.599999999999994</v>
          </cell>
          <cell r="AQ193">
            <v>49.9</v>
          </cell>
          <cell r="AR193">
            <v>3.7</v>
          </cell>
          <cell r="AS193" t="str">
            <v>–</v>
          </cell>
          <cell r="AT193" t="str">
            <v>–</v>
          </cell>
          <cell r="AU193" t="str">
            <v>–</v>
          </cell>
          <cell r="AV193">
            <v>4.0599999999999996</v>
          </cell>
          <cell r="AW193">
            <v>16000</v>
          </cell>
          <cell r="AX193" t="str">
            <v>–</v>
          </cell>
          <cell r="AY193">
            <v>48.2</v>
          </cell>
          <cell r="AZ193">
            <v>124</v>
          </cell>
          <cell r="BA193" t="str">
            <v>–</v>
          </cell>
          <cell r="BB193" t="str">
            <v>–</v>
          </cell>
          <cell r="BC193">
            <v>33.200000000000003</v>
          </cell>
          <cell r="BD193">
            <v>77.099999999999994</v>
          </cell>
          <cell r="BE193" t="str">
            <v>–</v>
          </cell>
          <cell r="BF193" t="str">
            <v>–</v>
          </cell>
          <cell r="BG193" t="str">
            <v>–</v>
          </cell>
          <cell r="BH193" t="str">
            <v>–</v>
          </cell>
          <cell r="BI193" t="str">
            <v>–</v>
          </cell>
          <cell r="BJ193" t="str">
            <v>–</v>
          </cell>
          <cell r="BK193" t="str">
            <v>–</v>
          </cell>
          <cell r="BL193" t="str">
            <v>–</v>
          </cell>
          <cell r="BM193" t="str">
            <v>–</v>
          </cell>
          <cell r="BN193" t="str">
            <v>–</v>
          </cell>
          <cell r="BO193" t="str">
            <v>–</v>
          </cell>
          <cell r="BP193" t="str">
            <v>–</v>
          </cell>
          <cell r="BQ193" t="str">
            <v>–</v>
          </cell>
          <cell r="BR193" t="str">
            <v>–</v>
          </cell>
          <cell r="BS193" t="str">
            <v>–</v>
          </cell>
          <cell r="BT193" t="str">
            <v>–</v>
          </cell>
          <cell r="BU193" t="str">
            <v>–</v>
          </cell>
          <cell r="BV193">
            <v>4.0999999999999996</v>
          </cell>
          <cell r="BW193">
            <v>13.3</v>
          </cell>
          <cell r="BX193">
            <v>69.599999999999994</v>
          </cell>
          <cell r="BY193">
            <v>84.1</v>
          </cell>
        </row>
        <row r="194">
          <cell r="A194" t="str">
            <v>W14X82</v>
          </cell>
          <cell r="B194" t="str">
            <v>F</v>
          </cell>
          <cell r="C194">
            <v>82</v>
          </cell>
          <cell r="D194">
            <v>24</v>
          </cell>
          <cell r="E194">
            <v>14.3</v>
          </cell>
          <cell r="F194">
            <v>14.25</v>
          </cell>
          <cell r="G194" t="str">
            <v>–</v>
          </cell>
          <cell r="H194" t="str">
            <v>–</v>
          </cell>
          <cell r="I194" t="str">
            <v>–</v>
          </cell>
          <cell r="J194">
            <v>10.1</v>
          </cell>
          <cell r="K194">
            <v>10.125</v>
          </cell>
          <cell r="L194" t="str">
            <v>–</v>
          </cell>
          <cell r="M194" t="str">
            <v>–</v>
          </cell>
          <cell r="N194" t="str">
            <v>–</v>
          </cell>
          <cell r="O194">
            <v>0.51</v>
          </cell>
          <cell r="P194">
            <v>0.5</v>
          </cell>
          <cell r="Q194">
            <v>0.25</v>
          </cell>
          <cell r="R194">
            <v>0.85499999999999998</v>
          </cell>
          <cell r="S194">
            <v>0.875</v>
          </cell>
          <cell r="T194" t="str">
            <v>–</v>
          </cell>
          <cell r="U194" t="str">
            <v>–</v>
          </cell>
          <cell r="V194" t="str">
            <v>–</v>
          </cell>
          <cell r="W194">
            <v>1.45</v>
          </cell>
          <cell r="X194">
            <v>1.6875</v>
          </cell>
          <cell r="Y194">
            <v>1.0625</v>
          </cell>
          <cell r="Z194" t="str">
            <v>–</v>
          </cell>
          <cell r="AA194" t="str">
            <v>–</v>
          </cell>
          <cell r="AB194" t="str">
            <v>–</v>
          </cell>
          <cell r="AC194" t="str">
            <v>–</v>
          </cell>
          <cell r="AD194" t="str">
            <v>–</v>
          </cell>
          <cell r="AE194">
            <v>5.92</v>
          </cell>
          <cell r="AF194" t="str">
            <v>–</v>
          </cell>
          <cell r="AG194" t="str">
            <v>–</v>
          </cell>
          <cell r="AH194">
            <v>22.4</v>
          </cell>
          <cell r="AI194" t="str">
            <v>–</v>
          </cell>
          <cell r="AJ194" t="str">
            <v>–</v>
          </cell>
          <cell r="AK194">
            <v>881</v>
          </cell>
          <cell r="AL194">
            <v>139</v>
          </cell>
          <cell r="AM194">
            <v>123</v>
          </cell>
          <cell r="AN194">
            <v>6.05</v>
          </cell>
          <cell r="AO194">
            <v>148</v>
          </cell>
          <cell r="AP194">
            <v>44.8</v>
          </cell>
          <cell r="AQ194">
            <v>29.3</v>
          </cell>
          <cell r="AR194">
            <v>2.48</v>
          </cell>
          <cell r="AS194" t="str">
            <v>–</v>
          </cell>
          <cell r="AT194" t="str">
            <v>–</v>
          </cell>
          <cell r="AU194" t="str">
            <v>–</v>
          </cell>
          <cell r="AV194">
            <v>5.07</v>
          </cell>
          <cell r="AW194">
            <v>6710</v>
          </cell>
          <cell r="AX194" t="str">
            <v>–</v>
          </cell>
          <cell r="AY194">
            <v>33.9</v>
          </cell>
          <cell r="AZ194">
            <v>73.3</v>
          </cell>
          <cell r="BA194" t="str">
            <v>–</v>
          </cell>
          <cell r="BB194" t="str">
            <v>–</v>
          </cell>
          <cell r="BC194">
            <v>27.6</v>
          </cell>
          <cell r="BD194">
            <v>68.2</v>
          </cell>
          <cell r="BE194" t="str">
            <v>–</v>
          </cell>
          <cell r="BF194" t="str">
            <v>–</v>
          </cell>
          <cell r="BG194" t="str">
            <v>–</v>
          </cell>
          <cell r="BH194" t="str">
            <v>–</v>
          </cell>
          <cell r="BI194" t="str">
            <v>–</v>
          </cell>
          <cell r="BJ194" t="str">
            <v>–</v>
          </cell>
          <cell r="BK194" t="str">
            <v>–</v>
          </cell>
          <cell r="BL194" t="str">
            <v>–</v>
          </cell>
          <cell r="BM194" t="str">
            <v>–</v>
          </cell>
          <cell r="BN194" t="str">
            <v>–</v>
          </cell>
          <cell r="BO194" t="str">
            <v>–</v>
          </cell>
          <cell r="BP194" t="str">
            <v>–</v>
          </cell>
          <cell r="BQ194" t="str">
            <v>–</v>
          </cell>
          <cell r="BR194" t="str">
            <v>–</v>
          </cell>
          <cell r="BS194" t="str">
            <v>–</v>
          </cell>
          <cell r="BT194" t="str">
            <v>–</v>
          </cell>
          <cell r="BU194" t="str">
            <v>–</v>
          </cell>
          <cell r="BV194">
            <v>2.85</v>
          </cell>
          <cell r="BW194">
            <v>13.4</v>
          </cell>
          <cell r="BX194">
            <v>56.9</v>
          </cell>
          <cell r="BY194">
            <v>67</v>
          </cell>
        </row>
        <row r="195">
          <cell r="A195" t="str">
            <v>W14X74</v>
          </cell>
          <cell r="B195" t="str">
            <v>F</v>
          </cell>
          <cell r="C195">
            <v>74</v>
          </cell>
          <cell r="D195">
            <v>21.8</v>
          </cell>
          <cell r="E195">
            <v>14.2</v>
          </cell>
          <cell r="F195">
            <v>14.125</v>
          </cell>
          <cell r="G195" t="str">
            <v>–</v>
          </cell>
          <cell r="H195" t="str">
            <v>–</v>
          </cell>
          <cell r="I195" t="str">
            <v>–</v>
          </cell>
          <cell r="J195">
            <v>10.1</v>
          </cell>
          <cell r="K195">
            <v>10.125</v>
          </cell>
          <cell r="L195" t="str">
            <v>–</v>
          </cell>
          <cell r="M195" t="str">
            <v>–</v>
          </cell>
          <cell r="N195" t="str">
            <v>–</v>
          </cell>
          <cell r="O195">
            <v>0.45</v>
          </cell>
          <cell r="P195">
            <v>0.4375</v>
          </cell>
          <cell r="Q195">
            <v>0.25</v>
          </cell>
          <cell r="R195">
            <v>0.78500000000000003</v>
          </cell>
          <cell r="S195">
            <v>0.8125</v>
          </cell>
          <cell r="T195" t="str">
            <v>–</v>
          </cell>
          <cell r="U195" t="str">
            <v>–</v>
          </cell>
          <cell r="V195" t="str">
            <v>–</v>
          </cell>
          <cell r="W195">
            <v>1.38</v>
          </cell>
          <cell r="X195">
            <v>1.625</v>
          </cell>
          <cell r="Y195">
            <v>1.0625</v>
          </cell>
          <cell r="Z195" t="str">
            <v>–</v>
          </cell>
          <cell r="AA195" t="str">
            <v>–</v>
          </cell>
          <cell r="AB195" t="str">
            <v>–</v>
          </cell>
          <cell r="AC195" t="str">
            <v>–</v>
          </cell>
          <cell r="AD195" t="str">
            <v>–</v>
          </cell>
          <cell r="AE195">
            <v>6.41</v>
          </cell>
          <cell r="AF195" t="str">
            <v>–</v>
          </cell>
          <cell r="AG195" t="str">
            <v>–</v>
          </cell>
          <cell r="AH195">
            <v>25.4</v>
          </cell>
          <cell r="AI195" t="str">
            <v>–</v>
          </cell>
          <cell r="AJ195" t="str">
            <v>–</v>
          </cell>
          <cell r="AK195">
            <v>795</v>
          </cell>
          <cell r="AL195">
            <v>126</v>
          </cell>
          <cell r="AM195">
            <v>112</v>
          </cell>
          <cell r="AN195">
            <v>6.04</v>
          </cell>
          <cell r="AO195">
            <v>134</v>
          </cell>
          <cell r="AP195">
            <v>40.5</v>
          </cell>
          <cell r="AQ195">
            <v>26.6</v>
          </cell>
          <cell r="AR195">
            <v>2.48</v>
          </cell>
          <cell r="AS195" t="str">
            <v>–</v>
          </cell>
          <cell r="AT195" t="str">
            <v>–</v>
          </cell>
          <cell r="AU195" t="str">
            <v>–</v>
          </cell>
          <cell r="AV195">
            <v>3.87</v>
          </cell>
          <cell r="AW195">
            <v>5990</v>
          </cell>
          <cell r="AX195" t="str">
            <v>–</v>
          </cell>
          <cell r="AY195">
            <v>33.9</v>
          </cell>
          <cell r="AZ195">
            <v>67.099999999999994</v>
          </cell>
          <cell r="BA195" t="str">
            <v>–</v>
          </cell>
          <cell r="BB195" t="str">
            <v>–</v>
          </cell>
          <cell r="BC195">
            <v>25.4</v>
          </cell>
          <cell r="BD195">
            <v>62.2</v>
          </cell>
          <cell r="BE195" t="str">
            <v>–</v>
          </cell>
          <cell r="BF195" t="str">
            <v>–</v>
          </cell>
          <cell r="BG195" t="str">
            <v>–</v>
          </cell>
          <cell r="BH195" t="str">
            <v>–</v>
          </cell>
          <cell r="BI195" t="str">
            <v>–</v>
          </cell>
          <cell r="BJ195" t="str">
            <v>–</v>
          </cell>
          <cell r="BK195" t="str">
            <v>–</v>
          </cell>
          <cell r="BL195" t="str">
            <v>–</v>
          </cell>
          <cell r="BM195" t="str">
            <v>–</v>
          </cell>
          <cell r="BN195" t="str">
            <v>–</v>
          </cell>
          <cell r="BO195" t="str">
            <v>–</v>
          </cell>
          <cell r="BP195" t="str">
            <v>–</v>
          </cell>
          <cell r="BQ195" t="str">
            <v>–</v>
          </cell>
          <cell r="BR195" t="str">
            <v>–</v>
          </cell>
          <cell r="BS195" t="str">
            <v>–</v>
          </cell>
          <cell r="BT195" t="str">
            <v>–</v>
          </cell>
          <cell r="BU195" t="str">
            <v>–</v>
          </cell>
          <cell r="BV195">
            <v>2.83</v>
          </cell>
          <cell r="BW195">
            <v>13.4</v>
          </cell>
          <cell r="BX195">
            <v>56.8</v>
          </cell>
          <cell r="BY195">
            <v>66.900000000000006</v>
          </cell>
        </row>
        <row r="196">
          <cell r="A196" t="str">
            <v>W14X68</v>
          </cell>
          <cell r="B196" t="str">
            <v>F</v>
          </cell>
          <cell r="C196">
            <v>68</v>
          </cell>
          <cell r="D196">
            <v>20</v>
          </cell>
          <cell r="E196">
            <v>14</v>
          </cell>
          <cell r="F196">
            <v>14</v>
          </cell>
          <cell r="G196" t="str">
            <v>–</v>
          </cell>
          <cell r="H196" t="str">
            <v>–</v>
          </cell>
          <cell r="I196" t="str">
            <v>–</v>
          </cell>
          <cell r="J196">
            <v>10</v>
          </cell>
          <cell r="K196">
            <v>10</v>
          </cell>
          <cell r="L196" t="str">
            <v>–</v>
          </cell>
          <cell r="M196" t="str">
            <v>–</v>
          </cell>
          <cell r="N196" t="str">
            <v>–</v>
          </cell>
          <cell r="O196">
            <v>0.41499999999999998</v>
          </cell>
          <cell r="P196">
            <v>0.4375</v>
          </cell>
          <cell r="Q196">
            <v>0.25</v>
          </cell>
          <cell r="R196">
            <v>0.72</v>
          </cell>
          <cell r="S196">
            <v>0.75</v>
          </cell>
          <cell r="T196" t="str">
            <v>–</v>
          </cell>
          <cell r="U196" t="str">
            <v>–</v>
          </cell>
          <cell r="V196" t="str">
            <v>–</v>
          </cell>
          <cell r="W196">
            <v>1.31</v>
          </cell>
          <cell r="X196">
            <v>1.5625</v>
          </cell>
          <cell r="Y196">
            <v>1.0625</v>
          </cell>
          <cell r="Z196" t="str">
            <v>–</v>
          </cell>
          <cell r="AA196" t="str">
            <v>–</v>
          </cell>
          <cell r="AB196" t="str">
            <v>–</v>
          </cell>
          <cell r="AC196" t="str">
            <v>–</v>
          </cell>
          <cell r="AD196" t="str">
            <v>–</v>
          </cell>
          <cell r="AE196">
            <v>6.97</v>
          </cell>
          <cell r="AF196" t="str">
            <v>–</v>
          </cell>
          <cell r="AG196" t="str">
            <v>–</v>
          </cell>
          <cell r="AH196">
            <v>27.5</v>
          </cell>
          <cell r="AI196" t="str">
            <v>–</v>
          </cell>
          <cell r="AJ196" t="str">
            <v>–</v>
          </cell>
          <cell r="AK196">
            <v>722</v>
          </cell>
          <cell r="AL196">
            <v>115</v>
          </cell>
          <cell r="AM196">
            <v>103</v>
          </cell>
          <cell r="AN196">
            <v>6.01</v>
          </cell>
          <cell r="AO196">
            <v>121</v>
          </cell>
          <cell r="AP196">
            <v>36.9</v>
          </cell>
          <cell r="AQ196">
            <v>24.2</v>
          </cell>
          <cell r="AR196">
            <v>2.46</v>
          </cell>
          <cell r="AS196" t="str">
            <v>–</v>
          </cell>
          <cell r="AT196" t="str">
            <v>–</v>
          </cell>
          <cell r="AU196" t="str">
            <v>–</v>
          </cell>
          <cell r="AV196">
            <v>3.01</v>
          </cell>
          <cell r="AW196">
            <v>5380</v>
          </cell>
          <cell r="AX196" t="str">
            <v>–</v>
          </cell>
          <cell r="AY196">
            <v>33.200000000000003</v>
          </cell>
          <cell r="AZ196">
            <v>59.8</v>
          </cell>
          <cell r="BA196" t="str">
            <v>–</v>
          </cell>
          <cell r="BB196" t="str">
            <v>–</v>
          </cell>
          <cell r="BC196">
            <v>22.9</v>
          </cell>
          <cell r="BD196">
            <v>56</v>
          </cell>
          <cell r="BE196" t="str">
            <v>–</v>
          </cell>
          <cell r="BF196" t="str">
            <v>–</v>
          </cell>
          <cell r="BG196" t="str">
            <v>–</v>
          </cell>
          <cell r="BH196" t="str">
            <v>–</v>
          </cell>
          <cell r="BI196" t="str">
            <v>–</v>
          </cell>
          <cell r="BJ196" t="str">
            <v>–</v>
          </cell>
          <cell r="BK196" t="str">
            <v>–</v>
          </cell>
          <cell r="BL196" t="str">
            <v>–</v>
          </cell>
          <cell r="BM196" t="str">
            <v>–</v>
          </cell>
          <cell r="BN196" t="str">
            <v>–</v>
          </cell>
          <cell r="BO196" t="str">
            <v>–</v>
          </cell>
          <cell r="BP196" t="str">
            <v>–</v>
          </cell>
          <cell r="BQ196" t="str">
            <v>–</v>
          </cell>
          <cell r="BR196" t="str">
            <v>–</v>
          </cell>
          <cell r="BS196" t="str">
            <v>–</v>
          </cell>
          <cell r="BT196" t="str">
            <v>–</v>
          </cell>
          <cell r="BU196" t="str">
            <v>–</v>
          </cell>
          <cell r="BV196">
            <v>2.8</v>
          </cell>
          <cell r="BW196">
            <v>13.3</v>
          </cell>
          <cell r="BX196">
            <v>56.2</v>
          </cell>
          <cell r="BY196">
            <v>66.2</v>
          </cell>
        </row>
        <row r="197">
          <cell r="A197" t="str">
            <v>W14X61</v>
          </cell>
          <cell r="B197" t="str">
            <v>F</v>
          </cell>
          <cell r="C197">
            <v>61</v>
          </cell>
          <cell r="D197">
            <v>17.899999999999999</v>
          </cell>
          <cell r="E197">
            <v>13.9</v>
          </cell>
          <cell r="F197">
            <v>13.875</v>
          </cell>
          <cell r="G197" t="str">
            <v>–</v>
          </cell>
          <cell r="H197" t="str">
            <v>–</v>
          </cell>
          <cell r="I197" t="str">
            <v>–</v>
          </cell>
          <cell r="J197">
            <v>10</v>
          </cell>
          <cell r="K197">
            <v>10</v>
          </cell>
          <cell r="L197" t="str">
            <v>–</v>
          </cell>
          <cell r="M197" t="str">
            <v>–</v>
          </cell>
          <cell r="N197" t="str">
            <v>–</v>
          </cell>
          <cell r="O197">
            <v>0.375</v>
          </cell>
          <cell r="P197">
            <v>0.375</v>
          </cell>
          <cell r="Q197">
            <v>0.1875</v>
          </cell>
          <cell r="R197">
            <v>0.64500000000000002</v>
          </cell>
          <cell r="S197">
            <v>0.625</v>
          </cell>
          <cell r="T197" t="str">
            <v>–</v>
          </cell>
          <cell r="U197" t="str">
            <v>–</v>
          </cell>
          <cell r="V197" t="str">
            <v>–</v>
          </cell>
          <cell r="W197">
            <v>1.24</v>
          </cell>
          <cell r="X197">
            <v>1.5</v>
          </cell>
          <cell r="Y197">
            <v>1</v>
          </cell>
          <cell r="Z197" t="str">
            <v>–</v>
          </cell>
          <cell r="AA197" t="str">
            <v>–</v>
          </cell>
          <cell r="AB197" t="str">
            <v>–</v>
          </cell>
          <cell r="AC197" t="str">
            <v>–</v>
          </cell>
          <cell r="AD197" t="str">
            <v>–</v>
          </cell>
          <cell r="AE197">
            <v>7.75</v>
          </cell>
          <cell r="AF197" t="str">
            <v>–</v>
          </cell>
          <cell r="AG197" t="str">
            <v>–</v>
          </cell>
          <cell r="AH197">
            <v>30.4</v>
          </cell>
          <cell r="AI197" t="str">
            <v>–</v>
          </cell>
          <cell r="AJ197" t="str">
            <v>–</v>
          </cell>
          <cell r="AK197">
            <v>640</v>
          </cell>
          <cell r="AL197">
            <v>102</v>
          </cell>
          <cell r="AM197">
            <v>92.1</v>
          </cell>
          <cell r="AN197">
            <v>5.98</v>
          </cell>
          <cell r="AO197">
            <v>107</v>
          </cell>
          <cell r="AP197">
            <v>32.799999999999997</v>
          </cell>
          <cell r="AQ197">
            <v>21.5</v>
          </cell>
          <cell r="AR197">
            <v>2.4500000000000002</v>
          </cell>
          <cell r="AS197" t="str">
            <v>–</v>
          </cell>
          <cell r="AT197" t="str">
            <v>–</v>
          </cell>
          <cell r="AU197" t="str">
            <v>–</v>
          </cell>
          <cell r="AV197">
            <v>2.19</v>
          </cell>
          <cell r="AW197">
            <v>4710</v>
          </cell>
          <cell r="AX197" t="str">
            <v>–</v>
          </cell>
          <cell r="AY197">
            <v>33.1</v>
          </cell>
          <cell r="AZ197">
            <v>53.4</v>
          </cell>
          <cell r="BA197" t="str">
            <v>–</v>
          </cell>
          <cell r="BB197" t="str">
            <v>–</v>
          </cell>
          <cell r="BC197">
            <v>20.6</v>
          </cell>
          <cell r="BD197">
            <v>50.2</v>
          </cell>
          <cell r="BE197" t="str">
            <v>–</v>
          </cell>
          <cell r="BF197" t="str">
            <v>–</v>
          </cell>
          <cell r="BG197" t="str">
            <v>–</v>
          </cell>
          <cell r="BH197" t="str">
            <v>–</v>
          </cell>
          <cell r="BI197" t="str">
            <v>–</v>
          </cell>
          <cell r="BJ197" t="str">
            <v>–</v>
          </cell>
          <cell r="BK197" t="str">
            <v>–</v>
          </cell>
          <cell r="BL197" t="str">
            <v>–</v>
          </cell>
          <cell r="BM197" t="str">
            <v>–</v>
          </cell>
          <cell r="BN197" t="str">
            <v>–</v>
          </cell>
          <cell r="BO197" t="str">
            <v>–</v>
          </cell>
          <cell r="BP197" t="str">
            <v>–</v>
          </cell>
          <cell r="BQ197" t="str">
            <v>–</v>
          </cell>
          <cell r="BR197" t="str">
            <v>–</v>
          </cell>
          <cell r="BS197" t="str">
            <v>–</v>
          </cell>
          <cell r="BT197" t="str">
            <v>–</v>
          </cell>
          <cell r="BU197" t="str">
            <v>–</v>
          </cell>
          <cell r="BV197">
            <v>2.78</v>
          </cell>
          <cell r="BW197">
            <v>13.3</v>
          </cell>
          <cell r="BX197">
            <v>56</v>
          </cell>
          <cell r="BY197">
            <v>66</v>
          </cell>
        </row>
        <row r="198">
          <cell r="A198" t="str">
            <v>W14X53</v>
          </cell>
          <cell r="B198" t="str">
            <v>F</v>
          </cell>
          <cell r="C198">
            <v>53</v>
          </cell>
          <cell r="D198">
            <v>15.6</v>
          </cell>
          <cell r="E198">
            <v>13.9</v>
          </cell>
          <cell r="F198">
            <v>13.875</v>
          </cell>
          <cell r="G198" t="str">
            <v>–</v>
          </cell>
          <cell r="H198" t="str">
            <v>–</v>
          </cell>
          <cell r="I198" t="str">
            <v>–</v>
          </cell>
          <cell r="J198">
            <v>8.06</v>
          </cell>
          <cell r="K198">
            <v>8</v>
          </cell>
          <cell r="L198" t="str">
            <v>–</v>
          </cell>
          <cell r="M198" t="str">
            <v>–</v>
          </cell>
          <cell r="N198" t="str">
            <v>–</v>
          </cell>
          <cell r="O198">
            <v>0.37</v>
          </cell>
          <cell r="P198">
            <v>0.375</v>
          </cell>
          <cell r="Q198">
            <v>0.1875</v>
          </cell>
          <cell r="R198">
            <v>0.66</v>
          </cell>
          <cell r="S198">
            <v>0.6875</v>
          </cell>
          <cell r="T198" t="str">
            <v>–</v>
          </cell>
          <cell r="U198" t="str">
            <v>–</v>
          </cell>
          <cell r="V198" t="str">
            <v>–</v>
          </cell>
          <cell r="W198">
            <v>1.25</v>
          </cell>
          <cell r="X198">
            <v>1.5</v>
          </cell>
          <cell r="Y198">
            <v>1</v>
          </cell>
          <cell r="Z198" t="str">
            <v>–</v>
          </cell>
          <cell r="AA198" t="str">
            <v>–</v>
          </cell>
          <cell r="AB198" t="str">
            <v>–</v>
          </cell>
          <cell r="AC198" t="str">
            <v>–</v>
          </cell>
          <cell r="AD198" t="str">
            <v>–</v>
          </cell>
          <cell r="AE198">
            <v>6.11</v>
          </cell>
          <cell r="AF198" t="str">
            <v>–</v>
          </cell>
          <cell r="AG198" t="str">
            <v>–</v>
          </cell>
          <cell r="AH198">
            <v>30.9</v>
          </cell>
          <cell r="AI198" t="str">
            <v>–</v>
          </cell>
          <cell r="AJ198" t="str">
            <v>–</v>
          </cell>
          <cell r="AK198">
            <v>541</v>
          </cell>
          <cell r="AL198">
            <v>87.1</v>
          </cell>
          <cell r="AM198">
            <v>77.8</v>
          </cell>
          <cell r="AN198">
            <v>5.89</v>
          </cell>
          <cell r="AO198">
            <v>57.7</v>
          </cell>
          <cell r="AP198">
            <v>22</v>
          </cell>
          <cell r="AQ198">
            <v>14.3</v>
          </cell>
          <cell r="AR198">
            <v>1.92</v>
          </cell>
          <cell r="AS198" t="str">
            <v>–</v>
          </cell>
          <cell r="AT198" t="str">
            <v>–</v>
          </cell>
          <cell r="AU198" t="str">
            <v>–</v>
          </cell>
          <cell r="AV198">
            <v>1.94</v>
          </cell>
          <cell r="AW198">
            <v>2540</v>
          </cell>
          <cell r="AX198" t="str">
            <v>–</v>
          </cell>
          <cell r="AY198">
            <v>26.7</v>
          </cell>
          <cell r="AZ198">
            <v>35.5</v>
          </cell>
          <cell r="BA198" t="str">
            <v>–</v>
          </cell>
          <cell r="BB198" t="str">
            <v>–</v>
          </cell>
          <cell r="BC198">
            <v>16.8</v>
          </cell>
          <cell r="BD198">
            <v>42.5</v>
          </cell>
          <cell r="BE198" t="str">
            <v>–</v>
          </cell>
          <cell r="BF198" t="str">
            <v>–</v>
          </cell>
          <cell r="BG198" t="str">
            <v>–</v>
          </cell>
          <cell r="BH198" t="str">
            <v>–</v>
          </cell>
          <cell r="BI198" t="str">
            <v>–</v>
          </cell>
          <cell r="BJ198" t="str">
            <v>–</v>
          </cell>
          <cell r="BK198" t="str">
            <v>–</v>
          </cell>
          <cell r="BL198" t="str">
            <v>–</v>
          </cell>
          <cell r="BM198" t="str">
            <v>–</v>
          </cell>
          <cell r="BN198" t="str">
            <v>–</v>
          </cell>
          <cell r="BO198" t="str">
            <v>–</v>
          </cell>
          <cell r="BP198" t="str">
            <v>–</v>
          </cell>
          <cell r="BQ198" t="str">
            <v>–</v>
          </cell>
          <cell r="BR198" t="str">
            <v>–</v>
          </cell>
          <cell r="BS198" t="str">
            <v>–</v>
          </cell>
          <cell r="BT198" t="str">
            <v>–</v>
          </cell>
          <cell r="BU198" t="str">
            <v>–</v>
          </cell>
          <cell r="BV198">
            <v>2.2200000000000002</v>
          </cell>
          <cell r="BW198">
            <v>13.2</v>
          </cell>
          <cell r="BX198">
            <v>50.2</v>
          </cell>
          <cell r="BY198">
            <v>58.3</v>
          </cell>
        </row>
        <row r="199">
          <cell r="A199" t="str">
            <v>W14X48</v>
          </cell>
          <cell r="B199" t="str">
            <v>F</v>
          </cell>
          <cell r="C199">
            <v>48</v>
          </cell>
          <cell r="D199">
            <v>14.1</v>
          </cell>
          <cell r="E199">
            <v>13.8</v>
          </cell>
          <cell r="F199">
            <v>13.75</v>
          </cell>
          <cell r="G199" t="str">
            <v>–</v>
          </cell>
          <cell r="H199" t="str">
            <v>–</v>
          </cell>
          <cell r="I199" t="str">
            <v>–</v>
          </cell>
          <cell r="J199">
            <v>8.0299999999999994</v>
          </cell>
          <cell r="K199">
            <v>8</v>
          </cell>
          <cell r="L199" t="str">
            <v>–</v>
          </cell>
          <cell r="M199" t="str">
            <v>–</v>
          </cell>
          <cell r="N199" t="str">
            <v>–</v>
          </cell>
          <cell r="O199">
            <v>0.34</v>
          </cell>
          <cell r="P199">
            <v>0.3125</v>
          </cell>
          <cell r="Q199">
            <v>0.1875</v>
          </cell>
          <cell r="R199">
            <v>0.59499999999999997</v>
          </cell>
          <cell r="S199">
            <v>0.625</v>
          </cell>
          <cell r="T199" t="str">
            <v>–</v>
          </cell>
          <cell r="U199" t="str">
            <v>–</v>
          </cell>
          <cell r="V199" t="str">
            <v>–</v>
          </cell>
          <cell r="W199">
            <v>1.19</v>
          </cell>
          <cell r="X199">
            <v>1.4375</v>
          </cell>
          <cell r="Y199">
            <v>1</v>
          </cell>
          <cell r="Z199" t="str">
            <v>–</v>
          </cell>
          <cell r="AA199" t="str">
            <v>–</v>
          </cell>
          <cell r="AB199" t="str">
            <v>–</v>
          </cell>
          <cell r="AC199" t="str">
            <v>–</v>
          </cell>
          <cell r="AD199" t="str">
            <v>–</v>
          </cell>
          <cell r="AE199">
            <v>6.75</v>
          </cell>
          <cell r="AF199" t="str">
            <v>–</v>
          </cell>
          <cell r="AG199" t="str">
            <v>–</v>
          </cell>
          <cell r="AH199">
            <v>33.6</v>
          </cell>
          <cell r="AI199" t="str">
            <v>–</v>
          </cell>
          <cell r="AJ199" t="str">
            <v>–</v>
          </cell>
          <cell r="AK199">
            <v>484</v>
          </cell>
          <cell r="AL199">
            <v>78.400000000000006</v>
          </cell>
          <cell r="AM199">
            <v>70.2</v>
          </cell>
          <cell r="AN199">
            <v>5.85</v>
          </cell>
          <cell r="AO199">
            <v>51.4</v>
          </cell>
          <cell r="AP199">
            <v>19.600000000000001</v>
          </cell>
          <cell r="AQ199">
            <v>12.8</v>
          </cell>
          <cell r="AR199">
            <v>1.91</v>
          </cell>
          <cell r="AS199" t="str">
            <v>–</v>
          </cell>
          <cell r="AT199" t="str">
            <v>–</v>
          </cell>
          <cell r="AU199" t="str">
            <v>–</v>
          </cell>
          <cell r="AV199">
            <v>1.45</v>
          </cell>
          <cell r="AW199">
            <v>2240</v>
          </cell>
          <cell r="AX199" t="str">
            <v>–</v>
          </cell>
          <cell r="AY199">
            <v>26.5</v>
          </cell>
          <cell r="AZ199">
            <v>31.7</v>
          </cell>
          <cell r="BA199" t="str">
            <v>–</v>
          </cell>
          <cell r="BB199" t="str">
            <v>–</v>
          </cell>
          <cell r="BC199">
            <v>15.1</v>
          </cell>
          <cell r="BD199">
            <v>38.299999999999997</v>
          </cell>
          <cell r="BE199" t="str">
            <v>–</v>
          </cell>
          <cell r="BF199" t="str">
            <v>–</v>
          </cell>
          <cell r="BG199" t="str">
            <v>–</v>
          </cell>
          <cell r="BH199" t="str">
            <v>–</v>
          </cell>
          <cell r="BI199" t="str">
            <v>–</v>
          </cell>
          <cell r="BJ199" t="str">
            <v>–</v>
          </cell>
          <cell r="BK199" t="str">
            <v>–</v>
          </cell>
          <cell r="BL199" t="str">
            <v>–</v>
          </cell>
          <cell r="BM199" t="str">
            <v>–</v>
          </cell>
          <cell r="BN199" t="str">
            <v>–</v>
          </cell>
          <cell r="BO199" t="str">
            <v>–</v>
          </cell>
          <cell r="BP199" t="str">
            <v>–</v>
          </cell>
          <cell r="BQ199" t="str">
            <v>–</v>
          </cell>
          <cell r="BR199" t="str">
            <v>–</v>
          </cell>
          <cell r="BS199" t="str">
            <v>–</v>
          </cell>
          <cell r="BT199" t="str">
            <v>–</v>
          </cell>
          <cell r="BU199" t="str">
            <v>–</v>
          </cell>
          <cell r="BV199">
            <v>2.2000000000000002</v>
          </cell>
          <cell r="BW199">
            <v>13.2</v>
          </cell>
          <cell r="BX199">
            <v>50</v>
          </cell>
          <cell r="BY199">
            <v>58</v>
          </cell>
        </row>
        <row r="200">
          <cell r="A200" t="str">
            <v>W14X43</v>
          </cell>
          <cell r="B200" t="str">
            <v>F</v>
          </cell>
          <cell r="C200">
            <v>43</v>
          </cell>
          <cell r="D200">
            <v>12.6</v>
          </cell>
          <cell r="E200">
            <v>13.7</v>
          </cell>
          <cell r="F200">
            <v>13.625</v>
          </cell>
          <cell r="G200" t="str">
            <v>–</v>
          </cell>
          <cell r="H200" t="str">
            <v>–</v>
          </cell>
          <cell r="I200" t="str">
            <v>–</v>
          </cell>
          <cell r="J200">
            <v>8</v>
          </cell>
          <cell r="K200">
            <v>8</v>
          </cell>
          <cell r="L200" t="str">
            <v>–</v>
          </cell>
          <cell r="M200" t="str">
            <v>–</v>
          </cell>
          <cell r="N200" t="str">
            <v>–</v>
          </cell>
          <cell r="O200">
            <v>0.30499999999999999</v>
          </cell>
          <cell r="P200">
            <v>0.3125</v>
          </cell>
          <cell r="Q200">
            <v>0.1875</v>
          </cell>
          <cell r="R200">
            <v>0.53</v>
          </cell>
          <cell r="S200">
            <v>0.5</v>
          </cell>
          <cell r="T200" t="str">
            <v>–</v>
          </cell>
          <cell r="U200" t="str">
            <v>–</v>
          </cell>
          <cell r="V200" t="str">
            <v>–</v>
          </cell>
          <cell r="W200">
            <v>1.1200000000000001</v>
          </cell>
          <cell r="X200">
            <v>1.375</v>
          </cell>
          <cell r="Y200">
            <v>1</v>
          </cell>
          <cell r="Z200" t="str">
            <v>–</v>
          </cell>
          <cell r="AA200" t="str">
            <v>–</v>
          </cell>
          <cell r="AB200" t="str">
            <v>–</v>
          </cell>
          <cell r="AC200" t="str">
            <v>–</v>
          </cell>
          <cell r="AD200" t="str">
            <v>–</v>
          </cell>
          <cell r="AE200">
            <v>7.54</v>
          </cell>
          <cell r="AF200" t="str">
            <v>–</v>
          </cell>
          <cell r="AG200" t="str">
            <v>–</v>
          </cell>
          <cell r="AH200">
            <v>37.4</v>
          </cell>
          <cell r="AI200" t="str">
            <v>–</v>
          </cell>
          <cell r="AJ200" t="str">
            <v>–</v>
          </cell>
          <cell r="AK200">
            <v>428</v>
          </cell>
          <cell r="AL200">
            <v>69.599999999999994</v>
          </cell>
          <cell r="AM200">
            <v>62.6</v>
          </cell>
          <cell r="AN200">
            <v>5.82</v>
          </cell>
          <cell r="AO200">
            <v>45.2</v>
          </cell>
          <cell r="AP200">
            <v>17.3</v>
          </cell>
          <cell r="AQ200">
            <v>11.3</v>
          </cell>
          <cell r="AR200">
            <v>1.89</v>
          </cell>
          <cell r="AS200" t="str">
            <v>–</v>
          </cell>
          <cell r="AT200" t="str">
            <v>–</v>
          </cell>
          <cell r="AU200" t="str">
            <v>–</v>
          </cell>
          <cell r="AV200">
            <v>1.05</v>
          </cell>
          <cell r="AW200">
            <v>1950</v>
          </cell>
          <cell r="AX200" t="str">
            <v>–</v>
          </cell>
          <cell r="AY200">
            <v>26.3</v>
          </cell>
          <cell r="AZ200">
            <v>27.9</v>
          </cell>
          <cell r="BA200" t="str">
            <v>–</v>
          </cell>
          <cell r="BB200" t="str">
            <v>–</v>
          </cell>
          <cell r="BC200">
            <v>13.4</v>
          </cell>
          <cell r="BD200">
            <v>34</v>
          </cell>
          <cell r="BE200" t="str">
            <v>–</v>
          </cell>
          <cell r="BF200" t="str">
            <v>–</v>
          </cell>
          <cell r="BG200" t="str">
            <v>–</v>
          </cell>
          <cell r="BH200" t="str">
            <v>–</v>
          </cell>
          <cell r="BI200" t="str">
            <v>–</v>
          </cell>
          <cell r="BJ200" t="str">
            <v>–</v>
          </cell>
          <cell r="BK200" t="str">
            <v>–</v>
          </cell>
          <cell r="BL200" t="str">
            <v>–</v>
          </cell>
          <cell r="BM200" t="str">
            <v>–</v>
          </cell>
          <cell r="BN200" t="str">
            <v>–</v>
          </cell>
          <cell r="BO200" t="str">
            <v>–</v>
          </cell>
          <cell r="BP200" t="str">
            <v>–</v>
          </cell>
          <cell r="BQ200" t="str">
            <v>–</v>
          </cell>
          <cell r="BR200" t="str">
            <v>–</v>
          </cell>
          <cell r="BS200" t="str">
            <v>–</v>
          </cell>
          <cell r="BT200" t="str">
            <v>–</v>
          </cell>
          <cell r="BU200" t="str">
            <v>–</v>
          </cell>
          <cell r="BV200">
            <v>2.1800000000000002</v>
          </cell>
          <cell r="BW200">
            <v>13.2</v>
          </cell>
          <cell r="BX200">
            <v>49.8</v>
          </cell>
          <cell r="BY200">
            <v>57.8</v>
          </cell>
        </row>
        <row r="201">
          <cell r="A201" t="str">
            <v>W14X38</v>
          </cell>
          <cell r="B201" t="str">
            <v>F</v>
          </cell>
          <cell r="C201">
            <v>38</v>
          </cell>
          <cell r="D201">
            <v>11.2</v>
          </cell>
          <cell r="E201">
            <v>14.1</v>
          </cell>
          <cell r="F201">
            <v>14.125</v>
          </cell>
          <cell r="G201" t="str">
            <v>–</v>
          </cell>
          <cell r="H201" t="str">
            <v>–</v>
          </cell>
          <cell r="I201" t="str">
            <v>–</v>
          </cell>
          <cell r="J201">
            <v>6.77</v>
          </cell>
          <cell r="K201">
            <v>6.75</v>
          </cell>
          <cell r="L201" t="str">
            <v>–</v>
          </cell>
          <cell r="M201" t="str">
            <v>–</v>
          </cell>
          <cell r="N201" t="str">
            <v>–</v>
          </cell>
          <cell r="O201">
            <v>0.31</v>
          </cell>
          <cell r="P201">
            <v>0.3125</v>
          </cell>
          <cell r="Q201">
            <v>0.1875</v>
          </cell>
          <cell r="R201">
            <v>0.51500000000000001</v>
          </cell>
          <cell r="S201">
            <v>0.5</v>
          </cell>
          <cell r="T201" t="str">
            <v>–</v>
          </cell>
          <cell r="U201" t="str">
            <v>–</v>
          </cell>
          <cell r="V201" t="str">
            <v>–</v>
          </cell>
          <cell r="W201">
            <v>0.91500000000000004</v>
          </cell>
          <cell r="X201">
            <v>1.25</v>
          </cell>
          <cell r="Y201">
            <v>0.8125</v>
          </cell>
          <cell r="Z201" t="str">
            <v>–</v>
          </cell>
          <cell r="AA201" t="str">
            <v>–</v>
          </cell>
          <cell r="AB201" t="str">
            <v>–</v>
          </cell>
          <cell r="AC201" t="str">
            <v>–</v>
          </cell>
          <cell r="AD201" t="str">
            <v>–</v>
          </cell>
          <cell r="AE201">
            <v>6.57</v>
          </cell>
          <cell r="AF201" t="str">
            <v>–</v>
          </cell>
          <cell r="AG201" t="str">
            <v>–</v>
          </cell>
          <cell r="AH201">
            <v>39.6</v>
          </cell>
          <cell r="AI201" t="str">
            <v>–</v>
          </cell>
          <cell r="AJ201" t="str">
            <v>–</v>
          </cell>
          <cell r="AK201">
            <v>385</v>
          </cell>
          <cell r="AL201">
            <v>61.5</v>
          </cell>
          <cell r="AM201">
            <v>54.6</v>
          </cell>
          <cell r="AN201">
            <v>5.87</v>
          </cell>
          <cell r="AO201">
            <v>26.7</v>
          </cell>
          <cell r="AP201">
            <v>12.1</v>
          </cell>
          <cell r="AQ201">
            <v>7.88</v>
          </cell>
          <cell r="AR201">
            <v>1.55</v>
          </cell>
          <cell r="AS201" t="str">
            <v>–</v>
          </cell>
          <cell r="AT201" t="str">
            <v>–</v>
          </cell>
          <cell r="AU201" t="str">
            <v>–</v>
          </cell>
          <cell r="AV201">
            <v>0.79800000000000004</v>
          </cell>
          <cell r="AW201">
            <v>1230</v>
          </cell>
          <cell r="AX201" t="str">
            <v>–</v>
          </cell>
          <cell r="AY201">
            <v>23</v>
          </cell>
          <cell r="AZ201">
            <v>20</v>
          </cell>
          <cell r="BA201" t="str">
            <v>–</v>
          </cell>
          <cell r="BB201" t="str">
            <v>–</v>
          </cell>
          <cell r="BC201">
            <v>11.3</v>
          </cell>
          <cell r="BD201">
            <v>30.3</v>
          </cell>
          <cell r="BE201" t="str">
            <v>–</v>
          </cell>
          <cell r="BF201" t="str">
            <v>–</v>
          </cell>
          <cell r="BG201" t="str">
            <v>–</v>
          </cell>
          <cell r="BH201" t="str">
            <v>–</v>
          </cell>
          <cell r="BI201" t="str">
            <v>–</v>
          </cell>
          <cell r="BJ201" t="str">
            <v>–</v>
          </cell>
          <cell r="BK201" t="str">
            <v>–</v>
          </cell>
          <cell r="BL201" t="str">
            <v>–</v>
          </cell>
          <cell r="BM201" t="str">
            <v>–</v>
          </cell>
          <cell r="BN201" t="str">
            <v>–</v>
          </cell>
          <cell r="BO201" t="str">
            <v>–</v>
          </cell>
          <cell r="BP201" t="str">
            <v>–</v>
          </cell>
          <cell r="BQ201" t="str">
            <v>–</v>
          </cell>
          <cell r="BR201" t="str">
            <v>–</v>
          </cell>
          <cell r="BS201" t="str">
            <v>–</v>
          </cell>
          <cell r="BT201" t="str">
            <v>–</v>
          </cell>
          <cell r="BU201" t="str">
            <v>–</v>
          </cell>
          <cell r="BV201">
            <v>1.82</v>
          </cell>
          <cell r="BW201">
            <v>13.6</v>
          </cell>
          <cell r="BX201">
            <v>47.2</v>
          </cell>
          <cell r="BY201">
            <v>54</v>
          </cell>
        </row>
        <row r="202">
          <cell r="A202" t="str">
            <v>W14X34</v>
          </cell>
          <cell r="B202" t="str">
            <v>F</v>
          </cell>
          <cell r="C202">
            <v>34</v>
          </cell>
          <cell r="D202">
            <v>10</v>
          </cell>
          <cell r="E202">
            <v>14</v>
          </cell>
          <cell r="F202">
            <v>14</v>
          </cell>
          <cell r="G202" t="str">
            <v>–</v>
          </cell>
          <cell r="H202" t="str">
            <v>–</v>
          </cell>
          <cell r="I202" t="str">
            <v>–</v>
          </cell>
          <cell r="J202">
            <v>6.75</v>
          </cell>
          <cell r="K202">
            <v>6.75</v>
          </cell>
          <cell r="L202" t="str">
            <v>–</v>
          </cell>
          <cell r="M202" t="str">
            <v>–</v>
          </cell>
          <cell r="N202" t="str">
            <v>–</v>
          </cell>
          <cell r="O202">
            <v>0.28499999999999998</v>
          </cell>
          <cell r="P202">
            <v>0.3125</v>
          </cell>
          <cell r="Q202">
            <v>0.1875</v>
          </cell>
          <cell r="R202">
            <v>0.45500000000000002</v>
          </cell>
          <cell r="S202">
            <v>0.4375</v>
          </cell>
          <cell r="T202" t="str">
            <v>–</v>
          </cell>
          <cell r="U202" t="str">
            <v>–</v>
          </cell>
          <cell r="V202" t="str">
            <v>–</v>
          </cell>
          <cell r="W202">
            <v>0.85499999999999998</v>
          </cell>
          <cell r="X202">
            <v>1.1875</v>
          </cell>
          <cell r="Y202">
            <v>0.75</v>
          </cell>
          <cell r="Z202" t="str">
            <v>–</v>
          </cell>
          <cell r="AA202" t="str">
            <v>–</v>
          </cell>
          <cell r="AB202" t="str">
            <v>–</v>
          </cell>
          <cell r="AC202" t="str">
            <v>–</v>
          </cell>
          <cell r="AD202" t="str">
            <v>–</v>
          </cell>
          <cell r="AE202">
            <v>7.41</v>
          </cell>
          <cell r="AF202" t="str">
            <v>–</v>
          </cell>
          <cell r="AG202" t="str">
            <v>–</v>
          </cell>
          <cell r="AH202">
            <v>43.1</v>
          </cell>
          <cell r="AI202" t="str">
            <v>–</v>
          </cell>
          <cell r="AJ202" t="str">
            <v>–</v>
          </cell>
          <cell r="AK202">
            <v>340</v>
          </cell>
          <cell r="AL202">
            <v>54.6</v>
          </cell>
          <cell r="AM202">
            <v>48.6</v>
          </cell>
          <cell r="AN202">
            <v>5.83</v>
          </cell>
          <cell r="AO202">
            <v>23.3</v>
          </cell>
          <cell r="AP202">
            <v>10.6</v>
          </cell>
          <cell r="AQ202">
            <v>6.91</v>
          </cell>
          <cell r="AR202">
            <v>1.53</v>
          </cell>
          <cell r="AS202" t="str">
            <v>–</v>
          </cell>
          <cell r="AT202" t="str">
            <v>–</v>
          </cell>
          <cell r="AU202" t="str">
            <v>–</v>
          </cell>
          <cell r="AV202">
            <v>0.56899999999999995</v>
          </cell>
          <cell r="AW202">
            <v>1070</v>
          </cell>
          <cell r="AX202" t="str">
            <v>–</v>
          </cell>
          <cell r="AY202">
            <v>22.9</v>
          </cell>
          <cell r="AZ202">
            <v>17.600000000000001</v>
          </cell>
          <cell r="BA202" t="str">
            <v>–</v>
          </cell>
          <cell r="BB202" t="str">
            <v>–</v>
          </cell>
          <cell r="BC202">
            <v>10</v>
          </cell>
          <cell r="BD202">
            <v>26.9</v>
          </cell>
          <cell r="BE202" t="str">
            <v>–</v>
          </cell>
          <cell r="BF202" t="str">
            <v>–</v>
          </cell>
          <cell r="BG202" t="str">
            <v>–</v>
          </cell>
          <cell r="BH202" t="str">
            <v>–</v>
          </cell>
          <cell r="BI202" t="str">
            <v>–</v>
          </cell>
          <cell r="BJ202" t="str">
            <v>–</v>
          </cell>
          <cell r="BK202" t="str">
            <v>–</v>
          </cell>
          <cell r="BL202" t="str">
            <v>–</v>
          </cell>
          <cell r="BM202" t="str">
            <v>–</v>
          </cell>
          <cell r="BN202" t="str">
            <v>–</v>
          </cell>
          <cell r="BO202" t="str">
            <v>–</v>
          </cell>
          <cell r="BP202" t="str">
            <v>–</v>
          </cell>
          <cell r="BQ202" t="str">
            <v>–</v>
          </cell>
          <cell r="BR202" t="str">
            <v>–</v>
          </cell>
          <cell r="BS202" t="str">
            <v>–</v>
          </cell>
          <cell r="BT202" t="str">
            <v>–</v>
          </cell>
          <cell r="BU202" t="str">
            <v>–</v>
          </cell>
          <cell r="BV202">
            <v>1.8</v>
          </cell>
          <cell r="BW202">
            <v>13.5</v>
          </cell>
          <cell r="BX202">
            <v>47</v>
          </cell>
          <cell r="BY202">
            <v>53.7</v>
          </cell>
        </row>
        <row r="203">
          <cell r="A203" t="str">
            <v>W14X30</v>
          </cell>
          <cell r="B203" t="str">
            <v>F</v>
          </cell>
          <cell r="C203">
            <v>30</v>
          </cell>
          <cell r="D203">
            <v>8.85</v>
          </cell>
          <cell r="E203">
            <v>13.8</v>
          </cell>
          <cell r="F203">
            <v>13.875</v>
          </cell>
          <cell r="G203" t="str">
            <v>–</v>
          </cell>
          <cell r="H203" t="str">
            <v>–</v>
          </cell>
          <cell r="I203" t="str">
            <v>–</v>
          </cell>
          <cell r="J203">
            <v>6.73</v>
          </cell>
          <cell r="K203">
            <v>6.75</v>
          </cell>
          <cell r="L203" t="str">
            <v>–</v>
          </cell>
          <cell r="M203" t="str">
            <v>–</v>
          </cell>
          <cell r="N203" t="str">
            <v>–</v>
          </cell>
          <cell r="O203">
            <v>0.27</v>
          </cell>
          <cell r="P203">
            <v>0.25</v>
          </cell>
          <cell r="Q203">
            <v>0.125</v>
          </cell>
          <cell r="R203">
            <v>0.38500000000000001</v>
          </cell>
          <cell r="S203">
            <v>0.375</v>
          </cell>
          <cell r="T203" t="str">
            <v>–</v>
          </cell>
          <cell r="U203" t="str">
            <v>–</v>
          </cell>
          <cell r="V203" t="str">
            <v>–</v>
          </cell>
          <cell r="W203">
            <v>0.78500000000000003</v>
          </cell>
          <cell r="X203">
            <v>1.125</v>
          </cell>
          <cell r="Y203">
            <v>0.75</v>
          </cell>
          <cell r="Z203" t="str">
            <v>–</v>
          </cell>
          <cell r="AA203" t="str">
            <v>–</v>
          </cell>
          <cell r="AB203" t="str">
            <v>–</v>
          </cell>
          <cell r="AC203" t="str">
            <v>–</v>
          </cell>
          <cell r="AD203" t="str">
            <v>–</v>
          </cell>
          <cell r="AE203">
            <v>8.74</v>
          </cell>
          <cell r="AF203" t="str">
            <v>–</v>
          </cell>
          <cell r="AG203" t="str">
            <v>–</v>
          </cell>
          <cell r="AH203">
            <v>45.4</v>
          </cell>
          <cell r="AI203" t="str">
            <v>–</v>
          </cell>
          <cell r="AJ203" t="str">
            <v>–</v>
          </cell>
          <cell r="AK203">
            <v>291</v>
          </cell>
          <cell r="AL203">
            <v>47.3</v>
          </cell>
          <cell r="AM203">
            <v>42</v>
          </cell>
          <cell r="AN203">
            <v>5.73</v>
          </cell>
          <cell r="AO203">
            <v>19.600000000000001</v>
          </cell>
          <cell r="AP203">
            <v>8.99</v>
          </cell>
          <cell r="AQ203">
            <v>5.82</v>
          </cell>
          <cell r="AR203">
            <v>1.49</v>
          </cell>
          <cell r="AS203" t="str">
            <v>–</v>
          </cell>
          <cell r="AT203" t="str">
            <v>–</v>
          </cell>
          <cell r="AU203" t="str">
            <v>–</v>
          </cell>
          <cell r="AV203">
            <v>0.38</v>
          </cell>
          <cell r="AW203">
            <v>887</v>
          </cell>
          <cell r="AX203" t="str">
            <v>–</v>
          </cell>
          <cell r="AY203">
            <v>22.6</v>
          </cell>
          <cell r="AZ203">
            <v>14.6</v>
          </cell>
          <cell r="BA203" t="str">
            <v>–</v>
          </cell>
          <cell r="BB203" t="str">
            <v>–</v>
          </cell>
          <cell r="BC203">
            <v>8.34</v>
          </cell>
          <cell r="BD203">
            <v>23.1</v>
          </cell>
          <cell r="BE203" t="str">
            <v>–</v>
          </cell>
          <cell r="BF203" t="str">
            <v>–</v>
          </cell>
          <cell r="BG203" t="str">
            <v>–</v>
          </cell>
          <cell r="BH203" t="str">
            <v>–</v>
          </cell>
          <cell r="BI203" t="str">
            <v>–</v>
          </cell>
          <cell r="BJ203" t="str">
            <v>–</v>
          </cell>
          <cell r="BK203" t="str">
            <v>–</v>
          </cell>
          <cell r="BL203" t="str">
            <v>–</v>
          </cell>
          <cell r="BM203" t="str">
            <v>–</v>
          </cell>
          <cell r="BN203" t="str">
            <v>–</v>
          </cell>
          <cell r="BO203" t="str">
            <v>–</v>
          </cell>
          <cell r="BP203" t="str">
            <v>–</v>
          </cell>
          <cell r="BQ203" t="str">
            <v>–</v>
          </cell>
          <cell r="BR203" t="str">
            <v>–</v>
          </cell>
          <cell r="BS203" t="str">
            <v>–</v>
          </cell>
          <cell r="BT203" t="str">
            <v>–</v>
          </cell>
          <cell r="BU203" t="str">
            <v>–</v>
          </cell>
          <cell r="BV203">
            <v>1.77</v>
          </cell>
          <cell r="BW203">
            <v>13.4</v>
          </cell>
          <cell r="BX203">
            <v>46.6</v>
          </cell>
          <cell r="BY203">
            <v>53.3</v>
          </cell>
        </row>
        <row r="204">
          <cell r="A204" t="str">
            <v>W14X26</v>
          </cell>
          <cell r="B204" t="str">
            <v>F</v>
          </cell>
          <cell r="C204">
            <v>26</v>
          </cell>
          <cell r="D204">
            <v>7.69</v>
          </cell>
          <cell r="E204">
            <v>13.9</v>
          </cell>
          <cell r="F204">
            <v>13.875</v>
          </cell>
          <cell r="G204" t="str">
            <v>–</v>
          </cell>
          <cell r="H204" t="str">
            <v>–</v>
          </cell>
          <cell r="I204" t="str">
            <v>–</v>
          </cell>
          <cell r="J204">
            <v>5.03</v>
          </cell>
          <cell r="K204">
            <v>5</v>
          </cell>
          <cell r="L204" t="str">
            <v>–</v>
          </cell>
          <cell r="M204" t="str">
            <v>–</v>
          </cell>
          <cell r="N204" t="str">
            <v>–</v>
          </cell>
          <cell r="O204">
            <v>0.255</v>
          </cell>
          <cell r="P204">
            <v>0.25</v>
          </cell>
          <cell r="Q204">
            <v>0.125</v>
          </cell>
          <cell r="R204">
            <v>0.42</v>
          </cell>
          <cell r="S204">
            <v>0.4375</v>
          </cell>
          <cell r="T204" t="str">
            <v>–</v>
          </cell>
          <cell r="U204" t="str">
            <v>–</v>
          </cell>
          <cell r="V204" t="str">
            <v>–</v>
          </cell>
          <cell r="W204">
            <v>0.82</v>
          </cell>
          <cell r="X204">
            <v>1.125</v>
          </cell>
          <cell r="Y204">
            <v>0.75</v>
          </cell>
          <cell r="Z204" t="str">
            <v>–</v>
          </cell>
          <cell r="AA204" t="str">
            <v>–</v>
          </cell>
          <cell r="AB204" t="str">
            <v>–</v>
          </cell>
          <cell r="AC204" t="str">
            <v>–</v>
          </cell>
          <cell r="AD204" t="str">
            <v>–</v>
          </cell>
          <cell r="AE204">
            <v>5.98</v>
          </cell>
          <cell r="AF204" t="str">
            <v>–</v>
          </cell>
          <cell r="AG204" t="str">
            <v>–</v>
          </cell>
          <cell r="AH204">
            <v>48.1</v>
          </cell>
          <cell r="AI204" t="str">
            <v>–</v>
          </cell>
          <cell r="AJ204" t="str">
            <v>–</v>
          </cell>
          <cell r="AK204">
            <v>245</v>
          </cell>
          <cell r="AL204">
            <v>40.200000000000003</v>
          </cell>
          <cell r="AM204">
            <v>35.299999999999997</v>
          </cell>
          <cell r="AN204">
            <v>5.65</v>
          </cell>
          <cell r="AO204">
            <v>8.91</v>
          </cell>
          <cell r="AP204">
            <v>5.54</v>
          </cell>
          <cell r="AQ204">
            <v>3.55</v>
          </cell>
          <cell r="AR204">
            <v>1.08</v>
          </cell>
          <cell r="AS204" t="str">
            <v>–</v>
          </cell>
          <cell r="AT204" t="str">
            <v>–</v>
          </cell>
          <cell r="AU204" t="str">
            <v>–</v>
          </cell>
          <cell r="AV204">
            <v>0.35799999999999998</v>
          </cell>
          <cell r="AW204">
            <v>405</v>
          </cell>
          <cell r="AX204" t="str">
            <v>–</v>
          </cell>
          <cell r="AY204">
            <v>17</v>
          </cell>
          <cell r="AZ204">
            <v>8.9499999999999993</v>
          </cell>
          <cell r="BA204" t="str">
            <v>–</v>
          </cell>
          <cell r="BB204" t="str">
            <v>–</v>
          </cell>
          <cell r="BC204">
            <v>6.76</v>
          </cell>
          <cell r="BD204">
            <v>19.7</v>
          </cell>
          <cell r="BE204" t="str">
            <v>–</v>
          </cell>
          <cell r="BF204" t="str">
            <v>–</v>
          </cell>
          <cell r="BG204" t="str">
            <v>–</v>
          </cell>
          <cell r="BH204" t="str">
            <v>–</v>
          </cell>
          <cell r="BI204" t="str">
            <v>–</v>
          </cell>
          <cell r="BJ204" t="str">
            <v>–</v>
          </cell>
          <cell r="BK204" t="str">
            <v>–</v>
          </cell>
          <cell r="BL204" t="str">
            <v>–</v>
          </cell>
          <cell r="BM204" t="str">
            <v>–</v>
          </cell>
          <cell r="BN204" t="str">
            <v>–</v>
          </cell>
          <cell r="BO204" t="str">
            <v>–</v>
          </cell>
          <cell r="BP204" t="str">
            <v>–</v>
          </cell>
          <cell r="BQ204" t="str">
            <v>–</v>
          </cell>
          <cell r="BR204" t="str">
            <v>–</v>
          </cell>
          <cell r="BS204" t="str">
            <v>–</v>
          </cell>
          <cell r="BT204" t="str">
            <v>–</v>
          </cell>
          <cell r="BU204" t="str">
            <v>–</v>
          </cell>
          <cell r="BV204">
            <v>1.3</v>
          </cell>
          <cell r="BW204">
            <v>13.5</v>
          </cell>
          <cell r="BX204">
            <v>41.7</v>
          </cell>
          <cell r="BY204">
            <v>46.7</v>
          </cell>
        </row>
        <row r="205">
          <cell r="A205" t="str">
            <v>W14X22</v>
          </cell>
          <cell r="B205" t="str">
            <v>F</v>
          </cell>
          <cell r="C205">
            <v>22</v>
          </cell>
          <cell r="D205">
            <v>6.49</v>
          </cell>
          <cell r="E205">
            <v>13.7</v>
          </cell>
          <cell r="F205">
            <v>13.75</v>
          </cell>
          <cell r="G205" t="str">
            <v>–</v>
          </cell>
          <cell r="H205" t="str">
            <v>–</v>
          </cell>
          <cell r="I205" t="str">
            <v>–</v>
          </cell>
          <cell r="J205">
            <v>5</v>
          </cell>
          <cell r="K205">
            <v>5</v>
          </cell>
          <cell r="L205" t="str">
            <v>–</v>
          </cell>
          <cell r="M205" t="str">
            <v>–</v>
          </cell>
          <cell r="N205" t="str">
            <v>–</v>
          </cell>
          <cell r="O205">
            <v>0.23</v>
          </cell>
          <cell r="P205">
            <v>0.25</v>
          </cell>
          <cell r="Q205">
            <v>0.125</v>
          </cell>
          <cell r="R205">
            <v>0.33500000000000002</v>
          </cell>
          <cell r="S205">
            <v>0.3125</v>
          </cell>
          <cell r="T205" t="str">
            <v>–</v>
          </cell>
          <cell r="U205" t="str">
            <v>–</v>
          </cell>
          <cell r="V205" t="str">
            <v>–</v>
          </cell>
          <cell r="W205">
            <v>0.73499999999999999</v>
          </cell>
          <cell r="X205">
            <v>1.0625</v>
          </cell>
          <cell r="Y205">
            <v>0.75</v>
          </cell>
          <cell r="Z205" t="str">
            <v>–</v>
          </cell>
          <cell r="AA205" t="str">
            <v>–</v>
          </cell>
          <cell r="AB205" t="str">
            <v>–</v>
          </cell>
          <cell r="AC205" t="str">
            <v>–</v>
          </cell>
          <cell r="AD205" t="str">
            <v>–</v>
          </cell>
          <cell r="AE205">
            <v>7.46</v>
          </cell>
          <cell r="AF205" t="str">
            <v>–</v>
          </cell>
          <cell r="AG205" t="str">
            <v>–</v>
          </cell>
          <cell r="AH205">
            <v>53.3</v>
          </cell>
          <cell r="AI205" t="str">
            <v>–</v>
          </cell>
          <cell r="AJ205" t="str">
            <v>–</v>
          </cell>
          <cell r="AK205">
            <v>199</v>
          </cell>
          <cell r="AL205">
            <v>33.200000000000003</v>
          </cell>
          <cell r="AM205">
            <v>29</v>
          </cell>
          <cell r="AN205">
            <v>5.54</v>
          </cell>
          <cell r="AO205">
            <v>7</v>
          </cell>
          <cell r="AP205">
            <v>4.3899999999999997</v>
          </cell>
          <cell r="AQ205">
            <v>2.8</v>
          </cell>
          <cell r="AR205">
            <v>1.04</v>
          </cell>
          <cell r="AS205" t="str">
            <v>–</v>
          </cell>
          <cell r="AT205" t="str">
            <v>–</v>
          </cell>
          <cell r="AU205" t="str">
            <v>–</v>
          </cell>
          <cell r="AV205">
            <v>0.20799999999999999</v>
          </cell>
          <cell r="AW205">
            <v>314</v>
          </cell>
          <cell r="AX205" t="str">
            <v>–</v>
          </cell>
          <cell r="AY205">
            <v>16.7</v>
          </cell>
          <cell r="AZ205">
            <v>7</v>
          </cell>
          <cell r="BA205" t="str">
            <v>–</v>
          </cell>
          <cell r="BB205" t="str">
            <v>–</v>
          </cell>
          <cell r="BC205">
            <v>5.34</v>
          </cell>
          <cell r="BD205">
            <v>16.100000000000001</v>
          </cell>
          <cell r="BE205" t="str">
            <v>–</v>
          </cell>
          <cell r="BF205" t="str">
            <v>–</v>
          </cell>
          <cell r="BG205" t="str">
            <v>–</v>
          </cell>
          <cell r="BH205" t="str">
            <v>–</v>
          </cell>
          <cell r="BI205" t="str">
            <v>–</v>
          </cell>
          <cell r="BJ205" t="str">
            <v>–</v>
          </cell>
          <cell r="BK205" t="str">
            <v>–</v>
          </cell>
          <cell r="BL205" t="str">
            <v>–</v>
          </cell>
          <cell r="BM205" t="str">
            <v>–</v>
          </cell>
          <cell r="BN205" t="str">
            <v>–</v>
          </cell>
          <cell r="BO205" t="str">
            <v>–</v>
          </cell>
          <cell r="BP205" t="str">
            <v>–</v>
          </cell>
          <cell r="BQ205" t="str">
            <v>–</v>
          </cell>
          <cell r="BR205" t="str">
            <v>–</v>
          </cell>
          <cell r="BS205" t="str">
            <v>–</v>
          </cell>
          <cell r="BT205" t="str">
            <v>–</v>
          </cell>
          <cell r="BU205" t="str">
            <v>–</v>
          </cell>
          <cell r="BV205">
            <v>1.27</v>
          </cell>
          <cell r="BW205">
            <v>13.4</v>
          </cell>
          <cell r="BX205">
            <v>41.3</v>
          </cell>
          <cell r="BY205">
            <v>46.3</v>
          </cell>
        </row>
        <row r="206">
          <cell r="A206" t="str">
            <v>W12X336</v>
          </cell>
          <cell r="B206" t="str">
            <v>T</v>
          </cell>
          <cell r="C206">
            <v>336</v>
          </cell>
          <cell r="D206">
            <v>98.9</v>
          </cell>
          <cell r="E206">
            <v>16.8</v>
          </cell>
          <cell r="F206">
            <v>16.875</v>
          </cell>
          <cell r="G206" t="str">
            <v>–</v>
          </cell>
          <cell r="H206" t="str">
            <v>–</v>
          </cell>
          <cell r="I206" t="str">
            <v>–</v>
          </cell>
          <cell r="J206">
            <v>13.4</v>
          </cell>
          <cell r="K206">
            <v>13.375</v>
          </cell>
          <cell r="L206" t="str">
            <v>–</v>
          </cell>
          <cell r="M206" t="str">
            <v>–</v>
          </cell>
          <cell r="N206" t="str">
            <v>–</v>
          </cell>
          <cell r="O206">
            <v>1.78</v>
          </cell>
          <cell r="P206">
            <v>1.75</v>
          </cell>
          <cell r="Q206">
            <v>0.875</v>
          </cell>
          <cell r="R206">
            <v>2.96</v>
          </cell>
          <cell r="S206">
            <v>2.9375</v>
          </cell>
          <cell r="T206" t="str">
            <v>–</v>
          </cell>
          <cell r="U206" t="str">
            <v>–</v>
          </cell>
          <cell r="V206" t="str">
            <v>–</v>
          </cell>
          <cell r="W206">
            <v>3.55</v>
          </cell>
          <cell r="X206">
            <v>3.875</v>
          </cell>
          <cell r="Y206">
            <v>1.6875</v>
          </cell>
          <cell r="Z206" t="str">
            <v>–</v>
          </cell>
          <cell r="AA206" t="str">
            <v>–</v>
          </cell>
          <cell r="AB206" t="str">
            <v>–</v>
          </cell>
          <cell r="AC206" t="str">
            <v>–</v>
          </cell>
          <cell r="AD206" t="str">
            <v>–</v>
          </cell>
          <cell r="AE206">
            <v>2.2599999999999998</v>
          </cell>
          <cell r="AF206" t="str">
            <v>–</v>
          </cell>
          <cell r="AG206" t="str">
            <v>–</v>
          </cell>
          <cell r="AH206">
            <v>5.47</v>
          </cell>
          <cell r="AI206" t="str">
            <v>–</v>
          </cell>
          <cell r="AJ206" t="str">
            <v>–</v>
          </cell>
          <cell r="AK206">
            <v>4060</v>
          </cell>
          <cell r="AL206">
            <v>603</v>
          </cell>
          <cell r="AM206">
            <v>483</v>
          </cell>
          <cell r="AN206">
            <v>6.41</v>
          </cell>
          <cell r="AO206">
            <v>1190</v>
          </cell>
          <cell r="AP206">
            <v>274</v>
          </cell>
          <cell r="AQ206">
            <v>177</v>
          </cell>
          <cell r="AR206">
            <v>3.47</v>
          </cell>
          <cell r="AS206" t="str">
            <v>–</v>
          </cell>
          <cell r="AT206" t="str">
            <v>–</v>
          </cell>
          <cell r="AU206" t="str">
            <v>–</v>
          </cell>
          <cell r="AV206">
            <v>243</v>
          </cell>
          <cell r="AW206">
            <v>57000</v>
          </cell>
          <cell r="AX206" t="str">
            <v>–</v>
          </cell>
          <cell r="AY206">
            <v>46.4</v>
          </cell>
          <cell r="AZ206">
            <v>460</v>
          </cell>
          <cell r="BA206" t="str">
            <v>–</v>
          </cell>
          <cell r="BB206" t="str">
            <v>–</v>
          </cell>
          <cell r="BC206">
            <v>119</v>
          </cell>
          <cell r="BD206">
            <v>301</v>
          </cell>
          <cell r="BE206" t="str">
            <v>–</v>
          </cell>
          <cell r="BF206" t="str">
            <v>–</v>
          </cell>
          <cell r="BG206" t="str">
            <v>–</v>
          </cell>
          <cell r="BH206" t="str">
            <v>–</v>
          </cell>
          <cell r="BI206" t="str">
            <v>–</v>
          </cell>
          <cell r="BJ206" t="str">
            <v>–</v>
          </cell>
          <cell r="BK206" t="str">
            <v>–</v>
          </cell>
          <cell r="BL206" t="str">
            <v>–</v>
          </cell>
          <cell r="BM206" t="str">
            <v>–</v>
          </cell>
          <cell r="BN206" t="str">
            <v>–</v>
          </cell>
          <cell r="BO206" t="str">
            <v>–</v>
          </cell>
          <cell r="BP206" t="str">
            <v>–</v>
          </cell>
          <cell r="BQ206" t="str">
            <v>–</v>
          </cell>
          <cell r="BR206" t="str">
            <v>–</v>
          </cell>
          <cell r="BS206" t="str">
            <v>–</v>
          </cell>
          <cell r="BT206" t="str">
            <v>–</v>
          </cell>
          <cell r="BU206" t="str">
            <v>–</v>
          </cell>
          <cell r="BV206">
            <v>4.13</v>
          </cell>
          <cell r="BW206">
            <v>13.8</v>
          </cell>
          <cell r="BX206">
            <v>69.2</v>
          </cell>
          <cell r="BY206">
            <v>82.6</v>
          </cell>
        </row>
        <row r="207">
          <cell r="A207" t="str">
            <v>W12X305</v>
          </cell>
          <cell r="B207" t="str">
            <v>T</v>
          </cell>
          <cell r="C207">
            <v>305</v>
          </cell>
          <cell r="D207">
            <v>89.5</v>
          </cell>
          <cell r="E207">
            <v>16.3</v>
          </cell>
          <cell r="F207">
            <v>16.375</v>
          </cell>
          <cell r="G207" t="str">
            <v>–</v>
          </cell>
          <cell r="H207" t="str">
            <v>–</v>
          </cell>
          <cell r="I207" t="str">
            <v>–</v>
          </cell>
          <cell r="J207">
            <v>13.2</v>
          </cell>
          <cell r="K207">
            <v>13.25</v>
          </cell>
          <cell r="L207" t="str">
            <v>–</v>
          </cell>
          <cell r="M207" t="str">
            <v>–</v>
          </cell>
          <cell r="N207" t="str">
            <v>–</v>
          </cell>
          <cell r="O207">
            <v>1.63</v>
          </cell>
          <cell r="P207">
            <v>1.625</v>
          </cell>
          <cell r="Q207">
            <v>0.8125</v>
          </cell>
          <cell r="R207">
            <v>2.71</v>
          </cell>
          <cell r="S207">
            <v>2.6875</v>
          </cell>
          <cell r="T207" t="str">
            <v>–</v>
          </cell>
          <cell r="U207" t="str">
            <v>–</v>
          </cell>
          <cell r="V207" t="str">
            <v>–</v>
          </cell>
          <cell r="W207">
            <v>3.3</v>
          </cell>
          <cell r="X207">
            <v>3.625</v>
          </cell>
          <cell r="Y207">
            <v>1.625</v>
          </cell>
          <cell r="Z207" t="str">
            <v>–</v>
          </cell>
          <cell r="AA207" t="str">
            <v>–</v>
          </cell>
          <cell r="AB207" t="str">
            <v>–</v>
          </cell>
          <cell r="AC207" t="str">
            <v>–</v>
          </cell>
          <cell r="AD207" t="str">
            <v>–</v>
          </cell>
          <cell r="AE207">
            <v>2.4500000000000002</v>
          </cell>
          <cell r="AF207" t="str">
            <v>–</v>
          </cell>
          <cell r="AG207" t="str">
            <v>–</v>
          </cell>
          <cell r="AH207">
            <v>5.98</v>
          </cell>
          <cell r="AI207" t="str">
            <v>–</v>
          </cell>
          <cell r="AJ207" t="str">
            <v>–</v>
          </cell>
          <cell r="AK207">
            <v>3550</v>
          </cell>
          <cell r="AL207">
            <v>537</v>
          </cell>
          <cell r="AM207">
            <v>435</v>
          </cell>
          <cell r="AN207">
            <v>6.29</v>
          </cell>
          <cell r="AO207">
            <v>1050</v>
          </cell>
          <cell r="AP207">
            <v>244</v>
          </cell>
          <cell r="AQ207">
            <v>159</v>
          </cell>
          <cell r="AR207">
            <v>3.42</v>
          </cell>
          <cell r="AS207" t="str">
            <v>–</v>
          </cell>
          <cell r="AT207" t="str">
            <v>–</v>
          </cell>
          <cell r="AU207" t="str">
            <v>–</v>
          </cell>
          <cell r="AV207">
            <v>185</v>
          </cell>
          <cell r="AW207">
            <v>48600</v>
          </cell>
          <cell r="AX207" t="str">
            <v>–</v>
          </cell>
          <cell r="AY207">
            <v>44.8</v>
          </cell>
          <cell r="AZ207">
            <v>401</v>
          </cell>
          <cell r="BA207" t="str">
            <v>–</v>
          </cell>
          <cell r="BB207" t="str">
            <v>–</v>
          </cell>
          <cell r="BC207">
            <v>107</v>
          </cell>
          <cell r="BD207">
            <v>267</v>
          </cell>
          <cell r="BE207" t="str">
            <v>–</v>
          </cell>
          <cell r="BF207" t="str">
            <v>–</v>
          </cell>
          <cell r="BG207" t="str">
            <v>–</v>
          </cell>
          <cell r="BH207" t="str">
            <v>–</v>
          </cell>
          <cell r="BI207" t="str">
            <v>–</v>
          </cell>
          <cell r="BJ207" t="str">
            <v>–</v>
          </cell>
          <cell r="BK207" t="str">
            <v>–</v>
          </cell>
          <cell r="BL207" t="str">
            <v>–</v>
          </cell>
          <cell r="BM207" t="str">
            <v>–</v>
          </cell>
          <cell r="BN207" t="str">
            <v>–</v>
          </cell>
          <cell r="BO207" t="str">
            <v>–</v>
          </cell>
          <cell r="BP207" t="str">
            <v>–</v>
          </cell>
          <cell r="BQ207" t="str">
            <v>–</v>
          </cell>
          <cell r="BR207" t="str">
            <v>–</v>
          </cell>
          <cell r="BS207" t="str">
            <v>–</v>
          </cell>
          <cell r="BT207" t="str">
            <v>–</v>
          </cell>
          <cell r="BU207" t="str">
            <v>–</v>
          </cell>
          <cell r="BV207">
            <v>4.05</v>
          </cell>
          <cell r="BW207">
            <v>13.6</v>
          </cell>
          <cell r="BX207">
            <v>67.900000000000006</v>
          </cell>
          <cell r="BY207">
            <v>81.099999999999994</v>
          </cell>
        </row>
        <row r="208">
          <cell r="A208" t="str">
            <v>W12X279</v>
          </cell>
          <cell r="B208" t="str">
            <v>T</v>
          </cell>
          <cell r="C208">
            <v>279</v>
          </cell>
          <cell r="D208">
            <v>81.900000000000006</v>
          </cell>
          <cell r="E208">
            <v>15.9</v>
          </cell>
          <cell r="F208">
            <v>15.875</v>
          </cell>
          <cell r="G208" t="str">
            <v>–</v>
          </cell>
          <cell r="H208" t="str">
            <v>–</v>
          </cell>
          <cell r="I208" t="str">
            <v>–</v>
          </cell>
          <cell r="J208">
            <v>13.1</v>
          </cell>
          <cell r="K208">
            <v>13.125</v>
          </cell>
          <cell r="L208" t="str">
            <v>–</v>
          </cell>
          <cell r="M208" t="str">
            <v>–</v>
          </cell>
          <cell r="N208" t="str">
            <v>–</v>
          </cell>
          <cell r="O208">
            <v>1.53</v>
          </cell>
          <cell r="P208">
            <v>1.5</v>
          </cell>
          <cell r="Q208">
            <v>0.75</v>
          </cell>
          <cell r="R208">
            <v>2.4700000000000002</v>
          </cell>
          <cell r="S208">
            <v>2.5</v>
          </cell>
          <cell r="T208" t="str">
            <v>–</v>
          </cell>
          <cell r="U208" t="str">
            <v>–</v>
          </cell>
          <cell r="V208" t="str">
            <v>–</v>
          </cell>
          <cell r="W208">
            <v>3.07</v>
          </cell>
          <cell r="X208">
            <v>3.375</v>
          </cell>
          <cell r="Y208">
            <v>1.625</v>
          </cell>
          <cell r="Z208" t="str">
            <v>–</v>
          </cell>
          <cell r="AA208" t="str">
            <v>–</v>
          </cell>
          <cell r="AB208" t="str">
            <v>–</v>
          </cell>
          <cell r="AC208" t="str">
            <v>–</v>
          </cell>
          <cell r="AD208" t="str">
            <v>–</v>
          </cell>
          <cell r="AE208">
            <v>2.66</v>
          </cell>
          <cell r="AF208" t="str">
            <v>–</v>
          </cell>
          <cell r="AG208" t="str">
            <v>–</v>
          </cell>
          <cell r="AH208">
            <v>6.35</v>
          </cell>
          <cell r="AI208" t="str">
            <v>–</v>
          </cell>
          <cell r="AJ208" t="str">
            <v>–</v>
          </cell>
          <cell r="AK208">
            <v>3110</v>
          </cell>
          <cell r="AL208">
            <v>481</v>
          </cell>
          <cell r="AM208">
            <v>393</v>
          </cell>
          <cell r="AN208">
            <v>6.16</v>
          </cell>
          <cell r="AO208">
            <v>937</v>
          </cell>
          <cell r="AP208">
            <v>220</v>
          </cell>
          <cell r="AQ208">
            <v>143</v>
          </cell>
          <cell r="AR208">
            <v>3.38</v>
          </cell>
          <cell r="AS208" t="str">
            <v>–</v>
          </cell>
          <cell r="AT208" t="str">
            <v>–</v>
          </cell>
          <cell r="AU208" t="str">
            <v>–</v>
          </cell>
          <cell r="AV208">
            <v>143</v>
          </cell>
          <cell r="AW208">
            <v>42000</v>
          </cell>
          <cell r="AX208" t="str">
            <v>–</v>
          </cell>
          <cell r="AY208">
            <v>44</v>
          </cell>
          <cell r="AZ208">
            <v>356</v>
          </cell>
          <cell r="BA208" t="str">
            <v>–</v>
          </cell>
          <cell r="BB208" t="str">
            <v>–</v>
          </cell>
          <cell r="BC208">
            <v>96</v>
          </cell>
          <cell r="BD208">
            <v>240</v>
          </cell>
          <cell r="BE208" t="str">
            <v>–</v>
          </cell>
          <cell r="BF208" t="str">
            <v>–</v>
          </cell>
          <cell r="BG208" t="str">
            <v>–</v>
          </cell>
          <cell r="BH208" t="str">
            <v>–</v>
          </cell>
          <cell r="BI208" t="str">
            <v>–</v>
          </cell>
          <cell r="BJ208" t="str">
            <v>–</v>
          </cell>
          <cell r="BK208" t="str">
            <v>–</v>
          </cell>
          <cell r="BL208" t="str">
            <v>–</v>
          </cell>
          <cell r="BM208" t="str">
            <v>–</v>
          </cell>
          <cell r="BN208" t="str">
            <v>–</v>
          </cell>
          <cell r="BO208" t="str">
            <v>–</v>
          </cell>
          <cell r="BP208" t="str">
            <v>–</v>
          </cell>
          <cell r="BQ208" t="str">
            <v>–</v>
          </cell>
          <cell r="BR208" t="str">
            <v>–</v>
          </cell>
          <cell r="BS208" t="str">
            <v>–</v>
          </cell>
          <cell r="BT208" t="str">
            <v>–</v>
          </cell>
          <cell r="BU208" t="str">
            <v>–</v>
          </cell>
          <cell r="BV208">
            <v>4</v>
          </cell>
          <cell r="BW208">
            <v>13.4</v>
          </cell>
          <cell r="BX208">
            <v>67</v>
          </cell>
          <cell r="BY208">
            <v>80.099999999999994</v>
          </cell>
        </row>
        <row r="209">
          <cell r="A209" t="str">
            <v>W12X252</v>
          </cell>
          <cell r="B209" t="str">
            <v>T</v>
          </cell>
          <cell r="C209">
            <v>252</v>
          </cell>
          <cell r="D209">
            <v>74.099999999999994</v>
          </cell>
          <cell r="E209">
            <v>15.4</v>
          </cell>
          <cell r="F209">
            <v>15.375</v>
          </cell>
          <cell r="G209" t="str">
            <v>–</v>
          </cell>
          <cell r="H209" t="str">
            <v>–</v>
          </cell>
          <cell r="I209" t="str">
            <v>–</v>
          </cell>
          <cell r="J209">
            <v>13</v>
          </cell>
          <cell r="K209">
            <v>13</v>
          </cell>
          <cell r="L209" t="str">
            <v>–</v>
          </cell>
          <cell r="M209" t="str">
            <v>–</v>
          </cell>
          <cell r="N209" t="str">
            <v>–</v>
          </cell>
          <cell r="O209">
            <v>1.4</v>
          </cell>
          <cell r="P209">
            <v>1.375</v>
          </cell>
          <cell r="Q209">
            <v>0.6875</v>
          </cell>
          <cell r="R209">
            <v>2.25</v>
          </cell>
          <cell r="S209">
            <v>2.25</v>
          </cell>
          <cell r="T209" t="str">
            <v>–</v>
          </cell>
          <cell r="U209" t="str">
            <v>–</v>
          </cell>
          <cell r="V209" t="str">
            <v>–</v>
          </cell>
          <cell r="W209">
            <v>2.85</v>
          </cell>
          <cell r="X209">
            <v>3.125</v>
          </cell>
          <cell r="Y209">
            <v>1.5</v>
          </cell>
          <cell r="Z209" t="str">
            <v>–</v>
          </cell>
          <cell r="AA209" t="str">
            <v>–</v>
          </cell>
          <cell r="AB209" t="str">
            <v>–</v>
          </cell>
          <cell r="AC209" t="str">
            <v>–</v>
          </cell>
          <cell r="AD209" t="str">
            <v>–</v>
          </cell>
          <cell r="AE209">
            <v>2.89</v>
          </cell>
          <cell r="AF209" t="str">
            <v>–</v>
          </cell>
          <cell r="AG209" t="str">
            <v>–</v>
          </cell>
          <cell r="AH209">
            <v>6.96</v>
          </cell>
          <cell r="AI209" t="str">
            <v>–</v>
          </cell>
          <cell r="AJ209" t="str">
            <v>–</v>
          </cell>
          <cell r="AK209">
            <v>2720</v>
          </cell>
          <cell r="AL209">
            <v>428</v>
          </cell>
          <cell r="AM209">
            <v>353</v>
          </cell>
          <cell r="AN209">
            <v>6.06</v>
          </cell>
          <cell r="AO209">
            <v>828</v>
          </cell>
          <cell r="AP209">
            <v>196</v>
          </cell>
          <cell r="AQ209">
            <v>127</v>
          </cell>
          <cell r="AR209">
            <v>3.34</v>
          </cell>
          <cell r="AS209" t="str">
            <v>–</v>
          </cell>
          <cell r="AT209" t="str">
            <v>–</v>
          </cell>
          <cell r="AU209" t="str">
            <v>–</v>
          </cell>
          <cell r="AV209">
            <v>108</v>
          </cell>
          <cell r="AW209">
            <v>35800</v>
          </cell>
          <cell r="AX209" t="str">
            <v>–</v>
          </cell>
          <cell r="AY209">
            <v>42.7</v>
          </cell>
          <cell r="AZ209">
            <v>313</v>
          </cell>
          <cell r="BA209" t="str">
            <v>–</v>
          </cell>
          <cell r="BB209" t="str">
            <v>–</v>
          </cell>
          <cell r="BC209">
            <v>85.8</v>
          </cell>
          <cell r="BD209">
            <v>213</v>
          </cell>
          <cell r="BE209" t="str">
            <v>–</v>
          </cell>
          <cell r="BF209" t="str">
            <v>–</v>
          </cell>
          <cell r="BG209" t="str">
            <v>–</v>
          </cell>
          <cell r="BH209" t="str">
            <v>–</v>
          </cell>
          <cell r="BI209" t="str">
            <v>–</v>
          </cell>
          <cell r="BJ209" t="str">
            <v>–</v>
          </cell>
          <cell r="BK209" t="str">
            <v>–</v>
          </cell>
          <cell r="BL209" t="str">
            <v>–</v>
          </cell>
          <cell r="BM209" t="str">
            <v>–</v>
          </cell>
          <cell r="BN209" t="str">
            <v>–</v>
          </cell>
          <cell r="BO209" t="str">
            <v>–</v>
          </cell>
          <cell r="BP209" t="str">
            <v>–</v>
          </cell>
          <cell r="BQ209" t="str">
            <v>–</v>
          </cell>
          <cell r="BR209" t="str">
            <v>–</v>
          </cell>
          <cell r="BS209" t="str">
            <v>–</v>
          </cell>
          <cell r="BT209" t="str">
            <v>–</v>
          </cell>
          <cell r="BU209" t="str">
            <v>–</v>
          </cell>
          <cell r="BV209">
            <v>3.93</v>
          </cell>
          <cell r="BW209">
            <v>13.2</v>
          </cell>
          <cell r="BX209">
            <v>66</v>
          </cell>
          <cell r="BY209">
            <v>79</v>
          </cell>
        </row>
        <row r="210">
          <cell r="A210" t="str">
            <v>W12X230</v>
          </cell>
          <cell r="B210" t="str">
            <v>T</v>
          </cell>
          <cell r="C210">
            <v>230</v>
          </cell>
          <cell r="D210">
            <v>67.7</v>
          </cell>
          <cell r="E210">
            <v>15.1</v>
          </cell>
          <cell r="F210">
            <v>15</v>
          </cell>
          <cell r="G210" t="str">
            <v>–</v>
          </cell>
          <cell r="H210" t="str">
            <v>–</v>
          </cell>
          <cell r="I210" t="str">
            <v>–</v>
          </cell>
          <cell r="J210">
            <v>12.9</v>
          </cell>
          <cell r="K210">
            <v>12.875</v>
          </cell>
          <cell r="L210" t="str">
            <v>–</v>
          </cell>
          <cell r="M210" t="str">
            <v>–</v>
          </cell>
          <cell r="N210" t="str">
            <v>–</v>
          </cell>
          <cell r="O210">
            <v>1.29</v>
          </cell>
          <cell r="P210">
            <v>1.3125</v>
          </cell>
          <cell r="Q210">
            <v>0.6875</v>
          </cell>
          <cell r="R210">
            <v>2.0699999999999998</v>
          </cell>
          <cell r="S210">
            <v>2.0625</v>
          </cell>
          <cell r="T210" t="str">
            <v>–</v>
          </cell>
          <cell r="U210" t="str">
            <v>–</v>
          </cell>
          <cell r="V210" t="str">
            <v>–</v>
          </cell>
          <cell r="W210">
            <v>2.67</v>
          </cell>
          <cell r="X210">
            <v>2.9375</v>
          </cell>
          <cell r="Y210">
            <v>1.5</v>
          </cell>
          <cell r="Z210" t="str">
            <v>–</v>
          </cell>
          <cell r="AA210" t="str">
            <v>–</v>
          </cell>
          <cell r="AB210" t="str">
            <v>–</v>
          </cell>
          <cell r="AC210" t="str">
            <v>–</v>
          </cell>
          <cell r="AD210" t="str">
            <v>–</v>
          </cell>
          <cell r="AE210">
            <v>3.11</v>
          </cell>
          <cell r="AF210" t="str">
            <v>–</v>
          </cell>
          <cell r="AG210" t="str">
            <v>–</v>
          </cell>
          <cell r="AH210">
            <v>7.56</v>
          </cell>
          <cell r="AI210" t="str">
            <v>–</v>
          </cell>
          <cell r="AJ210" t="str">
            <v>–</v>
          </cell>
          <cell r="AK210">
            <v>2420</v>
          </cell>
          <cell r="AL210">
            <v>386</v>
          </cell>
          <cell r="AM210">
            <v>321</v>
          </cell>
          <cell r="AN210">
            <v>5.97</v>
          </cell>
          <cell r="AO210">
            <v>742</v>
          </cell>
          <cell r="AP210">
            <v>177</v>
          </cell>
          <cell r="AQ210">
            <v>115</v>
          </cell>
          <cell r="AR210">
            <v>3.31</v>
          </cell>
          <cell r="AS210" t="str">
            <v>–</v>
          </cell>
          <cell r="AT210" t="str">
            <v>–</v>
          </cell>
          <cell r="AU210" t="str">
            <v>–</v>
          </cell>
          <cell r="AV210">
            <v>83.8</v>
          </cell>
          <cell r="AW210">
            <v>31200</v>
          </cell>
          <cell r="AX210" t="str">
            <v>–</v>
          </cell>
          <cell r="AY210">
            <v>42</v>
          </cell>
          <cell r="AZ210">
            <v>281</v>
          </cell>
          <cell r="BA210" t="str">
            <v>–</v>
          </cell>
          <cell r="BB210" t="str">
            <v>–</v>
          </cell>
          <cell r="BC210">
            <v>78.3</v>
          </cell>
          <cell r="BD210">
            <v>193</v>
          </cell>
          <cell r="BE210" t="str">
            <v>–</v>
          </cell>
          <cell r="BF210" t="str">
            <v>–</v>
          </cell>
          <cell r="BG210" t="str">
            <v>–</v>
          </cell>
          <cell r="BH210" t="str">
            <v>–</v>
          </cell>
          <cell r="BI210" t="str">
            <v>–</v>
          </cell>
          <cell r="BJ210" t="str">
            <v>–</v>
          </cell>
          <cell r="BK210" t="str">
            <v>–</v>
          </cell>
          <cell r="BL210" t="str">
            <v>–</v>
          </cell>
          <cell r="BM210" t="str">
            <v>–</v>
          </cell>
          <cell r="BN210" t="str">
            <v>–</v>
          </cell>
          <cell r="BO210" t="str">
            <v>–</v>
          </cell>
          <cell r="BP210" t="str">
            <v>–</v>
          </cell>
          <cell r="BQ210" t="str">
            <v>–</v>
          </cell>
          <cell r="BR210" t="str">
            <v>–</v>
          </cell>
          <cell r="BS210" t="str">
            <v>–</v>
          </cell>
          <cell r="BT210" t="str">
            <v>–</v>
          </cell>
          <cell r="BU210" t="str">
            <v>–</v>
          </cell>
          <cell r="BV210">
            <v>3.87</v>
          </cell>
          <cell r="BW210">
            <v>13</v>
          </cell>
          <cell r="BX210">
            <v>65.3</v>
          </cell>
          <cell r="BY210">
            <v>78.2</v>
          </cell>
        </row>
        <row r="211">
          <cell r="A211" t="str">
            <v>W12X210</v>
          </cell>
          <cell r="B211" t="str">
            <v>F</v>
          </cell>
          <cell r="C211">
            <v>210</v>
          </cell>
          <cell r="D211">
            <v>61.8</v>
          </cell>
          <cell r="E211">
            <v>14.7</v>
          </cell>
          <cell r="F211">
            <v>14.75</v>
          </cell>
          <cell r="G211" t="str">
            <v>–</v>
          </cell>
          <cell r="H211" t="str">
            <v>–</v>
          </cell>
          <cell r="I211" t="str">
            <v>–</v>
          </cell>
          <cell r="J211">
            <v>12.8</v>
          </cell>
          <cell r="K211">
            <v>12.75</v>
          </cell>
          <cell r="L211" t="str">
            <v>–</v>
          </cell>
          <cell r="M211" t="str">
            <v>–</v>
          </cell>
          <cell r="N211" t="str">
            <v>–</v>
          </cell>
          <cell r="O211">
            <v>1.18</v>
          </cell>
          <cell r="P211">
            <v>1.1875</v>
          </cell>
          <cell r="Q211">
            <v>0.625</v>
          </cell>
          <cell r="R211">
            <v>1.9</v>
          </cell>
          <cell r="S211">
            <v>1.875</v>
          </cell>
          <cell r="T211" t="str">
            <v>–</v>
          </cell>
          <cell r="U211" t="str">
            <v>–</v>
          </cell>
          <cell r="V211" t="str">
            <v>–</v>
          </cell>
          <cell r="W211">
            <v>2.5</v>
          </cell>
          <cell r="X211">
            <v>2.8125</v>
          </cell>
          <cell r="Y211">
            <v>1.4375</v>
          </cell>
          <cell r="Z211" t="str">
            <v>–</v>
          </cell>
          <cell r="AA211" t="str">
            <v>–</v>
          </cell>
          <cell r="AB211" t="str">
            <v>–</v>
          </cell>
          <cell r="AC211" t="str">
            <v>–</v>
          </cell>
          <cell r="AD211" t="str">
            <v>–</v>
          </cell>
          <cell r="AE211">
            <v>3.37</v>
          </cell>
          <cell r="AF211" t="str">
            <v>–</v>
          </cell>
          <cell r="AG211" t="str">
            <v>–</v>
          </cell>
          <cell r="AH211">
            <v>8.23</v>
          </cell>
          <cell r="AI211" t="str">
            <v>–</v>
          </cell>
          <cell r="AJ211" t="str">
            <v>–</v>
          </cell>
          <cell r="AK211">
            <v>2140</v>
          </cell>
          <cell r="AL211">
            <v>348</v>
          </cell>
          <cell r="AM211">
            <v>292</v>
          </cell>
          <cell r="AN211">
            <v>5.89</v>
          </cell>
          <cell r="AO211">
            <v>664</v>
          </cell>
          <cell r="AP211">
            <v>159</v>
          </cell>
          <cell r="AQ211">
            <v>104</v>
          </cell>
          <cell r="AR211">
            <v>3.28</v>
          </cell>
          <cell r="AS211" t="str">
            <v>–</v>
          </cell>
          <cell r="AT211" t="str">
            <v>–</v>
          </cell>
          <cell r="AU211" t="str">
            <v>–</v>
          </cell>
          <cell r="AV211">
            <v>64.7</v>
          </cell>
          <cell r="AW211">
            <v>27200</v>
          </cell>
          <cell r="AX211" t="str">
            <v>–</v>
          </cell>
          <cell r="AY211">
            <v>41</v>
          </cell>
          <cell r="AZ211">
            <v>249</v>
          </cell>
          <cell r="BA211" t="str">
            <v>–</v>
          </cell>
          <cell r="BB211" t="str">
            <v>–</v>
          </cell>
          <cell r="BC211">
            <v>70.599999999999994</v>
          </cell>
          <cell r="BD211">
            <v>173</v>
          </cell>
          <cell r="BE211" t="str">
            <v>–</v>
          </cell>
          <cell r="BF211" t="str">
            <v>–</v>
          </cell>
          <cell r="BG211" t="str">
            <v>–</v>
          </cell>
          <cell r="BH211" t="str">
            <v>–</v>
          </cell>
          <cell r="BI211" t="str">
            <v>–</v>
          </cell>
          <cell r="BJ211" t="str">
            <v>–</v>
          </cell>
          <cell r="BK211" t="str">
            <v>–</v>
          </cell>
          <cell r="BL211" t="str">
            <v>–</v>
          </cell>
          <cell r="BM211" t="str">
            <v>–</v>
          </cell>
          <cell r="BN211" t="str">
            <v>–</v>
          </cell>
          <cell r="BO211" t="str">
            <v>–</v>
          </cell>
          <cell r="BP211" t="str">
            <v>–</v>
          </cell>
          <cell r="BQ211" t="str">
            <v>–</v>
          </cell>
          <cell r="BR211" t="str">
            <v>–</v>
          </cell>
          <cell r="BS211" t="str">
            <v>–</v>
          </cell>
          <cell r="BT211" t="str">
            <v>–</v>
          </cell>
          <cell r="BU211" t="str">
            <v>–</v>
          </cell>
          <cell r="BV211">
            <v>3.81</v>
          </cell>
          <cell r="BW211">
            <v>12.8</v>
          </cell>
          <cell r="BX211">
            <v>64.400000000000006</v>
          </cell>
          <cell r="BY211">
            <v>77.2</v>
          </cell>
        </row>
        <row r="212">
          <cell r="A212" t="str">
            <v>W12X190</v>
          </cell>
          <cell r="B212" t="str">
            <v>F</v>
          </cell>
          <cell r="C212">
            <v>190</v>
          </cell>
          <cell r="D212">
            <v>56</v>
          </cell>
          <cell r="E212">
            <v>14.4</v>
          </cell>
          <cell r="F212">
            <v>14.375</v>
          </cell>
          <cell r="G212" t="str">
            <v>–</v>
          </cell>
          <cell r="H212" t="str">
            <v>–</v>
          </cell>
          <cell r="I212" t="str">
            <v>–</v>
          </cell>
          <cell r="J212">
            <v>12.7</v>
          </cell>
          <cell r="K212">
            <v>12.625</v>
          </cell>
          <cell r="L212" t="str">
            <v>–</v>
          </cell>
          <cell r="M212" t="str">
            <v>–</v>
          </cell>
          <cell r="N212" t="str">
            <v>–</v>
          </cell>
          <cell r="O212">
            <v>1.06</v>
          </cell>
          <cell r="P212">
            <v>1.0625</v>
          </cell>
          <cell r="Q212">
            <v>0.5625</v>
          </cell>
          <cell r="R212">
            <v>1.74</v>
          </cell>
          <cell r="S212">
            <v>1.75</v>
          </cell>
          <cell r="T212" t="str">
            <v>–</v>
          </cell>
          <cell r="U212" t="str">
            <v>–</v>
          </cell>
          <cell r="V212" t="str">
            <v>–</v>
          </cell>
          <cell r="W212">
            <v>2.33</v>
          </cell>
          <cell r="X212">
            <v>2.625</v>
          </cell>
          <cell r="Y212">
            <v>1.375</v>
          </cell>
          <cell r="Z212" t="str">
            <v>–</v>
          </cell>
          <cell r="AA212" t="str">
            <v>–</v>
          </cell>
          <cell r="AB212" t="str">
            <v>–</v>
          </cell>
          <cell r="AC212" t="str">
            <v>–</v>
          </cell>
          <cell r="AD212" t="str">
            <v>–</v>
          </cell>
          <cell r="AE212">
            <v>3.65</v>
          </cell>
          <cell r="AF212" t="str">
            <v>–</v>
          </cell>
          <cell r="AG212" t="str">
            <v>–</v>
          </cell>
          <cell r="AH212">
            <v>9.16</v>
          </cell>
          <cell r="AI212" t="str">
            <v>–</v>
          </cell>
          <cell r="AJ212" t="str">
            <v>–</v>
          </cell>
          <cell r="AK212">
            <v>1890</v>
          </cell>
          <cell r="AL212">
            <v>311</v>
          </cell>
          <cell r="AM212">
            <v>263</v>
          </cell>
          <cell r="AN212">
            <v>5.82</v>
          </cell>
          <cell r="AO212">
            <v>589</v>
          </cell>
          <cell r="AP212">
            <v>143</v>
          </cell>
          <cell r="AQ212">
            <v>93</v>
          </cell>
          <cell r="AR212">
            <v>3.25</v>
          </cell>
          <cell r="AS212" t="str">
            <v>–</v>
          </cell>
          <cell r="AT212" t="str">
            <v>–</v>
          </cell>
          <cell r="AU212" t="str">
            <v>–</v>
          </cell>
          <cell r="AV212">
            <v>48.8</v>
          </cell>
          <cell r="AW212">
            <v>23600</v>
          </cell>
          <cell r="AX212" t="str">
            <v>–</v>
          </cell>
          <cell r="AY212">
            <v>40.200000000000003</v>
          </cell>
          <cell r="AZ212">
            <v>222</v>
          </cell>
          <cell r="BA212" t="str">
            <v>–</v>
          </cell>
          <cell r="BB212" t="str">
            <v>–</v>
          </cell>
          <cell r="BC212">
            <v>64.099999999999994</v>
          </cell>
          <cell r="BD212">
            <v>156</v>
          </cell>
          <cell r="BE212" t="str">
            <v>–</v>
          </cell>
          <cell r="BF212" t="str">
            <v>–</v>
          </cell>
          <cell r="BG212" t="str">
            <v>–</v>
          </cell>
          <cell r="BH212" t="str">
            <v>–</v>
          </cell>
          <cell r="BI212" t="str">
            <v>–</v>
          </cell>
          <cell r="BJ212" t="str">
            <v>–</v>
          </cell>
          <cell r="BK212" t="str">
            <v>–</v>
          </cell>
          <cell r="BL212" t="str">
            <v>–</v>
          </cell>
          <cell r="BM212" t="str">
            <v>–</v>
          </cell>
          <cell r="BN212" t="str">
            <v>–</v>
          </cell>
          <cell r="BO212" t="str">
            <v>–</v>
          </cell>
          <cell r="BP212" t="str">
            <v>–</v>
          </cell>
          <cell r="BQ212" t="str">
            <v>–</v>
          </cell>
          <cell r="BR212" t="str">
            <v>–</v>
          </cell>
          <cell r="BS212" t="str">
            <v>–</v>
          </cell>
          <cell r="BT212" t="str">
            <v>–</v>
          </cell>
          <cell r="BU212" t="str">
            <v>–</v>
          </cell>
          <cell r="BV212">
            <v>3.77</v>
          </cell>
          <cell r="BW212">
            <v>12.7</v>
          </cell>
          <cell r="BX212">
            <v>63.8</v>
          </cell>
          <cell r="BY212">
            <v>76.5</v>
          </cell>
        </row>
        <row r="213">
          <cell r="A213" t="str">
            <v>W12X170</v>
          </cell>
          <cell r="B213" t="str">
            <v>F</v>
          </cell>
          <cell r="C213">
            <v>170</v>
          </cell>
          <cell r="D213">
            <v>50</v>
          </cell>
          <cell r="E213">
            <v>14</v>
          </cell>
          <cell r="F213">
            <v>14</v>
          </cell>
          <cell r="G213" t="str">
            <v>–</v>
          </cell>
          <cell r="H213" t="str">
            <v>–</v>
          </cell>
          <cell r="I213" t="str">
            <v>–</v>
          </cell>
          <cell r="J213">
            <v>12.6</v>
          </cell>
          <cell r="K213">
            <v>12.625</v>
          </cell>
          <cell r="L213" t="str">
            <v>–</v>
          </cell>
          <cell r="M213" t="str">
            <v>–</v>
          </cell>
          <cell r="N213" t="str">
            <v>–</v>
          </cell>
          <cell r="O213">
            <v>0.96</v>
          </cell>
          <cell r="P213">
            <v>0.9375</v>
          </cell>
          <cell r="Q213">
            <v>0.5</v>
          </cell>
          <cell r="R213">
            <v>1.56</v>
          </cell>
          <cell r="S213">
            <v>1.5625</v>
          </cell>
          <cell r="T213" t="str">
            <v>–</v>
          </cell>
          <cell r="U213" t="str">
            <v>–</v>
          </cell>
          <cell r="V213" t="str">
            <v>–</v>
          </cell>
          <cell r="W213">
            <v>2.16</v>
          </cell>
          <cell r="X213">
            <v>2.4375</v>
          </cell>
          <cell r="Y213">
            <v>1.3125</v>
          </cell>
          <cell r="Z213" t="str">
            <v>–</v>
          </cell>
          <cell r="AA213" t="str">
            <v>–</v>
          </cell>
          <cell r="AB213" t="str">
            <v>–</v>
          </cell>
          <cell r="AC213" t="str">
            <v>–</v>
          </cell>
          <cell r="AD213" t="str">
            <v>–</v>
          </cell>
          <cell r="AE213">
            <v>4.03</v>
          </cell>
          <cell r="AF213" t="str">
            <v>–</v>
          </cell>
          <cell r="AG213" t="str">
            <v>–</v>
          </cell>
          <cell r="AH213">
            <v>10.1</v>
          </cell>
          <cell r="AI213" t="str">
            <v>–</v>
          </cell>
          <cell r="AJ213" t="str">
            <v>–</v>
          </cell>
          <cell r="AK213">
            <v>1650</v>
          </cell>
          <cell r="AL213">
            <v>275</v>
          </cell>
          <cell r="AM213">
            <v>235</v>
          </cell>
          <cell r="AN213">
            <v>5.74</v>
          </cell>
          <cell r="AO213">
            <v>517</v>
          </cell>
          <cell r="AP213">
            <v>126</v>
          </cell>
          <cell r="AQ213">
            <v>82.3</v>
          </cell>
          <cell r="AR213">
            <v>3.22</v>
          </cell>
          <cell r="AS213" t="str">
            <v>–</v>
          </cell>
          <cell r="AT213" t="str">
            <v>–</v>
          </cell>
          <cell r="AU213" t="str">
            <v>–</v>
          </cell>
          <cell r="AV213">
            <v>35.6</v>
          </cell>
          <cell r="AW213">
            <v>20100</v>
          </cell>
          <cell r="AX213" t="str">
            <v>–</v>
          </cell>
          <cell r="AY213">
            <v>39.200000000000003</v>
          </cell>
          <cell r="AZ213">
            <v>193</v>
          </cell>
          <cell r="BA213" t="str">
            <v>–</v>
          </cell>
          <cell r="BB213" t="str">
            <v>–</v>
          </cell>
          <cell r="BC213">
            <v>56.5</v>
          </cell>
          <cell r="BD213">
            <v>136</v>
          </cell>
          <cell r="BE213" t="str">
            <v>–</v>
          </cell>
          <cell r="BF213" t="str">
            <v>–</v>
          </cell>
          <cell r="BG213" t="str">
            <v>–</v>
          </cell>
          <cell r="BH213" t="str">
            <v>–</v>
          </cell>
          <cell r="BI213" t="str">
            <v>–</v>
          </cell>
          <cell r="BJ213" t="str">
            <v>–</v>
          </cell>
          <cell r="BK213" t="str">
            <v>–</v>
          </cell>
          <cell r="BL213" t="str">
            <v>–</v>
          </cell>
          <cell r="BM213" t="str">
            <v>–</v>
          </cell>
          <cell r="BN213" t="str">
            <v>–</v>
          </cell>
          <cell r="BO213" t="str">
            <v>–</v>
          </cell>
          <cell r="BP213" t="str">
            <v>–</v>
          </cell>
          <cell r="BQ213" t="str">
            <v>–</v>
          </cell>
          <cell r="BR213" t="str">
            <v>–</v>
          </cell>
          <cell r="BS213" t="str">
            <v>–</v>
          </cell>
          <cell r="BT213" t="str">
            <v>–</v>
          </cell>
          <cell r="BU213" t="str">
            <v>–</v>
          </cell>
          <cell r="BV213">
            <v>3.7</v>
          </cell>
          <cell r="BW213">
            <v>12.4</v>
          </cell>
          <cell r="BX213">
            <v>62.9</v>
          </cell>
          <cell r="BY213">
            <v>75.5</v>
          </cell>
        </row>
        <row r="214">
          <cell r="A214" t="str">
            <v>W12X152</v>
          </cell>
          <cell r="B214" t="str">
            <v>F</v>
          </cell>
          <cell r="C214">
            <v>152</v>
          </cell>
          <cell r="D214">
            <v>44.7</v>
          </cell>
          <cell r="E214">
            <v>13.7</v>
          </cell>
          <cell r="F214">
            <v>13.75</v>
          </cell>
          <cell r="G214" t="str">
            <v>–</v>
          </cell>
          <cell r="H214" t="str">
            <v>–</v>
          </cell>
          <cell r="I214" t="str">
            <v>–</v>
          </cell>
          <cell r="J214">
            <v>12.5</v>
          </cell>
          <cell r="K214">
            <v>12.5</v>
          </cell>
          <cell r="L214" t="str">
            <v>–</v>
          </cell>
          <cell r="M214" t="str">
            <v>–</v>
          </cell>
          <cell r="N214" t="str">
            <v>–</v>
          </cell>
          <cell r="O214">
            <v>0.87</v>
          </cell>
          <cell r="P214">
            <v>0.875</v>
          </cell>
          <cell r="Q214">
            <v>0.4375</v>
          </cell>
          <cell r="R214">
            <v>1.4</v>
          </cell>
          <cell r="S214">
            <v>1.375</v>
          </cell>
          <cell r="T214" t="str">
            <v>–</v>
          </cell>
          <cell r="U214" t="str">
            <v>–</v>
          </cell>
          <cell r="V214" t="str">
            <v>–</v>
          </cell>
          <cell r="W214">
            <v>2</v>
          </cell>
          <cell r="X214">
            <v>2.3125</v>
          </cell>
          <cell r="Y214">
            <v>1.25</v>
          </cell>
          <cell r="Z214" t="str">
            <v>–</v>
          </cell>
          <cell r="AA214" t="str">
            <v>–</v>
          </cell>
          <cell r="AB214" t="str">
            <v>–</v>
          </cell>
          <cell r="AC214" t="str">
            <v>–</v>
          </cell>
          <cell r="AD214" t="str">
            <v>–</v>
          </cell>
          <cell r="AE214">
            <v>4.46</v>
          </cell>
          <cell r="AF214" t="str">
            <v>–</v>
          </cell>
          <cell r="AG214" t="str">
            <v>–</v>
          </cell>
          <cell r="AH214">
            <v>11.2</v>
          </cell>
          <cell r="AI214" t="str">
            <v>–</v>
          </cell>
          <cell r="AJ214" t="str">
            <v>–</v>
          </cell>
          <cell r="AK214">
            <v>1430</v>
          </cell>
          <cell r="AL214">
            <v>243</v>
          </cell>
          <cell r="AM214">
            <v>209</v>
          </cell>
          <cell r="AN214">
            <v>5.66</v>
          </cell>
          <cell r="AO214">
            <v>454</v>
          </cell>
          <cell r="AP214">
            <v>111</v>
          </cell>
          <cell r="AQ214">
            <v>72.8</v>
          </cell>
          <cell r="AR214">
            <v>3.19</v>
          </cell>
          <cell r="AS214" t="str">
            <v>–</v>
          </cell>
          <cell r="AT214" t="str">
            <v>–</v>
          </cell>
          <cell r="AU214" t="str">
            <v>–</v>
          </cell>
          <cell r="AV214">
            <v>25.8</v>
          </cell>
          <cell r="AW214">
            <v>17200</v>
          </cell>
          <cell r="AX214" t="str">
            <v>–</v>
          </cell>
          <cell r="AY214">
            <v>38.4</v>
          </cell>
          <cell r="AZ214">
            <v>168</v>
          </cell>
          <cell r="BA214" t="str">
            <v>–</v>
          </cell>
          <cell r="BB214" t="str">
            <v>–</v>
          </cell>
          <cell r="BC214">
            <v>50.1</v>
          </cell>
          <cell r="BD214">
            <v>121</v>
          </cell>
          <cell r="BE214" t="str">
            <v>–</v>
          </cell>
          <cell r="BF214" t="str">
            <v>–</v>
          </cell>
          <cell r="BG214" t="str">
            <v>–</v>
          </cell>
          <cell r="BH214" t="str">
            <v>–</v>
          </cell>
          <cell r="BI214" t="str">
            <v>–</v>
          </cell>
          <cell r="BJ214" t="str">
            <v>–</v>
          </cell>
          <cell r="BK214" t="str">
            <v>–</v>
          </cell>
          <cell r="BL214" t="str">
            <v>–</v>
          </cell>
          <cell r="BM214" t="str">
            <v>–</v>
          </cell>
          <cell r="BN214" t="str">
            <v>–</v>
          </cell>
          <cell r="BO214" t="str">
            <v>–</v>
          </cell>
          <cell r="BP214" t="str">
            <v>–</v>
          </cell>
          <cell r="BQ214" t="str">
            <v>–</v>
          </cell>
          <cell r="BR214" t="str">
            <v>–</v>
          </cell>
          <cell r="BS214" t="str">
            <v>–</v>
          </cell>
          <cell r="BT214" t="str">
            <v>–</v>
          </cell>
          <cell r="BU214" t="str">
            <v>–</v>
          </cell>
          <cell r="BV214">
            <v>3.66</v>
          </cell>
          <cell r="BW214">
            <v>12.3</v>
          </cell>
          <cell r="BX214">
            <v>62.1</v>
          </cell>
          <cell r="BY214">
            <v>74.599999999999994</v>
          </cell>
        </row>
        <row r="215">
          <cell r="A215" t="str">
            <v>W12X136</v>
          </cell>
          <cell r="B215" t="str">
            <v>F</v>
          </cell>
          <cell r="C215">
            <v>136</v>
          </cell>
          <cell r="D215">
            <v>39.9</v>
          </cell>
          <cell r="E215">
            <v>13.4</v>
          </cell>
          <cell r="F215">
            <v>13.375</v>
          </cell>
          <cell r="G215" t="str">
            <v>–</v>
          </cell>
          <cell r="H215" t="str">
            <v>–</v>
          </cell>
          <cell r="I215" t="str">
            <v>–</v>
          </cell>
          <cell r="J215">
            <v>12.4</v>
          </cell>
          <cell r="K215">
            <v>12.375</v>
          </cell>
          <cell r="L215" t="str">
            <v>–</v>
          </cell>
          <cell r="M215" t="str">
            <v>–</v>
          </cell>
          <cell r="N215" t="str">
            <v>–</v>
          </cell>
          <cell r="O215">
            <v>0.79</v>
          </cell>
          <cell r="P215">
            <v>0.8125</v>
          </cell>
          <cell r="Q215">
            <v>0.4375</v>
          </cell>
          <cell r="R215">
            <v>1.25</v>
          </cell>
          <cell r="S215">
            <v>1.25</v>
          </cell>
          <cell r="T215" t="str">
            <v>–</v>
          </cell>
          <cell r="U215" t="str">
            <v>–</v>
          </cell>
          <cell r="V215" t="str">
            <v>–</v>
          </cell>
          <cell r="W215">
            <v>1.85</v>
          </cell>
          <cell r="X215">
            <v>2.125</v>
          </cell>
          <cell r="Y215">
            <v>1.25</v>
          </cell>
          <cell r="Z215" t="str">
            <v>–</v>
          </cell>
          <cell r="AA215" t="str">
            <v>–</v>
          </cell>
          <cell r="AB215" t="str">
            <v>–</v>
          </cell>
          <cell r="AC215" t="str">
            <v>–</v>
          </cell>
          <cell r="AD215" t="str">
            <v>–</v>
          </cell>
          <cell r="AE215">
            <v>4.96</v>
          </cell>
          <cell r="AF215" t="str">
            <v>–</v>
          </cell>
          <cell r="AG215" t="str">
            <v>–</v>
          </cell>
          <cell r="AH215">
            <v>12.3</v>
          </cell>
          <cell r="AI215" t="str">
            <v>–</v>
          </cell>
          <cell r="AJ215" t="str">
            <v>–</v>
          </cell>
          <cell r="AK215">
            <v>1240</v>
          </cell>
          <cell r="AL215">
            <v>214</v>
          </cell>
          <cell r="AM215">
            <v>186</v>
          </cell>
          <cell r="AN215">
            <v>5.58</v>
          </cell>
          <cell r="AO215">
            <v>398</v>
          </cell>
          <cell r="AP215">
            <v>98</v>
          </cell>
          <cell r="AQ215">
            <v>64.2</v>
          </cell>
          <cell r="AR215">
            <v>3.16</v>
          </cell>
          <cell r="AS215" t="str">
            <v>–</v>
          </cell>
          <cell r="AT215" t="str">
            <v>–</v>
          </cell>
          <cell r="AU215" t="str">
            <v>–</v>
          </cell>
          <cell r="AV215">
            <v>18.5</v>
          </cell>
          <cell r="AW215">
            <v>14700</v>
          </cell>
          <cell r="AX215" t="str">
            <v>–</v>
          </cell>
          <cell r="AY215">
            <v>37.700000000000003</v>
          </cell>
          <cell r="AZ215">
            <v>146</v>
          </cell>
          <cell r="BA215" t="str">
            <v>–</v>
          </cell>
          <cell r="BB215" t="str">
            <v>–</v>
          </cell>
          <cell r="BC215">
            <v>44.1</v>
          </cell>
          <cell r="BD215">
            <v>106</v>
          </cell>
          <cell r="BE215" t="str">
            <v>–</v>
          </cell>
          <cell r="BF215" t="str">
            <v>–</v>
          </cell>
          <cell r="BG215" t="str">
            <v>–</v>
          </cell>
          <cell r="BH215" t="str">
            <v>–</v>
          </cell>
          <cell r="BI215" t="str">
            <v>–</v>
          </cell>
          <cell r="BJ215" t="str">
            <v>–</v>
          </cell>
          <cell r="BK215" t="str">
            <v>–</v>
          </cell>
          <cell r="BL215" t="str">
            <v>–</v>
          </cell>
          <cell r="BM215" t="str">
            <v>–</v>
          </cell>
          <cell r="BN215" t="str">
            <v>–</v>
          </cell>
          <cell r="BO215" t="str">
            <v>–</v>
          </cell>
          <cell r="BP215" t="str">
            <v>–</v>
          </cell>
          <cell r="BQ215" t="str">
            <v>–</v>
          </cell>
          <cell r="BR215" t="str">
            <v>–</v>
          </cell>
          <cell r="BS215" t="str">
            <v>–</v>
          </cell>
          <cell r="BT215" t="str">
            <v>–</v>
          </cell>
          <cell r="BU215" t="str">
            <v>–</v>
          </cell>
          <cell r="BV215">
            <v>3.61</v>
          </cell>
          <cell r="BW215">
            <v>12.2</v>
          </cell>
          <cell r="BX215">
            <v>61.4</v>
          </cell>
          <cell r="BY215">
            <v>73.8</v>
          </cell>
        </row>
        <row r="216">
          <cell r="A216" t="str">
            <v>W12X120</v>
          </cell>
          <cell r="B216" t="str">
            <v>F</v>
          </cell>
          <cell r="C216">
            <v>120</v>
          </cell>
          <cell r="D216">
            <v>35.200000000000003</v>
          </cell>
          <cell r="E216">
            <v>13.1</v>
          </cell>
          <cell r="F216">
            <v>13.125</v>
          </cell>
          <cell r="G216" t="str">
            <v>–</v>
          </cell>
          <cell r="H216" t="str">
            <v>–</v>
          </cell>
          <cell r="I216" t="str">
            <v>–</v>
          </cell>
          <cell r="J216">
            <v>12.3</v>
          </cell>
          <cell r="K216">
            <v>12.375</v>
          </cell>
          <cell r="L216" t="str">
            <v>–</v>
          </cell>
          <cell r="M216" t="str">
            <v>–</v>
          </cell>
          <cell r="N216" t="str">
            <v>–</v>
          </cell>
          <cell r="O216">
            <v>0.71</v>
          </cell>
          <cell r="P216">
            <v>0.6875</v>
          </cell>
          <cell r="Q216">
            <v>0.375</v>
          </cell>
          <cell r="R216">
            <v>1.1100000000000001</v>
          </cell>
          <cell r="S216">
            <v>1.125</v>
          </cell>
          <cell r="T216" t="str">
            <v>–</v>
          </cell>
          <cell r="U216" t="str">
            <v>–</v>
          </cell>
          <cell r="V216" t="str">
            <v>–</v>
          </cell>
          <cell r="W216">
            <v>1.7</v>
          </cell>
          <cell r="X216">
            <v>2</v>
          </cell>
          <cell r="Y216">
            <v>1.1875</v>
          </cell>
          <cell r="Z216" t="str">
            <v>–</v>
          </cell>
          <cell r="AA216" t="str">
            <v>–</v>
          </cell>
          <cell r="AB216" t="str">
            <v>–</v>
          </cell>
          <cell r="AC216" t="str">
            <v>–</v>
          </cell>
          <cell r="AD216" t="str">
            <v>–</v>
          </cell>
          <cell r="AE216">
            <v>5.57</v>
          </cell>
          <cell r="AF216" t="str">
            <v>–</v>
          </cell>
          <cell r="AG216" t="str">
            <v>–</v>
          </cell>
          <cell r="AH216">
            <v>13.7</v>
          </cell>
          <cell r="AI216" t="str">
            <v>–</v>
          </cell>
          <cell r="AJ216" t="str">
            <v>–</v>
          </cell>
          <cell r="AK216">
            <v>1070</v>
          </cell>
          <cell r="AL216">
            <v>186</v>
          </cell>
          <cell r="AM216">
            <v>163</v>
          </cell>
          <cell r="AN216">
            <v>5.51</v>
          </cell>
          <cell r="AO216">
            <v>345</v>
          </cell>
          <cell r="AP216">
            <v>85.4</v>
          </cell>
          <cell r="AQ216">
            <v>56</v>
          </cell>
          <cell r="AR216">
            <v>3.13</v>
          </cell>
          <cell r="AS216" t="str">
            <v>–</v>
          </cell>
          <cell r="AT216" t="str">
            <v>–</v>
          </cell>
          <cell r="AU216" t="str">
            <v>–</v>
          </cell>
          <cell r="AV216">
            <v>12.9</v>
          </cell>
          <cell r="AW216">
            <v>12400</v>
          </cell>
          <cell r="AX216" t="str">
            <v>–</v>
          </cell>
          <cell r="AY216">
            <v>36.9</v>
          </cell>
          <cell r="AZ216">
            <v>126</v>
          </cell>
          <cell r="BA216" t="str">
            <v>–</v>
          </cell>
          <cell r="BB216" t="str">
            <v>–</v>
          </cell>
          <cell r="BC216">
            <v>38.6</v>
          </cell>
          <cell r="BD216">
            <v>92.4</v>
          </cell>
          <cell r="BE216" t="str">
            <v>–</v>
          </cell>
          <cell r="BF216" t="str">
            <v>–</v>
          </cell>
          <cell r="BG216" t="str">
            <v>–</v>
          </cell>
          <cell r="BH216" t="str">
            <v>–</v>
          </cell>
          <cell r="BI216" t="str">
            <v>–</v>
          </cell>
          <cell r="BJ216" t="str">
            <v>–</v>
          </cell>
          <cell r="BK216" t="str">
            <v>–</v>
          </cell>
          <cell r="BL216" t="str">
            <v>–</v>
          </cell>
          <cell r="BM216" t="str">
            <v>–</v>
          </cell>
          <cell r="BN216" t="str">
            <v>–</v>
          </cell>
          <cell r="BO216" t="str">
            <v>–</v>
          </cell>
          <cell r="BP216" t="str">
            <v>–</v>
          </cell>
          <cell r="BQ216" t="str">
            <v>–</v>
          </cell>
          <cell r="BR216" t="str">
            <v>–</v>
          </cell>
          <cell r="BS216" t="str">
            <v>–</v>
          </cell>
          <cell r="BT216" t="str">
            <v>–</v>
          </cell>
          <cell r="BU216" t="str">
            <v>–</v>
          </cell>
          <cell r="BV216">
            <v>3.56</v>
          </cell>
          <cell r="BW216">
            <v>12</v>
          </cell>
          <cell r="BX216">
            <v>60.7</v>
          </cell>
          <cell r="BY216">
            <v>73</v>
          </cell>
        </row>
        <row r="217">
          <cell r="A217" t="str">
            <v>W12X106</v>
          </cell>
          <cell r="B217" t="str">
            <v>F</v>
          </cell>
          <cell r="C217">
            <v>106</v>
          </cell>
          <cell r="D217">
            <v>31.2</v>
          </cell>
          <cell r="E217">
            <v>12.9</v>
          </cell>
          <cell r="F217">
            <v>12.875</v>
          </cell>
          <cell r="G217" t="str">
            <v>–</v>
          </cell>
          <cell r="H217" t="str">
            <v>–</v>
          </cell>
          <cell r="I217" t="str">
            <v>–</v>
          </cell>
          <cell r="J217">
            <v>12.2</v>
          </cell>
          <cell r="K217">
            <v>12.25</v>
          </cell>
          <cell r="L217" t="str">
            <v>–</v>
          </cell>
          <cell r="M217" t="str">
            <v>–</v>
          </cell>
          <cell r="N217" t="str">
            <v>–</v>
          </cell>
          <cell r="O217">
            <v>0.61</v>
          </cell>
          <cell r="P217">
            <v>0.625</v>
          </cell>
          <cell r="Q217">
            <v>0.3125</v>
          </cell>
          <cell r="R217">
            <v>0.99</v>
          </cell>
          <cell r="S217">
            <v>1</v>
          </cell>
          <cell r="T217" t="str">
            <v>–</v>
          </cell>
          <cell r="U217" t="str">
            <v>–</v>
          </cell>
          <cell r="V217" t="str">
            <v>–</v>
          </cell>
          <cell r="W217">
            <v>1.59</v>
          </cell>
          <cell r="X217">
            <v>1.875</v>
          </cell>
          <cell r="Y217">
            <v>1.125</v>
          </cell>
          <cell r="Z217" t="str">
            <v>–</v>
          </cell>
          <cell r="AA217" t="str">
            <v>–</v>
          </cell>
          <cell r="AB217" t="str">
            <v>–</v>
          </cell>
          <cell r="AC217" t="str">
            <v>–</v>
          </cell>
          <cell r="AD217" t="str">
            <v>–</v>
          </cell>
          <cell r="AE217">
            <v>6.17</v>
          </cell>
          <cell r="AF217" t="str">
            <v>–</v>
          </cell>
          <cell r="AG217" t="str">
            <v>–</v>
          </cell>
          <cell r="AH217">
            <v>15.9</v>
          </cell>
          <cell r="AI217" t="str">
            <v>–</v>
          </cell>
          <cell r="AJ217" t="str">
            <v>–</v>
          </cell>
          <cell r="AK217">
            <v>933</v>
          </cell>
          <cell r="AL217">
            <v>164</v>
          </cell>
          <cell r="AM217">
            <v>145</v>
          </cell>
          <cell r="AN217">
            <v>5.47</v>
          </cell>
          <cell r="AO217">
            <v>301</v>
          </cell>
          <cell r="AP217">
            <v>75.099999999999994</v>
          </cell>
          <cell r="AQ217">
            <v>49.3</v>
          </cell>
          <cell r="AR217">
            <v>3.11</v>
          </cell>
          <cell r="AS217" t="str">
            <v>–</v>
          </cell>
          <cell r="AT217" t="str">
            <v>–</v>
          </cell>
          <cell r="AU217" t="str">
            <v>–</v>
          </cell>
          <cell r="AV217">
            <v>9.1300000000000008</v>
          </cell>
          <cell r="AW217">
            <v>10700</v>
          </cell>
          <cell r="AX217" t="str">
            <v>–</v>
          </cell>
          <cell r="AY217">
            <v>36.299999999999997</v>
          </cell>
          <cell r="AZ217">
            <v>110</v>
          </cell>
          <cell r="BA217" t="str">
            <v>–</v>
          </cell>
          <cell r="BB217" t="str">
            <v>–</v>
          </cell>
          <cell r="BC217">
            <v>34.200000000000003</v>
          </cell>
          <cell r="BD217">
            <v>81</v>
          </cell>
          <cell r="BE217" t="str">
            <v>–</v>
          </cell>
          <cell r="BF217" t="str">
            <v>–</v>
          </cell>
          <cell r="BG217" t="str">
            <v>–</v>
          </cell>
          <cell r="BH217" t="str">
            <v>–</v>
          </cell>
          <cell r="BI217" t="str">
            <v>–</v>
          </cell>
          <cell r="BJ217" t="str">
            <v>–</v>
          </cell>
          <cell r="BK217" t="str">
            <v>–</v>
          </cell>
          <cell r="BL217" t="str">
            <v>–</v>
          </cell>
          <cell r="BM217" t="str">
            <v>–</v>
          </cell>
          <cell r="BN217" t="str">
            <v>–</v>
          </cell>
          <cell r="BO217" t="str">
            <v>–</v>
          </cell>
          <cell r="BP217" t="str">
            <v>–</v>
          </cell>
          <cell r="BQ217" t="str">
            <v>–</v>
          </cell>
          <cell r="BR217" t="str">
            <v>–</v>
          </cell>
          <cell r="BS217" t="str">
            <v>–</v>
          </cell>
          <cell r="BT217" t="str">
            <v>–</v>
          </cell>
          <cell r="BU217" t="str">
            <v>–</v>
          </cell>
          <cell r="BV217">
            <v>3.52</v>
          </cell>
          <cell r="BW217">
            <v>11.9</v>
          </cell>
          <cell r="BX217">
            <v>60.2</v>
          </cell>
          <cell r="BY217">
            <v>72.400000000000006</v>
          </cell>
        </row>
        <row r="218">
          <cell r="A218" t="str">
            <v>W12X96</v>
          </cell>
          <cell r="B218" t="str">
            <v>F</v>
          </cell>
          <cell r="C218">
            <v>96</v>
          </cell>
          <cell r="D218">
            <v>28.2</v>
          </cell>
          <cell r="E218">
            <v>12.7</v>
          </cell>
          <cell r="F218">
            <v>12.75</v>
          </cell>
          <cell r="G218" t="str">
            <v>–</v>
          </cell>
          <cell r="H218" t="str">
            <v>–</v>
          </cell>
          <cell r="I218" t="str">
            <v>–</v>
          </cell>
          <cell r="J218">
            <v>12.2</v>
          </cell>
          <cell r="K218">
            <v>12.125</v>
          </cell>
          <cell r="L218" t="str">
            <v>–</v>
          </cell>
          <cell r="M218" t="str">
            <v>–</v>
          </cell>
          <cell r="N218" t="str">
            <v>–</v>
          </cell>
          <cell r="O218">
            <v>0.55000000000000004</v>
          </cell>
          <cell r="P218">
            <v>0.5625</v>
          </cell>
          <cell r="Q218">
            <v>0.3125</v>
          </cell>
          <cell r="R218">
            <v>0.9</v>
          </cell>
          <cell r="S218">
            <v>0.875</v>
          </cell>
          <cell r="T218" t="str">
            <v>–</v>
          </cell>
          <cell r="U218" t="str">
            <v>–</v>
          </cell>
          <cell r="V218" t="str">
            <v>–</v>
          </cell>
          <cell r="W218">
            <v>1.5</v>
          </cell>
          <cell r="X218">
            <v>1.8125</v>
          </cell>
          <cell r="Y218">
            <v>1.125</v>
          </cell>
          <cell r="Z218" t="str">
            <v>–</v>
          </cell>
          <cell r="AA218" t="str">
            <v>–</v>
          </cell>
          <cell r="AB218" t="str">
            <v>–</v>
          </cell>
          <cell r="AC218" t="str">
            <v>–</v>
          </cell>
          <cell r="AD218" t="str">
            <v>–</v>
          </cell>
          <cell r="AE218">
            <v>6.76</v>
          </cell>
          <cell r="AF218" t="str">
            <v>–</v>
          </cell>
          <cell r="AG218" t="str">
            <v>–</v>
          </cell>
          <cell r="AH218">
            <v>17.7</v>
          </cell>
          <cell r="AI218" t="str">
            <v>–</v>
          </cell>
          <cell r="AJ218" t="str">
            <v>–</v>
          </cell>
          <cell r="AK218">
            <v>833</v>
          </cell>
          <cell r="AL218">
            <v>147</v>
          </cell>
          <cell r="AM218">
            <v>131</v>
          </cell>
          <cell r="AN218">
            <v>5.44</v>
          </cell>
          <cell r="AO218">
            <v>270</v>
          </cell>
          <cell r="AP218">
            <v>67.5</v>
          </cell>
          <cell r="AQ218">
            <v>44.4</v>
          </cell>
          <cell r="AR218">
            <v>3.09</v>
          </cell>
          <cell r="AS218" t="str">
            <v>–</v>
          </cell>
          <cell r="AT218" t="str">
            <v>–</v>
          </cell>
          <cell r="AU218" t="str">
            <v>–</v>
          </cell>
          <cell r="AV218">
            <v>6.85</v>
          </cell>
          <cell r="AW218">
            <v>9410</v>
          </cell>
          <cell r="AX218" t="str">
            <v>–</v>
          </cell>
          <cell r="AY218">
            <v>36</v>
          </cell>
          <cell r="AZ218">
            <v>98.8</v>
          </cell>
          <cell r="BA218" t="str">
            <v>–</v>
          </cell>
          <cell r="BB218" t="str">
            <v>–</v>
          </cell>
          <cell r="BC218">
            <v>30.9</v>
          </cell>
          <cell r="BD218">
            <v>73</v>
          </cell>
          <cell r="BE218" t="str">
            <v>–</v>
          </cell>
          <cell r="BF218" t="str">
            <v>–</v>
          </cell>
          <cell r="BG218" t="str">
            <v>–</v>
          </cell>
          <cell r="BH218" t="str">
            <v>–</v>
          </cell>
          <cell r="BI218" t="str">
            <v>–</v>
          </cell>
          <cell r="BJ218" t="str">
            <v>–</v>
          </cell>
          <cell r="BK218" t="str">
            <v>–</v>
          </cell>
          <cell r="BL218" t="str">
            <v>–</v>
          </cell>
          <cell r="BM218" t="str">
            <v>–</v>
          </cell>
          <cell r="BN218" t="str">
            <v>–</v>
          </cell>
          <cell r="BO218" t="str">
            <v>–</v>
          </cell>
          <cell r="BP218" t="str">
            <v>–</v>
          </cell>
          <cell r="BQ218" t="str">
            <v>–</v>
          </cell>
          <cell r="BR218" t="str">
            <v>–</v>
          </cell>
          <cell r="BS218" t="str">
            <v>–</v>
          </cell>
          <cell r="BT218" t="str">
            <v>–</v>
          </cell>
          <cell r="BU218" t="str">
            <v>–</v>
          </cell>
          <cell r="BV218">
            <v>3.49</v>
          </cell>
          <cell r="BW218">
            <v>11.8</v>
          </cell>
          <cell r="BX218">
            <v>59.9</v>
          </cell>
          <cell r="BY218">
            <v>72.099999999999994</v>
          </cell>
        </row>
        <row r="219">
          <cell r="A219" t="str">
            <v>W12X87</v>
          </cell>
          <cell r="B219" t="str">
            <v>F</v>
          </cell>
          <cell r="C219">
            <v>87</v>
          </cell>
          <cell r="D219">
            <v>25.6</v>
          </cell>
          <cell r="E219">
            <v>12.5</v>
          </cell>
          <cell r="F219">
            <v>12.5</v>
          </cell>
          <cell r="G219" t="str">
            <v>–</v>
          </cell>
          <cell r="H219" t="str">
            <v>–</v>
          </cell>
          <cell r="I219" t="str">
            <v>–</v>
          </cell>
          <cell r="J219">
            <v>12.1</v>
          </cell>
          <cell r="K219">
            <v>12.125</v>
          </cell>
          <cell r="L219" t="str">
            <v>–</v>
          </cell>
          <cell r="M219" t="str">
            <v>–</v>
          </cell>
          <cell r="N219" t="str">
            <v>–</v>
          </cell>
          <cell r="O219">
            <v>0.51500000000000001</v>
          </cell>
          <cell r="P219">
            <v>0.5</v>
          </cell>
          <cell r="Q219">
            <v>0.25</v>
          </cell>
          <cell r="R219">
            <v>0.81</v>
          </cell>
          <cell r="S219">
            <v>0.8125</v>
          </cell>
          <cell r="T219" t="str">
            <v>–</v>
          </cell>
          <cell r="U219" t="str">
            <v>–</v>
          </cell>
          <cell r="V219" t="str">
            <v>–</v>
          </cell>
          <cell r="W219">
            <v>1.41</v>
          </cell>
          <cell r="X219">
            <v>1.6875</v>
          </cell>
          <cell r="Y219">
            <v>1.0625</v>
          </cell>
          <cell r="Z219" t="str">
            <v>–</v>
          </cell>
          <cell r="AA219" t="str">
            <v>–</v>
          </cell>
          <cell r="AB219" t="str">
            <v>–</v>
          </cell>
          <cell r="AC219" t="str">
            <v>–</v>
          </cell>
          <cell r="AD219" t="str">
            <v>–</v>
          </cell>
          <cell r="AE219">
            <v>7.48</v>
          </cell>
          <cell r="AF219" t="str">
            <v>–</v>
          </cell>
          <cell r="AG219" t="str">
            <v>–</v>
          </cell>
          <cell r="AH219">
            <v>18.899999999999999</v>
          </cell>
          <cell r="AI219" t="str">
            <v>–</v>
          </cell>
          <cell r="AJ219" t="str">
            <v>–</v>
          </cell>
          <cell r="AK219">
            <v>740</v>
          </cell>
          <cell r="AL219">
            <v>132</v>
          </cell>
          <cell r="AM219">
            <v>118</v>
          </cell>
          <cell r="AN219">
            <v>5.38</v>
          </cell>
          <cell r="AO219">
            <v>241</v>
          </cell>
          <cell r="AP219">
            <v>60.4</v>
          </cell>
          <cell r="AQ219">
            <v>39.700000000000003</v>
          </cell>
          <cell r="AR219">
            <v>3.07</v>
          </cell>
          <cell r="AS219" t="str">
            <v>–</v>
          </cell>
          <cell r="AT219" t="str">
            <v>–</v>
          </cell>
          <cell r="AU219" t="str">
            <v>–</v>
          </cell>
          <cell r="AV219">
            <v>5.0999999999999996</v>
          </cell>
          <cell r="AW219">
            <v>8270</v>
          </cell>
          <cell r="AX219" t="str">
            <v>–</v>
          </cell>
          <cell r="AY219">
            <v>35.4</v>
          </cell>
          <cell r="AZ219">
            <v>86.6</v>
          </cell>
          <cell r="BA219" t="str">
            <v>–</v>
          </cell>
          <cell r="BB219" t="str">
            <v>–</v>
          </cell>
          <cell r="BC219">
            <v>27.4</v>
          </cell>
          <cell r="BD219">
            <v>64.900000000000006</v>
          </cell>
          <cell r="BE219" t="str">
            <v>–</v>
          </cell>
          <cell r="BF219" t="str">
            <v>–</v>
          </cell>
          <cell r="BG219" t="str">
            <v>–</v>
          </cell>
          <cell r="BH219" t="str">
            <v>–</v>
          </cell>
          <cell r="BI219" t="str">
            <v>–</v>
          </cell>
          <cell r="BJ219" t="str">
            <v>–</v>
          </cell>
          <cell r="BK219" t="str">
            <v>–</v>
          </cell>
          <cell r="BL219" t="str">
            <v>–</v>
          </cell>
          <cell r="BM219" t="str">
            <v>–</v>
          </cell>
          <cell r="BN219" t="str">
            <v>–</v>
          </cell>
          <cell r="BO219" t="str">
            <v>–</v>
          </cell>
          <cell r="BP219" t="str">
            <v>–</v>
          </cell>
          <cell r="BQ219" t="str">
            <v>–</v>
          </cell>
          <cell r="BR219" t="str">
            <v>–</v>
          </cell>
          <cell r="BS219" t="str">
            <v>–</v>
          </cell>
          <cell r="BT219" t="str">
            <v>–</v>
          </cell>
          <cell r="BU219" t="str">
            <v>–</v>
          </cell>
          <cell r="BV219">
            <v>3.46</v>
          </cell>
          <cell r="BW219">
            <v>11.7</v>
          </cell>
          <cell r="BX219">
            <v>59.2</v>
          </cell>
          <cell r="BY219">
            <v>71.3</v>
          </cell>
        </row>
        <row r="220">
          <cell r="A220" t="str">
            <v>W12X79</v>
          </cell>
          <cell r="B220" t="str">
            <v>F</v>
          </cell>
          <cell r="C220">
            <v>79</v>
          </cell>
          <cell r="D220">
            <v>23.2</v>
          </cell>
          <cell r="E220">
            <v>12.4</v>
          </cell>
          <cell r="F220">
            <v>12.375</v>
          </cell>
          <cell r="G220" t="str">
            <v>–</v>
          </cell>
          <cell r="H220" t="str">
            <v>–</v>
          </cell>
          <cell r="I220" t="str">
            <v>–</v>
          </cell>
          <cell r="J220">
            <v>12.1</v>
          </cell>
          <cell r="K220">
            <v>12.125</v>
          </cell>
          <cell r="L220" t="str">
            <v>–</v>
          </cell>
          <cell r="M220" t="str">
            <v>–</v>
          </cell>
          <cell r="N220" t="str">
            <v>–</v>
          </cell>
          <cell r="O220">
            <v>0.47</v>
          </cell>
          <cell r="P220">
            <v>0.5</v>
          </cell>
          <cell r="Q220">
            <v>0.25</v>
          </cell>
          <cell r="R220">
            <v>0.73499999999999999</v>
          </cell>
          <cell r="S220">
            <v>0.75</v>
          </cell>
          <cell r="T220" t="str">
            <v>–</v>
          </cell>
          <cell r="U220" t="str">
            <v>–</v>
          </cell>
          <cell r="V220" t="str">
            <v>–</v>
          </cell>
          <cell r="W220">
            <v>1.33</v>
          </cell>
          <cell r="X220">
            <v>1.625</v>
          </cell>
          <cell r="Y220">
            <v>1.0625</v>
          </cell>
          <cell r="Z220" t="str">
            <v>–</v>
          </cell>
          <cell r="AA220" t="str">
            <v>–</v>
          </cell>
          <cell r="AB220" t="str">
            <v>–</v>
          </cell>
          <cell r="AC220" t="str">
            <v>–</v>
          </cell>
          <cell r="AD220" t="str">
            <v>–</v>
          </cell>
          <cell r="AE220">
            <v>8.2200000000000006</v>
          </cell>
          <cell r="AF220" t="str">
            <v>–</v>
          </cell>
          <cell r="AG220" t="str">
            <v>–</v>
          </cell>
          <cell r="AH220">
            <v>20.7</v>
          </cell>
          <cell r="AI220" t="str">
            <v>–</v>
          </cell>
          <cell r="AJ220" t="str">
            <v>–</v>
          </cell>
          <cell r="AK220">
            <v>662</v>
          </cell>
          <cell r="AL220">
            <v>119</v>
          </cell>
          <cell r="AM220">
            <v>107</v>
          </cell>
          <cell r="AN220">
            <v>5.34</v>
          </cell>
          <cell r="AO220">
            <v>216</v>
          </cell>
          <cell r="AP220">
            <v>54.3</v>
          </cell>
          <cell r="AQ220">
            <v>35.799999999999997</v>
          </cell>
          <cell r="AR220">
            <v>3.05</v>
          </cell>
          <cell r="AS220" t="str">
            <v>–</v>
          </cell>
          <cell r="AT220" t="str">
            <v>–</v>
          </cell>
          <cell r="AU220" t="str">
            <v>–</v>
          </cell>
          <cell r="AV220">
            <v>3.84</v>
          </cell>
          <cell r="AW220">
            <v>7330</v>
          </cell>
          <cell r="AX220" t="str">
            <v>–</v>
          </cell>
          <cell r="AY220">
            <v>35.299999999999997</v>
          </cell>
          <cell r="AZ220">
            <v>78.5</v>
          </cell>
          <cell r="BA220" t="str">
            <v>–</v>
          </cell>
          <cell r="BB220" t="str">
            <v>–</v>
          </cell>
          <cell r="BC220">
            <v>24.9</v>
          </cell>
          <cell r="BD220">
            <v>58.9</v>
          </cell>
          <cell r="BE220" t="str">
            <v>–</v>
          </cell>
          <cell r="BF220" t="str">
            <v>–</v>
          </cell>
          <cell r="BG220" t="str">
            <v>–</v>
          </cell>
          <cell r="BH220" t="str">
            <v>–</v>
          </cell>
          <cell r="BI220" t="str">
            <v>–</v>
          </cell>
          <cell r="BJ220" t="str">
            <v>–</v>
          </cell>
          <cell r="BK220" t="str">
            <v>–</v>
          </cell>
          <cell r="BL220" t="str">
            <v>–</v>
          </cell>
          <cell r="BM220" t="str">
            <v>–</v>
          </cell>
          <cell r="BN220" t="str">
            <v>–</v>
          </cell>
          <cell r="BO220" t="str">
            <v>–</v>
          </cell>
          <cell r="BP220" t="str">
            <v>–</v>
          </cell>
          <cell r="BQ220" t="str">
            <v>–</v>
          </cell>
          <cell r="BR220" t="str">
            <v>–</v>
          </cell>
          <cell r="BS220" t="str">
            <v>–</v>
          </cell>
          <cell r="BT220" t="str">
            <v>–</v>
          </cell>
          <cell r="BU220" t="str">
            <v>–</v>
          </cell>
          <cell r="BV220">
            <v>3.43</v>
          </cell>
          <cell r="BW220">
            <v>11.7</v>
          </cell>
          <cell r="BX220">
            <v>59.1</v>
          </cell>
          <cell r="BY220">
            <v>71.2</v>
          </cell>
        </row>
        <row r="221">
          <cell r="A221" t="str">
            <v>W12X72</v>
          </cell>
          <cell r="B221" t="str">
            <v>F</v>
          </cell>
          <cell r="C221">
            <v>72</v>
          </cell>
          <cell r="D221">
            <v>21.1</v>
          </cell>
          <cell r="E221">
            <v>12.3</v>
          </cell>
          <cell r="F221">
            <v>12.25</v>
          </cell>
          <cell r="G221" t="str">
            <v>–</v>
          </cell>
          <cell r="H221" t="str">
            <v>–</v>
          </cell>
          <cell r="I221" t="str">
            <v>–</v>
          </cell>
          <cell r="J221">
            <v>12</v>
          </cell>
          <cell r="K221">
            <v>12</v>
          </cell>
          <cell r="L221" t="str">
            <v>–</v>
          </cell>
          <cell r="M221" t="str">
            <v>–</v>
          </cell>
          <cell r="N221" t="str">
            <v>–</v>
          </cell>
          <cell r="O221">
            <v>0.43</v>
          </cell>
          <cell r="P221">
            <v>0.4375</v>
          </cell>
          <cell r="Q221">
            <v>0.25</v>
          </cell>
          <cell r="R221">
            <v>0.67</v>
          </cell>
          <cell r="S221">
            <v>0.6875</v>
          </cell>
          <cell r="T221" t="str">
            <v>–</v>
          </cell>
          <cell r="U221" t="str">
            <v>–</v>
          </cell>
          <cell r="V221" t="str">
            <v>–</v>
          </cell>
          <cell r="W221">
            <v>1.27</v>
          </cell>
          <cell r="X221">
            <v>1.5625</v>
          </cell>
          <cell r="Y221">
            <v>1.0625</v>
          </cell>
          <cell r="Z221" t="str">
            <v>–</v>
          </cell>
          <cell r="AA221" t="str">
            <v>–</v>
          </cell>
          <cell r="AB221" t="str">
            <v>–</v>
          </cell>
          <cell r="AC221" t="str">
            <v>–</v>
          </cell>
          <cell r="AD221" t="str">
            <v>–</v>
          </cell>
          <cell r="AE221">
            <v>8.99</v>
          </cell>
          <cell r="AF221" t="str">
            <v>–</v>
          </cell>
          <cell r="AG221" t="str">
            <v>–</v>
          </cell>
          <cell r="AH221">
            <v>22.6</v>
          </cell>
          <cell r="AI221" t="str">
            <v>–</v>
          </cell>
          <cell r="AJ221" t="str">
            <v>–</v>
          </cell>
          <cell r="AK221">
            <v>597</v>
          </cell>
          <cell r="AL221">
            <v>108</v>
          </cell>
          <cell r="AM221">
            <v>97.4</v>
          </cell>
          <cell r="AN221">
            <v>5.31</v>
          </cell>
          <cell r="AO221">
            <v>195</v>
          </cell>
          <cell r="AP221">
            <v>49.2</v>
          </cell>
          <cell r="AQ221">
            <v>32.4</v>
          </cell>
          <cell r="AR221">
            <v>3.04</v>
          </cell>
          <cell r="AS221" t="str">
            <v>–</v>
          </cell>
          <cell r="AT221" t="str">
            <v>–</v>
          </cell>
          <cell r="AU221" t="str">
            <v>–</v>
          </cell>
          <cell r="AV221">
            <v>2.93</v>
          </cell>
          <cell r="AW221">
            <v>6540</v>
          </cell>
          <cell r="AX221" t="str">
            <v>–</v>
          </cell>
          <cell r="AY221">
            <v>34.9</v>
          </cell>
          <cell r="AZ221">
            <v>70.099999999999994</v>
          </cell>
          <cell r="BA221" t="str">
            <v>–</v>
          </cell>
          <cell r="BB221" t="str">
            <v>–</v>
          </cell>
          <cell r="BC221">
            <v>22.5</v>
          </cell>
          <cell r="BD221">
            <v>53.2</v>
          </cell>
          <cell r="BE221" t="str">
            <v>–</v>
          </cell>
          <cell r="BF221" t="str">
            <v>–</v>
          </cell>
          <cell r="BG221" t="str">
            <v>–</v>
          </cell>
          <cell r="BH221" t="str">
            <v>–</v>
          </cell>
          <cell r="BI221" t="str">
            <v>–</v>
          </cell>
          <cell r="BJ221" t="str">
            <v>–</v>
          </cell>
          <cell r="BK221" t="str">
            <v>–</v>
          </cell>
          <cell r="BL221" t="str">
            <v>–</v>
          </cell>
          <cell r="BM221" t="str">
            <v>–</v>
          </cell>
          <cell r="BN221" t="str">
            <v>–</v>
          </cell>
          <cell r="BO221" t="str">
            <v>–</v>
          </cell>
          <cell r="BP221" t="str">
            <v>–</v>
          </cell>
          <cell r="BQ221" t="str">
            <v>–</v>
          </cell>
          <cell r="BR221" t="str">
            <v>–</v>
          </cell>
          <cell r="BS221" t="str">
            <v>–</v>
          </cell>
          <cell r="BT221" t="str">
            <v>–</v>
          </cell>
          <cell r="BU221" t="str">
            <v>–</v>
          </cell>
          <cell r="BV221">
            <v>3.41</v>
          </cell>
          <cell r="BW221">
            <v>11.6</v>
          </cell>
          <cell r="BX221">
            <v>58.7</v>
          </cell>
          <cell r="BY221">
            <v>70.7</v>
          </cell>
        </row>
        <row r="222">
          <cell r="A222" t="str">
            <v>W12X65</v>
          </cell>
          <cell r="B222" t="str">
            <v>F</v>
          </cell>
          <cell r="C222">
            <v>65</v>
          </cell>
          <cell r="D222">
            <v>19.100000000000001</v>
          </cell>
          <cell r="E222">
            <v>12.1</v>
          </cell>
          <cell r="F222">
            <v>12.125</v>
          </cell>
          <cell r="G222" t="str">
            <v>–</v>
          </cell>
          <cell r="H222" t="str">
            <v>–</v>
          </cell>
          <cell r="I222" t="str">
            <v>–</v>
          </cell>
          <cell r="J222">
            <v>12</v>
          </cell>
          <cell r="K222">
            <v>12</v>
          </cell>
          <cell r="L222" t="str">
            <v>–</v>
          </cell>
          <cell r="M222" t="str">
            <v>–</v>
          </cell>
          <cell r="N222" t="str">
            <v>–</v>
          </cell>
          <cell r="O222">
            <v>0.39</v>
          </cell>
          <cell r="P222">
            <v>0.375</v>
          </cell>
          <cell r="Q222">
            <v>0.1875</v>
          </cell>
          <cell r="R222">
            <v>0.60499999999999998</v>
          </cell>
          <cell r="S222">
            <v>0.625</v>
          </cell>
          <cell r="T222" t="str">
            <v>–</v>
          </cell>
          <cell r="U222" t="str">
            <v>–</v>
          </cell>
          <cell r="V222" t="str">
            <v>–</v>
          </cell>
          <cell r="W222">
            <v>1.2</v>
          </cell>
          <cell r="X222">
            <v>1.5</v>
          </cell>
          <cell r="Y222">
            <v>1</v>
          </cell>
          <cell r="Z222" t="str">
            <v>–</v>
          </cell>
          <cell r="AA222" t="str">
            <v>–</v>
          </cell>
          <cell r="AB222" t="str">
            <v>–</v>
          </cell>
          <cell r="AC222" t="str">
            <v>–</v>
          </cell>
          <cell r="AD222" t="str">
            <v>–</v>
          </cell>
          <cell r="AE222">
            <v>9.92</v>
          </cell>
          <cell r="AF222" t="str">
            <v>–</v>
          </cell>
          <cell r="AG222" t="str">
            <v>–</v>
          </cell>
          <cell r="AH222">
            <v>24.9</v>
          </cell>
          <cell r="AI222" t="str">
            <v>–</v>
          </cell>
          <cell r="AJ222" t="str">
            <v>–</v>
          </cell>
          <cell r="AK222">
            <v>533</v>
          </cell>
          <cell r="AL222">
            <v>96.8</v>
          </cell>
          <cell r="AM222">
            <v>87.9</v>
          </cell>
          <cell r="AN222">
            <v>5.28</v>
          </cell>
          <cell r="AO222">
            <v>174</v>
          </cell>
          <cell r="AP222">
            <v>44.1</v>
          </cell>
          <cell r="AQ222">
            <v>29.1</v>
          </cell>
          <cell r="AR222">
            <v>3.02</v>
          </cell>
          <cell r="AS222" t="str">
            <v>–</v>
          </cell>
          <cell r="AT222" t="str">
            <v>–</v>
          </cell>
          <cell r="AU222" t="str">
            <v>–</v>
          </cell>
          <cell r="AV222">
            <v>2.1800000000000002</v>
          </cell>
          <cell r="AW222">
            <v>5780</v>
          </cell>
          <cell r="AX222" t="str">
            <v>–</v>
          </cell>
          <cell r="AY222">
            <v>34.5</v>
          </cell>
          <cell r="AZ222">
            <v>62.6</v>
          </cell>
          <cell r="BA222" t="str">
            <v>–</v>
          </cell>
          <cell r="BB222" t="str">
            <v>–</v>
          </cell>
          <cell r="BC222">
            <v>20.2</v>
          </cell>
          <cell r="BD222">
            <v>47.5</v>
          </cell>
          <cell r="BE222" t="str">
            <v>–</v>
          </cell>
          <cell r="BF222" t="str">
            <v>–</v>
          </cell>
          <cell r="BG222" t="str">
            <v>–</v>
          </cell>
          <cell r="BH222" t="str">
            <v>–</v>
          </cell>
          <cell r="BI222" t="str">
            <v>–</v>
          </cell>
          <cell r="BJ222" t="str">
            <v>–</v>
          </cell>
          <cell r="BK222" t="str">
            <v>–</v>
          </cell>
          <cell r="BL222" t="str">
            <v>–</v>
          </cell>
          <cell r="BM222" t="str">
            <v>–</v>
          </cell>
          <cell r="BN222" t="str">
            <v>–</v>
          </cell>
          <cell r="BO222" t="str">
            <v>–</v>
          </cell>
          <cell r="BP222" t="str">
            <v>–</v>
          </cell>
          <cell r="BQ222" t="str">
            <v>–</v>
          </cell>
          <cell r="BR222" t="str">
            <v>–</v>
          </cell>
          <cell r="BS222" t="str">
            <v>–</v>
          </cell>
          <cell r="BT222" t="str">
            <v>–</v>
          </cell>
          <cell r="BU222" t="str">
            <v>–</v>
          </cell>
          <cell r="BV222">
            <v>3.38</v>
          </cell>
          <cell r="BW222">
            <v>11.5</v>
          </cell>
          <cell r="BX222">
            <v>58.4</v>
          </cell>
          <cell r="BY222">
            <v>70.400000000000006</v>
          </cell>
        </row>
        <row r="223">
          <cell r="A223" t="str">
            <v>W12X58</v>
          </cell>
          <cell r="B223" t="str">
            <v>F</v>
          </cell>
          <cell r="C223">
            <v>58</v>
          </cell>
          <cell r="D223">
            <v>17</v>
          </cell>
          <cell r="E223">
            <v>12.2</v>
          </cell>
          <cell r="F223">
            <v>12.25</v>
          </cell>
          <cell r="G223" t="str">
            <v>–</v>
          </cell>
          <cell r="H223" t="str">
            <v>–</v>
          </cell>
          <cell r="I223" t="str">
            <v>–</v>
          </cell>
          <cell r="J223">
            <v>10</v>
          </cell>
          <cell r="K223">
            <v>10</v>
          </cell>
          <cell r="L223" t="str">
            <v>–</v>
          </cell>
          <cell r="M223" t="str">
            <v>–</v>
          </cell>
          <cell r="N223" t="str">
            <v>–</v>
          </cell>
          <cell r="O223">
            <v>0.36</v>
          </cell>
          <cell r="P223">
            <v>0.375</v>
          </cell>
          <cell r="Q223">
            <v>0.1875</v>
          </cell>
          <cell r="R223">
            <v>0.64</v>
          </cell>
          <cell r="S223">
            <v>0.625</v>
          </cell>
          <cell r="T223" t="str">
            <v>–</v>
          </cell>
          <cell r="U223" t="str">
            <v>–</v>
          </cell>
          <cell r="V223" t="str">
            <v>–</v>
          </cell>
          <cell r="W223">
            <v>1.24</v>
          </cell>
          <cell r="X223">
            <v>1.5</v>
          </cell>
          <cell r="Y223">
            <v>0.9375</v>
          </cell>
          <cell r="Z223" t="str">
            <v>–</v>
          </cell>
          <cell r="AA223" t="str">
            <v>–</v>
          </cell>
          <cell r="AB223" t="str">
            <v>–</v>
          </cell>
          <cell r="AC223" t="str">
            <v>–</v>
          </cell>
          <cell r="AD223" t="str">
            <v>–</v>
          </cell>
          <cell r="AE223">
            <v>7.82</v>
          </cell>
          <cell r="AF223" t="str">
            <v>–</v>
          </cell>
          <cell r="AG223" t="str">
            <v>–</v>
          </cell>
          <cell r="AH223">
            <v>27</v>
          </cell>
          <cell r="AI223" t="str">
            <v>–</v>
          </cell>
          <cell r="AJ223" t="str">
            <v>–</v>
          </cell>
          <cell r="AK223">
            <v>475</v>
          </cell>
          <cell r="AL223">
            <v>86.4</v>
          </cell>
          <cell r="AM223">
            <v>78</v>
          </cell>
          <cell r="AN223">
            <v>5.28</v>
          </cell>
          <cell r="AO223">
            <v>107</v>
          </cell>
          <cell r="AP223">
            <v>32.5</v>
          </cell>
          <cell r="AQ223">
            <v>21.4</v>
          </cell>
          <cell r="AR223">
            <v>2.5099999999999998</v>
          </cell>
          <cell r="AS223" t="str">
            <v>–</v>
          </cell>
          <cell r="AT223" t="str">
            <v>–</v>
          </cell>
          <cell r="AU223" t="str">
            <v>–</v>
          </cell>
          <cell r="AV223">
            <v>2.1</v>
          </cell>
          <cell r="AW223">
            <v>3570</v>
          </cell>
          <cell r="AX223" t="str">
            <v>–</v>
          </cell>
          <cell r="AY223">
            <v>28.9</v>
          </cell>
          <cell r="AZ223">
            <v>46.2</v>
          </cell>
          <cell r="BA223" t="str">
            <v>–</v>
          </cell>
          <cell r="BB223" t="str">
            <v>–</v>
          </cell>
          <cell r="BC223">
            <v>17.8</v>
          </cell>
          <cell r="BD223">
            <v>42.4</v>
          </cell>
          <cell r="BE223" t="str">
            <v>–</v>
          </cell>
          <cell r="BF223" t="str">
            <v>–</v>
          </cell>
          <cell r="BG223" t="str">
            <v>–</v>
          </cell>
          <cell r="BH223" t="str">
            <v>–</v>
          </cell>
          <cell r="BI223" t="str">
            <v>–</v>
          </cell>
          <cell r="BJ223" t="str">
            <v>–</v>
          </cell>
          <cell r="BK223" t="str">
            <v>–</v>
          </cell>
          <cell r="BL223" t="str">
            <v>–</v>
          </cell>
          <cell r="BM223" t="str">
            <v>–</v>
          </cell>
          <cell r="BN223" t="str">
            <v>–</v>
          </cell>
          <cell r="BO223" t="str">
            <v>–</v>
          </cell>
          <cell r="BP223" t="str">
            <v>–</v>
          </cell>
          <cell r="BQ223" t="str">
            <v>–</v>
          </cell>
          <cell r="BR223" t="str">
            <v>–</v>
          </cell>
          <cell r="BS223" t="str">
            <v>–</v>
          </cell>
          <cell r="BT223" t="str">
            <v>–</v>
          </cell>
          <cell r="BU223" t="str">
            <v>–</v>
          </cell>
          <cell r="BV223">
            <v>2.81</v>
          </cell>
          <cell r="BW223">
            <v>11.6</v>
          </cell>
          <cell r="BX223">
            <v>52.6</v>
          </cell>
          <cell r="BY223">
            <v>62.6</v>
          </cell>
        </row>
        <row r="224">
          <cell r="A224" t="str">
            <v>W12X53</v>
          </cell>
          <cell r="B224" t="str">
            <v>F</v>
          </cell>
          <cell r="C224">
            <v>53</v>
          </cell>
          <cell r="D224">
            <v>15.6</v>
          </cell>
          <cell r="E224">
            <v>12.1</v>
          </cell>
          <cell r="F224">
            <v>12</v>
          </cell>
          <cell r="G224" t="str">
            <v>–</v>
          </cell>
          <cell r="H224" t="str">
            <v>–</v>
          </cell>
          <cell r="I224" t="str">
            <v>–</v>
          </cell>
          <cell r="J224">
            <v>10</v>
          </cell>
          <cell r="K224">
            <v>10</v>
          </cell>
          <cell r="L224" t="str">
            <v>–</v>
          </cell>
          <cell r="M224" t="str">
            <v>–</v>
          </cell>
          <cell r="N224" t="str">
            <v>–</v>
          </cell>
          <cell r="O224">
            <v>0.34499999999999997</v>
          </cell>
          <cell r="P224">
            <v>0.375</v>
          </cell>
          <cell r="Q224">
            <v>0.1875</v>
          </cell>
          <cell r="R224">
            <v>0.57499999999999996</v>
          </cell>
          <cell r="S224">
            <v>0.5625</v>
          </cell>
          <cell r="T224" t="str">
            <v>–</v>
          </cell>
          <cell r="U224" t="str">
            <v>–</v>
          </cell>
          <cell r="V224" t="str">
            <v>–</v>
          </cell>
          <cell r="W224">
            <v>1.18</v>
          </cell>
          <cell r="X224">
            <v>1.375</v>
          </cell>
          <cell r="Y224">
            <v>0.9375</v>
          </cell>
          <cell r="Z224" t="str">
            <v>–</v>
          </cell>
          <cell r="AA224" t="str">
            <v>–</v>
          </cell>
          <cell r="AB224" t="str">
            <v>–</v>
          </cell>
          <cell r="AC224" t="str">
            <v>–</v>
          </cell>
          <cell r="AD224" t="str">
            <v>–</v>
          </cell>
          <cell r="AE224">
            <v>8.69</v>
          </cell>
          <cell r="AF224" t="str">
            <v>–</v>
          </cell>
          <cell r="AG224" t="str">
            <v>–</v>
          </cell>
          <cell r="AH224">
            <v>28.1</v>
          </cell>
          <cell r="AI224" t="str">
            <v>–</v>
          </cell>
          <cell r="AJ224" t="str">
            <v>–</v>
          </cell>
          <cell r="AK224">
            <v>425</v>
          </cell>
          <cell r="AL224">
            <v>77.900000000000006</v>
          </cell>
          <cell r="AM224">
            <v>70.599999999999994</v>
          </cell>
          <cell r="AN224">
            <v>5.23</v>
          </cell>
          <cell r="AO224">
            <v>95.8</v>
          </cell>
          <cell r="AP224">
            <v>29.1</v>
          </cell>
          <cell r="AQ224">
            <v>19.2</v>
          </cell>
          <cell r="AR224">
            <v>2.48</v>
          </cell>
          <cell r="AS224" t="str">
            <v>–</v>
          </cell>
          <cell r="AT224" t="str">
            <v>–</v>
          </cell>
          <cell r="AU224" t="str">
            <v>–</v>
          </cell>
          <cell r="AV224">
            <v>1.58</v>
          </cell>
          <cell r="AW224">
            <v>3160</v>
          </cell>
          <cell r="AX224" t="str">
            <v>–</v>
          </cell>
          <cell r="AY224">
            <v>28.8</v>
          </cell>
          <cell r="AZ224">
            <v>41.4</v>
          </cell>
          <cell r="BA224" t="str">
            <v>–</v>
          </cell>
          <cell r="BB224" t="str">
            <v>–</v>
          </cell>
          <cell r="BC224">
            <v>16</v>
          </cell>
          <cell r="BD224">
            <v>38.299999999999997</v>
          </cell>
          <cell r="BE224" t="str">
            <v>–</v>
          </cell>
          <cell r="BF224" t="str">
            <v>–</v>
          </cell>
          <cell r="BG224" t="str">
            <v>–</v>
          </cell>
          <cell r="BH224" t="str">
            <v>–</v>
          </cell>
          <cell r="BI224" t="str">
            <v>–</v>
          </cell>
          <cell r="BJ224" t="str">
            <v>–</v>
          </cell>
          <cell r="BK224" t="str">
            <v>–</v>
          </cell>
          <cell r="BL224" t="str">
            <v>–</v>
          </cell>
          <cell r="BM224" t="str">
            <v>–</v>
          </cell>
          <cell r="BN224" t="str">
            <v>–</v>
          </cell>
          <cell r="BO224" t="str">
            <v>–</v>
          </cell>
          <cell r="BP224" t="str">
            <v>–</v>
          </cell>
          <cell r="BQ224" t="str">
            <v>–</v>
          </cell>
          <cell r="BR224" t="str">
            <v>–</v>
          </cell>
          <cell r="BS224" t="str">
            <v>–</v>
          </cell>
          <cell r="BT224" t="str">
            <v>–</v>
          </cell>
          <cell r="BU224" t="str">
            <v>–</v>
          </cell>
          <cell r="BV224">
            <v>2.79</v>
          </cell>
          <cell r="BW224">
            <v>11.5</v>
          </cell>
          <cell r="BX224">
            <v>52.5</v>
          </cell>
          <cell r="BY224">
            <v>62.5</v>
          </cell>
        </row>
        <row r="225">
          <cell r="A225" t="str">
            <v>W12X50</v>
          </cell>
          <cell r="B225" t="str">
            <v>F</v>
          </cell>
          <cell r="C225">
            <v>50</v>
          </cell>
          <cell r="D225">
            <v>14.6</v>
          </cell>
          <cell r="E225">
            <v>12.2</v>
          </cell>
          <cell r="F225">
            <v>12.25</v>
          </cell>
          <cell r="G225" t="str">
            <v>–</v>
          </cell>
          <cell r="H225" t="str">
            <v>–</v>
          </cell>
          <cell r="I225" t="str">
            <v>–</v>
          </cell>
          <cell r="J225">
            <v>8.08</v>
          </cell>
          <cell r="K225">
            <v>8.125</v>
          </cell>
          <cell r="L225" t="str">
            <v>–</v>
          </cell>
          <cell r="M225" t="str">
            <v>–</v>
          </cell>
          <cell r="N225" t="str">
            <v>–</v>
          </cell>
          <cell r="O225">
            <v>0.37</v>
          </cell>
          <cell r="P225">
            <v>0.375</v>
          </cell>
          <cell r="Q225">
            <v>0.1875</v>
          </cell>
          <cell r="R225">
            <v>0.64</v>
          </cell>
          <cell r="S225">
            <v>0.625</v>
          </cell>
          <cell r="T225" t="str">
            <v>–</v>
          </cell>
          <cell r="U225" t="str">
            <v>–</v>
          </cell>
          <cell r="V225" t="str">
            <v>–</v>
          </cell>
          <cell r="W225">
            <v>1.1399999999999999</v>
          </cell>
          <cell r="X225">
            <v>1.5</v>
          </cell>
          <cell r="Y225">
            <v>0.9375</v>
          </cell>
          <cell r="Z225" t="str">
            <v>–</v>
          </cell>
          <cell r="AA225" t="str">
            <v>–</v>
          </cell>
          <cell r="AB225" t="str">
            <v>–</v>
          </cell>
          <cell r="AC225" t="str">
            <v>–</v>
          </cell>
          <cell r="AD225" t="str">
            <v>–</v>
          </cell>
          <cell r="AE225">
            <v>6.31</v>
          </cell>
          <cell r="AF225" t="str">
            <v>–</v>
          </cell>
          <cell r="AG225" t="str">
            <v>–</v>
          </cell>
          <cell r="AH225">
            <v>26.8</v>
          </cell>
          <cell r="AI225" t="str">
            <v>–</v>
          </cell>
          <cell r="AJ225" t="str">
            <v>–</v>
          </cell>
          <cell r="AK225">
            <v>391</v>
          </cell>
          <cell r="AL225">
            <v>71.900000000000006</v>
          </cell>
          <cell r="AM225">
            <v>64.2</v>
          </cell>
          <cell r="AN225">
            <v>5.18</v>
          </cell>
          <cell r="AO225">
            <v>56.3</v>
          </cell>
          <cell r="AP225">
            <v>21.3</v>
          </cell>
          <cell r="AQ225">
            <v>13.9</v>
          </cell>
          <cell r="AR225">
            <v>1.96</v>
          </cell>
          <cell r="AS225" t="str">
            <v>–</v>
          </cell>
          <cell r="AT225" t="str">
            <v>–</v>
          </cell>
          <cell r="AU225" t="str">
            <v>–</v>
          </cell>
          <cell r="AV225">
            <v>1.71</v>
          </cell>
          <cell r="AW225">
            <v>1880</v>
          </cell>
          <cell r="AX225" t="str">
            <v>–</v>
          </cell>
          <cell r="AY225">
            <v>23.4</v>
          </cell>
          <cell r="AZ225">
            <v>30.2</v>
          </cell>
          <cell r="BA225" t="str">
            <v>–</v>
          </cell>
          <cell r="BB225" t="str">
            <v>–</v>
          </cell>
          <cell r="BC225">
            <v>14.3</v>
          </cell>
          <cell r="BD225">
            <v>35.4</v>
          </cell>
          <cell r="BE225" t="str">
            <v>–</v>
          </cell>
          <cell r="BF225" t="str">
            <v>–</v>
          </cell>
          <cell r="BG225" t="str">
            <v>–</v>
          </cell>
          <cell r="BH225" t="str">
            <v>–</v>
          </cell>
          <cell r="BI225" t="str">
            <v>–</v>
          </cell>
          <cell r="BJ225" t="str">
            <v>–</v>
          </cell>
          <cell r="BK225" t="str">
            <v>–</v>
          </cell>
          <cell r="BL225" t="str">
            <v>–</v>
          </cell>
          <cell r="BM225" t="str">
            <v>–</v>
          </cell>
          <cell r="BN225" t="str">
            <v>–</v>
          </cell>
          <cell r="BO225" t="str">
            <v>–</v>
          </cell>
          <cell r="BP225" t="str">
            <v>–</v>
          </cell>
          <cell r="BQ225" t="str">
            <v>–</v>
          </cell>
          <cell r="BR225" t="str">
            <v>–</v>
          </cell>
          <cell r="BS225" t="str">
            <v>–</v>
          </cell>
          <cell r="BT225" t="str">
            <v>–</v>
          </cell>
          <cell r="BU225" t="str">
            <v>–</v>
          </cell>
          <cell r="BV225">
            <v>2.25</v>
          </cell>
          <cell r="BW225">
            <v>11.6</v>
          </cell>
          <cell r="BX225">
            <v>47</v>
          </cell>
          <cell r="BY225">
            <v>55.1</v>
          </cell>
        </row>
        <row r="226">
          <cell r="A226" t="str">
            <v>W12X45</v>
          </cell>
          <cell r="B226" t="str">
            <v>F</v>
          </cell>
          <cell r="C226">
            <v>45</v>
          </cell>
          <cell r="D226">
            <v>13.1</v>
          </cell>
          <cell r="E226">
            <v>12.1</v>
          </cell>
          <cell r="F226">
            <v>12</v>
          </cell>
          <cell r="G226" t="str">
            <v>–</v>
          </cell>
          <cell r="H226" t="str">
            <v>–</v>
          </cell>
          <cell r="I226" t="str">
            <v>–</v>
          </cell>
          <cell r="J226">
            <v>8.0500000000000007</v>
          </cell>
          <cell r="K226">
            <v>8</v>
          </cell>
          <cell r="L226" t="str">
            <v>–</v>
          </cell>
          <cell r="M226" t="str">
            <v>–</v>
          </cell>
          <cell r="N226" t="str">
            <v>–</v>
          </cell>
          <cell r="O226">
            <v>0.33500000000000002</v>
          </cell>
          <cell r="P226">
            <v>0.3125</v>
          </cell>
          <cell r="Q226">
            <v>0.1875</v>
          </cell>
          <cell r="R226">
            <v>0.57499999999999996</v>
          </cell>
          <cell r="S226">
            <v>0.5625</v>
          </cell>
          <cell r="T226" t="str">
            <v>–</v>
          </cell>
          <cell r="U226" t="str">
            <v>–</v>
          </cell>
          <cell r="V226" t="str">
            <v>–</v>
          </cell>
          <cell r="W226">
            <v>1.08</v>
          </cell>
          <cell r="X226">
            <v>1.375</v>
          </cell>
          <cell r="Y226">
            <v>0.9375</v>
          </cell>
          <cell r="Z226" t="str">
            <v>–</v>
          </cell>
          <cell r="AA226" t="str">
            <v>–</v>
          </cell>
          <cell r="AB226" t="str">
            <v>–</v>
          </cell>
          <cell r="AC226" t="str">
            <v>–</v>
          </cell>
          <cell r="AD226" t="str">
            <v>–</v>
          </cell>
          <cell r="AE226">
            <v>7</v>
          </cell>
          <cell r="AF226" t="str">
            <v>–</v>
          </cell>
          <cell r="AG226" t="str">
            <v>–</v>
          </cell>
          <cell r="AH226">
            <v>29.6</v>
          </cell>
          <cell r="AI226" t="str">
            <v>–</v>
          </cell>
          <cell r="AJ226" t="str">
            <v>–</v>
          </cell>
          <cell r="AK226">
            <v>348</v>
          </cell>
          <cell r="AL226">
            <v>64.2</v>
          </cell>
          <cell r="AM226">
            <v>57.7</v>
          </cell>
          <cell r="AN226">
            <v>5.15</v>
          </cell>
          <cell r="AO226">
            <v>50</v>
          </cell>
          <cell r="AP226">
            <v>19</v>
          </cell>
          <cell r="AQ226">
            <v>12.4</v>
          </cell>
          <cell r="AR226">
            <v>1.95</v>
          </cell>
          <cell r="AS226" t="str">
            <v>–</v>
          </cell>
          <cell r="AT226" t="str">
            <v>–</v>
          </cell>
          <cell r="AU226" t="str">
            <v>–</v>
          </cell>
          <cell r="AV226">
            <v>1.26</v>
          </cell>
          <cell r="AW226">
            <v>1650</v>
          </cell>
          <cell r="AX226" t="str">
            <v>–</v>
          </cell>
          <cell r="AY226">
            <v>23.2</v>
          </cell>
          <cell r="AZ226">
            <v>26.8</v>
          </cell>
          <cell r="BA226" t="str">
            <v>–</v>
          </cell>
          <cell r="BB226" t="str">
            <v>–</v>
          </cell>
          <cell r="BC226">
            <v>12.8</v>
          </cell>
          <cell r="BD226">
            <v>31.7</v>
          </cell>
          <cell r="BE226" t="str">
            <v>–</v>
          </cell>
          <cell r="BF226" t="str">
            <v>–</v>
          </cell>
          <cell r="BG226" t="str">
            <v>–</v>
          </cell>
          <cell r="BH226" t="str">
            <v>–</v>
          </cell>
          <cell r="BI226" t="str">
            <v>–</v>
          </cell>
          <cell r="BJ226" t="str">
            <v>–</v>
          </cell>
          <cell r="BK226" t="str">
            <v>–</v>
          </cell>
          <cell r="BL226" t="str">
            <v>–</v>
          </cell>
          <cell r="BM226" t="str">
            <v>–</v>
          </cell>
          <cell r="BN226" t="str">
            <v>–</v>
          </cell>
          <cell r="BO226" t="str">
            <v>–</v>
          </cell>
          <cell r="BP226" t="str">
            <v>–</v>
          </cell>
          <cell r="BQ226" t="str">
            <v>–</v>
          </cell>
          <cell r="BR226" t="str">
            <v>–</v>
          </cell>
          <cell r="BS226" t="str">
            <v>–</v>
          </cell>
          <cell r="BT226" t="str">
            <v>–</v>
          </cell>
          <cell r="BU226" t="str">
            <v>–</v>
          </cell>
          <cell r="BV226">
            <v>2.23</v>
          </cell>
          <cell r="BW226">
            <v>11.5</v>
          </cell>
          <cell r="BX226">
            <v>46.8</v>
          </cell>
          <cell r="BY226">
            <v>54.9</v>
          </cell>
        </row>
        <row r="227">
          <cell r="A227" t="str">
            <v>W12X40</v>
          </cell>
          <cell r="B227" t="str">
            <v>F</v>
          </cell>
          <cell r="C227">
            <v>40</v>
          </cell>
          <cell r="D227">
            <v>11.7</v>
          </cell>
          <cell r="E227">
            <v>11.9</v>
          </cell>
          <cell r="F227">
            <v>12</v>
          </cell>
          <cell r="G227" t="str">
            <v>–</v>
          </cell>
          <cell r="H227" t="str">
            <v>–</v>
          </cell>
          <cell r="I227" t="str">
            <v>–</v>
          </cell>
          <cell r="J227">
            <v>8.01</v>
          </cell>
          <cell r="K227">
            <v>8</v>
          </cell>
          <cell r="L227" t="str">
            <v>–</v>
          </cell>
          <cell r="M227" t="str">
            <v>–</v>
          </cell>
          <cell r="N227" t="str">
            <v>–</v>
          </cell>
          <cell r="O227">
            <v>0.29499999999999998</v>
          </cell>
          <cell r="P227">
            <v>0.3125</v>
          </cell>
          <cell r="Q227">
            <v>0.1875</v>
          </cell>
          <cell r="R227">
            <v>0.51500000000000001</v>
          </cell>
          <cell r="S227">
            <v>0.5</v>
          </cell>
          <cell r="T227" t="str">
            <v>–</v>
          </cell>
          <cell r="U227" t="str">
            <v>–</v>
          </cell>
          <cell r="V227" t="str">
            <v>–</v>
          </cell>
          <cell r="W227">
            <v>1.02</v>
          </cell>
          <cell r="X227">
            <v>1.375</v>
          </cell>
          <cell r="Y227">
            <v>0.875</v>
          </cell>
          <cell r="Z227" t="str">
            <v>–</v>
          </cell>
          <cell r="AA227" t="str">
            <v>–</v>
          </cell>
          <cell r="AB227" t="str">
            <v>–</v>
          </cell>
          <cell r="AC227" t="str">
            <v>–</v>
          </cell>
          <cell r="AD227" t="str">
            <v>–</v>
          </cell>
          <cell r="AE227">
            <v>7.77</v>
          </cell>
          <cell r="AF227" t="str">
            <v>–</v>
          </cell>
          <cell r="AG227" t="str">
            <v>–</v>
          </cell>
          <cell r="AH227">
            <v>33.6</v>
          </cell>
          <cell r="AI227" t="str">
            <v>–</v>
          </cell>
          <cell r="AJ227" t="str">
            <v>–</v>
          </cell>
          <cell r="AK227">
            <v>307</v>
          </cell>
          <cell r="AL227">
            <v>57</v>
          </cell>
          <cell r="AM227">
            <v>51.5</v>
          </cell>
          <cell r="AN227">
            <v>5.13</v>
          </cell>
          <cell r="AO227">
            <v>44.1</v>
          </cell>
          <cell r="AP227">
            <v>16.8</v>
          </cell>
          <cell r="AQ227">
            <v>11</v>
          </cell>
          <cell r="AR227">
            <v>1.94</v>
          </cell>
          <cell r="AS227" t="str">
            <v>–</v>
          </cell>
          <cell r="AT227" t="str">
            <v>–</v>
          </cell>
          <cell r="AU227" t="str">
            <v>–</v>
          </cell>
          <cell r="AV227">
            <v>0.90600000000000003</v>
          </cell>
          <cell r="AW227">
            <v>1440</v>
          </cell>
          <cell r="AX227" t="str">
            <v>–</v>
          </cell>
          <cell r="AY227">
            <v>22.8</v>
          </cell>
          <cell r="AZ227">
            <v>23.5</v>
          </cell>
          <cell r="BA227" t="str">
            <v>–</v>
          </cell>
          <cell r="BB227" t="str">
            <v>–</v>
          </cell>
          <cell r="BC227">
            <v>11.3</v>
          </cell>
          <cell r="BD227">
            <v>27.8</v>
          </cell>
          <cell r="BE227" t="str">
            <v>–</v>
          </cell>
          <cell r="BF227" t="str">
            <v>–</v>
          </cell>
          <cell r="BG227" t="str">
            <v>–</v>
          </cell>
          <cell r="BH227" t="str">
            <v>–</v>
          </cell>
          <cell r="BI227" t="str">
            <v>–</v>
          </cell>
          <cell r="BJ227" t="str">
            <v>–</v>
          </cell>
          <cell r="BK227" t="str">
            <v>–</v>
          </cell>
          <cell r="BL227" t="str">
            <v>–</v>
          </cell>
          <cell r="BM227" t="str">
            <v>–</v>
          </cell>
          <cell r="BN227" t="str">
            <v>–</v>
          </cell>
          <cell r="BO227" t="str">
            <v>–</v>
          </cell>
          <cell r="BP227" t="str">
            <v>–</v>
          </cell>
          <cell r="BQ227" t="str">
            <v>–</v>
          </cell>
          <cell r="BR227" t="str">
            <v>–</v>
          </cell>
          <cell r="BS227" t="str">
            <v>–</v>
          </cell>
          <cell r="BT227" t="str">
            <v>–</v>
          </cell>
          <cell r="BU227" t="str">
            <v>–</v>
          </cell>
          <cell r="BV227">
            <v>2.21</v>
          </cell>
          <cell r="BW227">
            <v>11.4</v>
          </cell>
          <cell r="BX227">
            <v>46.4</v>
          </cell>
          <cell r="BY227">
            <v>54.4</v>
          </cell>
        </row>
        <row r="228">
          <cell r="A228" t="str">
            <v>W12X35</v>
          </cell>
          <cell r="B228" t="str">
            <v>F</v>
          </cell>
          <cell r="C228">
            <v>35</v>
          </cell>
          <cell r="D228">
            <v>10.3</v>
          </cell>
          <cell r="E228">
            <v>12.5</v>
          </cell>
          <cell r="F228">
            <v>12.5</v>
          </cell>
          <cell r="G228" t="str">
            <v>–</v>
          </cell>
          <cell r="H228" t="str">
            <v>–</v>
          </cell>
          <cell r="I228" t="str">
            <v>–</v>
          </cell>
          <cell r="J228">
            <v>6.56</v>
          </cell>
          <cell r="K228">
            <v>6.5</v>
          </cell>
          <cell r="L228" t="str">
            <v>–</v>
          </cell>
          <cell r="M228" t="str">
            <v>–</v>
          </cell>
          <cell r="N228" t="str">
            <v>–</v>
          </cell>
          <cell r="O228">
            <v>0.3</v>
          </cell>
          <cell r="P228">
            <v>0.3125</v>
          </cell>
          <cell r="Q228">
            <v>0.1875</v>
          </cell>
          <cell r="R228">
            <v>0.52</v>
          </cell>
          <cell r="S228">
            <v>0.5</v>
          </cell>
          <cell r="T228" t="str">
            <v>–</v>
          </cell>
          <cell r="U228" t="str">
            <v>–</v>
          </cell>
          <cell r="V228" t="str">
            <v>–</v>
          </cell>
          <cell r="W228">
            <v>0.82</v>
          </cell>
          <cell r="X228">
            <v>1.1875</v>
          </cell>
          <cell r="Y228">
            <v>0.75</v>
          </cell>
          <cell r="Z228" t="str">
            <v>–</v>
          </cell>
          <cell r="AA228" t="str">
            <v>–</v>
          </cell>
          <cell r="AB228" t="str">
            <v>–</v>
          </cell>
          <cell r="AC228" t="str">
            <v>–</v>
          </cell>
          <cell r="AD228" t="str">
            <v>–</v>
          </cell>
          <cell r="AE228">
            <v>6.31</v>
          </cell>
          <cell r="AF228" t="str">
            <v>–</v>
          </cell>
          <cell r="AG228" t="str">
            <v>–</v>
          </cell>
          <cell r="AH228">
            <v>36.200000000000003</v>
          </cell>
          <cell r="AI228" t="str">
            <v>–</v>
          </cell>
          <cell r="AJ228" t="str">
            <v>–</v>
          </cell>
          <cell r="AK228">
            <v>285</v>
          </cell>
          <cell r="AL228">
            <v>51.2</v>
          </cell>
          <cell r="AM228">
            <v>45.6</v>
          </cell>
          <cell r="AN228">
            <v>5.25</v>
          </cell>
          <cell r="AO228">
            <v>24.5</v>
          </cell>
          <cell r="AP228">
            <v>11.5</v>
          </cell>
          <cell r="AQ228">
            <v>7.47</v>
          </cell>
          <cell r="AR228">
            <v>1.54</v>
          </cell>
          <cell r="AS228" t="str">
            <v>–</v>
          </cell>
          <cell r="AT228" t="str">
            <v>–</v>
          </cell>
          <cell r="AU228" t="str">
            <v>–</v>
          </cell>
          <cell r="AV228">
            <v>0.74099999999999999</v>
          </cell>
          <cell r="AW228">
            <v>879</v>
          </cell>
          <cell r="AX228" t="str">
            <v>–</v>
          </cell>
          <cell r="AY228">
            <v>19.600000000000001</v>
          </cell>
          <cell r="AZ228">
            <v>16.8</v>
          </cell>
          <cell r="BA228" t="str">
            <v>–</v>
          </cell>
          <cell r="BB228" t="str">
            <v>–</v>
          </cell>
          <cell r="BC228">
            <v>9.75</v>
          </cell>
          <cell r="BD228">
            <v>25.4</v>
          </cell>
          <cell r="BE228" t="str">
            <v>–</v>
          </cell>
          <cell r="BF228" t="str">
            <v>–</v>
          </cell>
          <cell r="BG228" t="str">
            <v>–</v>
          </cell>
          <cell r="BH228" t="str">
            <v>–</v>
          </cell>
          <cell r="BI228" t="str">
            <v>–</v>
          </cell>
          <cell r="BJ228" t="str">
            <v>–</v>
          </cell>
          <cell r="BK228" t="str">
            <v>–</v>
          </cell>
          <cell r="BL228" t="str">
            <v>–</v>
          </cell>
          <cell r="BM228" t="str">
            <v>–</v>
          </cell>
          <cell r="BN228" t="str">
            <v>–</v>
          </cell>
          <cell r="BO228" t="str">
            <v>–</v>
          </cell>
          <cell r="BP228" t="str">
            <v>–</v>
          </cell>
          <cell r="BQ228" t="str">
            <v>–</v>
          </cell>
          <cell r="BR228" t="str">
            <v>–</v>
          </cell>
          <cell r="BS228" t="str">
            <v>–</v>
          </cell>
          <cell r="BT228" t="str">
            <v>–</v>
          </cell>
          <cell r="BU228" t="str">
            <v>–</v>
          </cell>
          <cell r="BV228">
            <v>1.79</v>
          </cell>
          <cell r="BW228">
            <v>12</v>
          </cell>
          <cell r="BX228">
            <v>43.5</v>
          </cell>
          <cell r="BY228">
            <v>50.1</v>
          </cell>
        </row>
        <row r="229">
          <cell r="A229" t="str">
            <v>W12X30</v>
          </cell>
          <cell r="B229" t="str">
            <v>F</v>
          </cell>
          <cell r="C229">
            <v>30</v>
          </cell>
          <cell r="D229">
            <v>8.7899999999999991</v>
          </cell>
          <cell r="E229">
            <v>12.3</v>
          </cell>
          <cell r="F229">
            <v>12.375</v>
          </cell>
          <cell r="G229" t="str">
            <v>–</v>
          </cell>
          <cell r="H229" t="str">
            <v>–</v>
          </cell>
          <cell r="I229" t="str">
            <v>–</v>
          </cell>
          <cell r="J229">
            <v>6.52</v>
          </cell>
          <cell r="K229">
            <v>6.5</v>
          </cell>
          <cell r="L229" t="str">
            <v>–</v>
          </cell>
          <cell r="M229" t="str">
            <v>–</v>
          </cell>
          <cell r="N229" t="str">
            <v>–</v>
          </cell>
          <cell r="O229">
            <v>0.26</v>
          </cell>
          <cell r="P229">
            <v>0.25</v>
          </cell>
          <cell r="Q229">
            <v>0.125</v>
          </cell>
          <cell r="R229">
            <v>0.44</v>
          </cell>
          <cell r="S229">
            <v>0.4375</v>
          </cell>
          <cell r="T229" t="str">
            <v>–</v>
          </cell>
          <cell r="U229" t="str">
            <v>–</v>
          </cell>
          <cell r="V229" t="str">
            <v>–</v>
          </cell>
          <cell r="W229">
            <v>0.74</v>
          </cell>
          <cell r="X229">
            <v>1.125</v>
          </cell>
          <cell r="Y229">
            <v>0.75</v>
          </cell>
          <cell r="Z229" t="str">
            <v>–</v>
          </cell>
          <cell r="AA229" t="str">
            <v>–</v>
          </cell>
          <cell r="AB229" t="str">
            <v>–</v>
          </cell>
          <cell r="AC229" t="str">
            <v>–</v>
          </cell>
          <cell r="AD229" t="str">
            <v>–</v>
          </cell>
          <cell r="AE229">
            <v>7.41</v>
          </cell>
          <cell r="AF229" t="str">
            <v>–</v>
          </cell>
          <cell r="AG229" t="str">
            <v>–</v>
          </cell>
          <cell r="AH229">
            <v>41.8</v>
          </cell>
          <cell r="AI229" t="str">
            <v>–</v>
          </cell>
          <cell r="AJ229" t="str">
            <v>–</v>
          </cell>
          <cell r="AK229">
            <v>238</v>
          </cell>
          <cell r="AL229">
            <v>43.1</v>
          </cell>
          <cell r="AM229">
            <v>38.6</v>
          </cell>
          <cell r="AN229">
            <v>5.21</v>
          </cell>
          <cell r="AO229">
            <v>20.3</v>
          </cell>
          <cell r="AP229">
            <v>9.56</v>
          </cell>
          <cell r="AQ229">
            <v>6.24</v>
          </cell>
          <cell r="AR229">
            <v>1.52</v>
          </cell>
          <cell r="AS229" t="str">
            <v>–</v>
          </cell>
          <cell r="AT229" t="str">
            <v>–</v>
          </cell>
          <cell r="AU229" t="str">
            <v>–</v>
          </cell>
          <cell r="AV229">
            <v>0.45700000000000002</v>
          </cell>
          <cell r="AW229">
            <v>720</v>
          </cell>
          <cell r="AX229" t="str">
            <v>–</v>
          </cell>
          <cell r="AY229">
            <v>19.3</v>
          </cell>
          <cell r="AZ229">
            <v>13.9</v>
          </cell>
          <cell r="BA229" t="str">
            <v>–</v>
          </cell>
          <cell r="BB229" t="str">
            <v>–</v>
          </cell>
          <cell r="BC229">
            <v>8.17</v>
          </cell>
          <cell r="BD229">
            <v>21.3</v>
          </cell>
          <cell r="BE229" t="str">
            <v>–</v>
          </cell>
          <cell r="BF229" t="str">
            <v>–</v>
          </cell>
          <cell r="BG229" t="str">
            <v>–</v>
          </cell>
          <cell r="BH229" t="str">
            <v>–</v>
          </cell>
          <cell r="BI229" t="str">
            <v>–</v>
          </cell>
          <cell r="BJ229" t="str">
            <v>–</v>
          </cell>
          <cell r="BK229" t="str">
            <v>–</v>
          </cell>
          <cell r="BL229" t="str">
            <v>–</v>
          </cell>
          <cell r="BM229" t="str">
            <v>–</v>
          </cell>
          <cell r="BN229" t="str">
            <v>–</v>
          </cell>
          <cell r="BO229" t="str">
            <v>–</v>
          </cell>
          <cell r="BP229" t="str">
            <v>–</v>
          </cell>
          <cell r="BQ229" t="str">
            <v>–</v>
          </cell>
          <cell r="BR229" t="str">
            <v>–</v>
          </cell>
          <cell r="BS229" t="str">
            <v>–</v>
          </cell>
          <cell r="BT229" t="str">
            <v>–</v>
          </cell>
          <cell r="BU229" t="str">
            <v>–</v>
          </cell>
          <cell r="BV229">
            <v>1.77</v>
          </cell>
          <cell r="BW229">
            <v>11.9</v>
          </cell>
          <cell r="BX229">
            <v>43.1</v>
          </cell>
          <cell r="BY229">
            <v>49.6</v>
          </cell>
        </row>
        <row r="230">
          <cell r="A230" t="str">
            <v>W12X26</v>
          </cell>
          <cell r="B230" t="str">
            <v>F</v>
          </cell>
          <cell r="C230">
            <v>26</v>
          </cell>
          <cell r="D230">
            <v>7.65</v>
          </cell>
          <cell r="E230">
            <v>12.2</v>
          </cell>
          <cell r="F230">
            <v>12.25</v>
          </cell>
          <cell r="G230" t="str">
            <v>–</v>
          </cell>
          <cell r="H230" t="str">
            <v>–</v>
          </cell>
          <cell r="I230" t="str">
            <v>–</v>
          </cell>
          <cell r="J230">
            <v>6.49</v>
          </cell>
          <cell r="K230">
            <v>6.5</v>
          </cell>
          <cell r="L230" t="str">
            <v>–</v>
          </cell>
          <cell r="M230" t="str">
            <v>–</v>
          </cell>
          <cell r="N230" t="str">
            <v>–</v>
          </cell>
          <cell r="O230">
            <v>0.23</v>
          </cell>
          <cell r="P230">
            <v>0.25</v>
          </cell>
          <cell r="Q230">
            <v>0.125</v>
          </cell>
          <cell r="R230">
            <v>0.38</v>
          </cell>
          <cell r="S230">
            <v>0.375</v>
          </cell>
          <cell r="T230" t="str">
            <v>–</v>
          </cell>
          <cell r="U230" t="str">
            <v>–</v>
          </cell>
          <cell r="V230" t="str">
            <v>–</v>
          </cell>
          <cell r="W230">
            <v>0.68</v>
          </cell>
          <cell r="X230">
            <v>1.0625</v>
          </cell>
          <cell r="Y230">
            <v>0.75</v>
          </cell>
          <cell r="Z230" t="str">
            <v>–</v>
          </cell>
          <cell r="AA230" t="str">
            <v>–</v>
          </cell>
          <cell r="AB230" t="str">
            <v>–</v>
          </cell>
          <cell r="AC230" t="str">
            <v>–</v>
          </cell>
          <cell r="AD230" t="str">
            <v>–</v>
          </cell>
          <cell r="AE230">
            <v>8.5399999999999991</v>
          </cell>
          <cell r="AF230" t="str">
            <v>–</v>
          </cell>
          <cell r="AG230" t="str">
            <v>–</v>
          </cell>
          <cell r="AH230">
            <v>47.2</v>
          </cell>
          <cell r="AI230" t="str">
            <v>–</v>
          </cell>
          <cell r="AJ230" t="str">
            <v>–</v>
          </cell>
          <cell r="AK230">
            <v>204</v>
          </cell>
          <cell r="AL230">
            <v>37.200000000000003</v>
          </cell>
          <cell r="AM230">
            <v>33.4</v>
          </cell>
          <cell r="AN230">
            <v>5.17</v>
          </cell>
          <cell r="AO230">
            <v>17.3</v>
          </cell>
          <cell r="AP230">
            <v>8.17</v>
          </cell>
          <cell r="AQ230">
            <v>5.34</v>
          </cell>
          <cell r="AR230">
            <v>1.51</v>
          </cell>
          <cell r="AS230" t="str">
            <v>–</v>
          </cell>
          <cell r="AT230" t="str">
            <v>–</v>
          </cell>
          <cell r="AU230" t="str">
            <v>–</v>
          </cell>
          <cell r="AV230">
            <v>0.3</v>
          </cell>
          <cell r="AW230">
            <v>607</v>
          </cell>
          <cell r="AX230" t="str">
            <v>–</v>
          </cell>
          <cell r="AY230">
            <v>19.2</v>
          </cell>
          <cell r="AZ230">
            <v>11.8</v>
          </cell>
          <cell r="BA230" t="str">
            <v>–</v>
          </cell>
          <cell r="BB230" t="str">
            <v>–</v>
          </cell>
          <cell r="BC230">
            <v>7.03</v>
          </cell>
          <cell r="BD230">
            <v>18.3</v>
          </cell>
          <cell r="BE230" t="str">
            <v>–</v>
          </cell>
          <cell r="BF230" t="str">
            <v>–</v>
          </cell>
          <cell r="BG230" t="str">
            <v>–</v>
          </cell>
          <cell r="BH230" t="str">
            <v>–</v>
          </cell>
          <cell r="BI230" t="str">
            <v>–</v>
          </cell>
          <cell r="BJ230" t="str">
            <v>–</v>
          </cell>
          <cell r="BK230" t="str">
            <v>–</v>
          </cell>
          <cell r="BL230" t="str">
            <v>–</v>
          </cell>
          <cell r="BM230" t="str">
            <v>–</v>
          </cell>
          <cell r="BN230" t="str">
            <v>–</v>
          </cell>
          <cell r="BO230" t="str">
            <v>–</v>
          </cell>
          <cell r="BP230" t="str">
            <v>–</v>
          </cell>
          <cell r="BQ230" t="str">
            <v>–</v>
          </cell>
          <cell r="BR230" t="str">
            <v>–</v>
          </cell>
          <cell r="BS230" t="str">
            <v>–</v>
          </cell>
          <cell r="BT230" t="str">
            <v>–</v>
          </cell>
          <cell r="BU230" t="str">
            <v>–</v>
          </cell>
          <cell r="BV230">
            <v>1.75</v>
          </cell>
          <cell r="BW230">
            <v>11.8</v>
          </cell>
          <cell r="BX230">
            <v>42.9</v>
          </cell>
          <cell r="BY230">
            <v>49.4</v>
          </cell>
        </row>
        <row r="231">
          <cell r="A231" t="str">
            <v>W12X22</v>
          </cell>
          <cell r="B231" t="str">
            <v>F</v>
          </cell>
          <cell r="C231">
            <v>22</v>
          </cell>
          <cell r="D231">
            <v>6.48</v>
          </cell>
          <cell r="E231">
            <v>12.3</v>
          </cell>
          <cell r="F231">
            <v>12.25</v>
          </cell>
          <cell r="G231" t="str">
            <v>–</v>
          </cell>
          <cell r="H231" t="str">
            <v>–</v>
          </cell>
          <cell r="I231" t="str">
            <v>–</v>
          </cell>
          <cell r="J231">
            <v>4.03</v>
          </cell>
          <cell r="K231">
            <v>4</v>
          </cell>
          <cell r="L231" t="str">
            <v>–</v>
          </cell>
          <cell r="M231" t="str">
            <v>–</v>
          </cell>
          <cell r="N231" t="str">
            <v>–</v>
          </cell>
          <cell r="O231">
            <v>0.26</v>
          </cell>
          <cell r="P231">
            <v>0.25</v>
          </cell>
          <cell r="Q231">
            <v>0.125</v>
          </cell>
          <cell r="R231">
            <v>0.42499999999999999</v>
          </cell>
          <cell r="S231">
            <v>0.4375</v>
          </cell>
          <cell r="T231" t="str">
            <v>–</v>
          </cell>
          <cell r="U231" t="str">
            <v>–</v>
          </cell>
          <cell r="V231" t="str">
            <v>–</v>
          </cell>
          <cell r="W231">
            <v>0.72499999999999998</v>
          </cell>
          <cell r="X231">
            <v>0.9375</v>
          </cell>
          <cell r="Y231">
            <v>0.625</v>
          </cell>
          <cell r="Z231" t="str">
            <v>–</v>
          </cell>
          <cell r="AA231" t="str">
            <v>–</v>
          </cell>
          <cell r="AB231" t="str">
            <v>–</v>
          </cell>
          <cell r="AC231" t="str">
            <v>–</v>
          </cell>
          <cell r="AD231" t="str">
            <v>–</v>
          </cell>
          <cell r="AE231">
            <v>4.74</v>
          </cell>
          <cell r="AF231" t="str">
            <v>–</v>
          </cell>
          <cell r="AG231" t="str">
            <v>–</v>
          </cell>
          <cell r="AH231">
            <v>41.8</v>
          </cell>
          <cell r="AI231" t="str">
            <v>–</v>
          </cell>
          <cell r="AJ231" t="str">
            <v>–</v>
          </cell>
          <cell r="AK231">
            <v>156</v>
          </cell>
          <cell r="AL231">
            <v>29.3</v>
          </cell>
          <cell r="AM231">
            <v>25.4</v>
          </cell>
          <cell r="AN231">
            <v>4.91</v>
          </cell>
          <cell r="AO231">
            <v>4.66</v>
          </cell>
          <cell r="AP231">
            <v>3.66</v>
          </cell>
          <cell r="AQ231">
            <v>2.31</v>
          </cell>
          <cell r="AR231">
            <v>0.84799999999999998</v>
          </cell>
          <cell r="AS231" t="str">
            <v>–</v>
          </cell>
          <cell r="AT231" t="str">
            <v>–</v>
          </cell>
          <cell r="AU231" t="str">
            <v>–</v>
          </cell>
          <cell r="AV231">
            <v>0.29299999999999998</v>
          </cell>
          <cell r="AW231">
            <v>164</v>
          </cell>
          <cell r="AX231" t="str">
            <v>–</v>
          </cell>
          <cell r="AY231">
            <v>12</v>
          </cell>
          <cell r="AZ231">
            <v>5.12</v>
          </cell>
          <cell r="BA231" t="str">
            <v>–</v>
          </cell>
          <cell r="BB231" t="str">
            <v>–</v>
          </cell>
          <cell r="BC231">
            <v>4.76</v>
          </cell>
          <cell r="BD231">
            <v>14.4</v>
          </cell>
          <cell r="BE231" t="str">
            <v>–</v>
          </cell>
          <cell r="BF231" t="str">
            <v>–</v>
          </cell>
          <cell r="BG231" t="str">
            <v>–</v>
          </cell>
          <cell r="BH231" t="str">
            <v>–</v>
          </cell>
          <cell r="BI231" t="str">
            <v>–</v>
          </cell>
          <cell r="BJ231" t="str">
            <v>–</v>
          </cell>
          <cell r="BK231" t="str">
            <v>–</v>
          </cell>
          <cell r="BL231" t="str">
            <v>–</v>
          </cell>
          <cell r="BM231" t="str">
            <v>–</v>
          </cell>
          <cell r="BN231" t="str">
            <v>–</v>
          </cell>
          <cell r="BO231" t="str">
            <v>–</v>
          </cell>
          <cell r="BP231" t="str">
            <v>–</v>
          </cell>
          <cell r="BQ231" t="str">
            <v>–</v>
          </cell>
          <cell r="BR231" t="str">
            <v>–</v>
          </cell>
          <cell r="BS231" t="str">
            <v>–</v>
          </cell>
          <cell r="BT231" t="str">
            <v>–</v>
          </cell>
          <cell r="BU231" t="str">
            <v>–</v>
          </cell>
          <cell r="BV231">
            <v>1.04</v>
          </cell>
          <cell r="BW231">
            <v>11.9</v>
          </cell>
          <cell r="BX231">
            <v>35.700000000000003</v>
          </cell>
          <cell r="BY231">
            <v>39.700000000000003</v>
          </cell>
        </row>
        <row r="232">
          <cell r="A232" t="str">
            <v>W12X19</v>
          </cell>
          <cell r="B232" t="str">
            <v>F</v>
          </cell>
          <cell r="C232">
            <v>19</v>
          </cell>
          <cell r="D232">
            <v>5.57</v>
          </cell>
          <cell r="E232">
            <v>12.2</v>
          </cell>
          <cell r="F232">
            <v>12.125</v>
          </cell>
          <cell r="G232" t="str">
            <v>–</v>
          </cell>
          <cell r="H232" t="str">
            <v>–</v>
          </cell>
          <cell r="I232" t="str">
            <v>–</v>
          </cell>
          <cell r="J232">
            <v>4.01</v>
          </cell>
          <cell r="K232">
            <v>4</v>
          </cell>
          <cell r="L232" t="str">
            <v>–</v>
          </cell>
          <cell r="M232" t="str">
            <v>–</v>
          </cell>
          <cell r="N232" t="str">
            <v>–</v>
          </cell>
          <cell r="O232">
            <v>0.23499999999999999</v>
          </cell>
          <cell r="P232">
            <v>0.25</v>
          </cell>
          <cell r="Q232">
            <v>0.125</v>
          </cell>
          <cell r="R232">
            <v>0.35</v>
          </cell>
          <cell r="S232">
            <v>0.375</v>
          </cell>
          <cell r="T232" t="str">
            <v>–</v>
          </cell>
          <cell r="U232" t="str">
            <v>–</v>
          </cell>
          <cell r="V232" t="str">
            <v>–</v>
          </cell>
          <cell r="W232">
            <v>0.65</v>
          </cell>
          <cell r="X232">
            <v>0.875</v>
          </cell>
          <cell r="Y232">
            <v>0.5625</v>
          </cell>
          <cell r="Z232" t="str">
            <v>–</v>
          </cell>
          <cell r="AA232" t="str">
            <v>–</v>
          </cell>
          <cell r="AB232" t="str">
            <v>–</v>
          </cell>
          <cell r="AC232" t="str">
            <v>–</v>
          </cell>
          <cell r="AD232" t="str">
            <v>–</v>
          </cell>
          <cell r="AE232">
            <v>5.72</v>
          </cell>
          <cell r="AF232" t="str">
            <v>–</v>
          </cell>
          <cell r="AG232" t="str">
            <v>–</v>
          </cell>
          <cell r="AH232">
            <v>46.2</v>
          </cell>
          <cell r="AI232" t="str">
            <v>–</v>
          </cell>
          <cell r="AJ232" t="str">
            <v>–</v>
          </cell>
          <cell r="AK232">
            <v>130</v>
          </cell>
          <cell r="AL232">
            <v>24.7</v>
          </cell>
          <cell r="AM232">
            <v>21.3</v>
          </cell>
          <cell r="AN232">
            <v>4.82</v>
          </cell>
          <cell r="AO232">
            <v>3.76</v>
          </cell>
          <cell r="AP232">
            <v>2.98</v>
          </cell>
          <cell r="AQ232">
            <v>1.88</v>
          </cell>
          <cell r="AR232">
            <v>0.82199999999999995</v>
          </cell>
          <cell r="AS232" t="str">
            <v>–</v>
          </cell>
          <cell r="AT232" t="str">
            <v>–</v>
          </cell>
          <cell r="AU232" t="str">
            <v>–</v>
          </cell>
          <cell r="AV232">
            <v>0.18</v>
          </cell>
          <cell r="AW232">
            <v>131</v>
          </cell>
          <cell r="AX232" t="str">
            <v>–</v>
          </cell>
          <cell r="AY232">
            <v>11.9</v>
          </cell>
          <cell r="AZ232">
            <v>4.17</v>
          </cell>
          <cell r="BA232" t="str">
            <v>–</v>
          </cell>
          <cell r="BB232" t="str">
            <v>–</v>
          </cell>
          <cell r="BC232">
            <v>3.91</v>
          </cell>
          <cell r="BD232">
            <v>12.2</v>
          </cell>
          <cell r="BE232" t="str">
            <v>–</v>
          </cell>
          <cell r="BF232" t="str">
            <v>–</v>
          </cell>
          <cell r="BG232" t="str">
            <v>–</v>
          </cell>
          <cell r="BH232" t="str">
            <v>–</v>
          </cell>
          <cell r="BI232" t="str">
            <v>–</v>
          </cell>
          <cell r="BJ232" t="str">
            <v>–</v>
          </cell>
          <cell r="BK232" t="str">
            <v>–</v>
          </cell>
          <cell r="BL232" t="str">
            <v>–</v>
          </cell>
          <cell r="BM232" t="str">
            <v>–</v>
          </cell>
          <cell r="BN232" t="str">
            <v>–</v>
          </cell>
          <cell r="BO232" t="str">
            <v>–</v>
          </cell>
          <cell r="BP232" t="str">
            <v>–</v>
          </cell>
          <cell r="BQ232" t="str">
            <v>–</v>
          </cell>
          <cell r="BR232" t="str">
            <v>–</v>
          </cell>
          <cell r="BS232" t="str">
            <v>–</v>
          </cell>
          <cell r="BT232" t="str">
            <v>–</v>
          </cell>
          <cell r="BU232" t="str">
            <v>–</v>
          </cell>
          <cell r="BV232">
            <v>1.02</v>
          </cell>
          <cell r="BW232">
            <v>11.9</v>
          </cell>
          <cell r="BX232">
            <v>35.5</v>
          </cell>
          <cell r="BY232">
            <v>39.5</v>
          </cell>
        </row>
        <row r="233">
          <cell r="A233" t="str">
            <v>W12X16</v>
          </cell>
          <cell r="B233" t="str">
            <v>F</v>
          </cell>
          <cell r="C233">
            <v>16</v>
          </cell>
          <cell r="D233">
            <v>4.71</v>
          </cell>
          <cell r="E233">
            <v>12</v>
          </cell>
          <cell r="F233">
            <v>12</v>
          </cell>
          <cell r="G233" t="str">
            <v>–</v>
          </cell>
          <cell r="H233" t="str">
            <v>–</v>
          </cell>
          <cell r="I233" t="str">
            <v>–</v>
          </cell>
          <cell r="J233">
            <v>3.99</v>
          </cell>
          <cell r="K233">
            <v>4</v>
          </cell>
          <cell r="L233" t="str">
            <v>–</v>
          </cell>
          <cell r="M233" t="str">
            <v>–</v>
          </cell>
          <cell r="N233" t="str">
            <v>–</v>
          </cell>
          <cell r="O233">
            <v>0.22</v>
          </cell>
          <cell r="P233">
            <v>0.25</v>
          </cell>
          <cell r="Q233">
            <v>0.125</v>
          </cell>
          <cell r="R233">
            <v>0.26500000000000001</v>
          </cell>
          <cell r="S233">
            <v>0.25</v>
          </cell>
          <cell r="T233" t="str">
            <v>–</v>
          </cell>
          <cell r="U233" t="str">
            <v>–</v>
          </cell>
          <cell r="V233" t="str">
            <v>–</v>
          </cell>
          <cell r="W233">
            <v>0.56499999999999995</v>
          </cell>
          <cell r="X233">
            <v>0.8125</v>
          </cell>
          <cell r="Y233">
            <v>0.5625</v>
          </cell>
          <cell r="Z233" t="str">
            <v>–</v>
          </cell>
          <cell r="AA233" t="str">
            <v>–</v>
          </cell>
          <cell r="AB233" t="str">
            <v>–</v>
          </cell>
          <cell r="AC233" t="str">
            <v>–</v>
          </cell>
          <cell r="AD233" t="str">
            <v>–</v>
          </cell>
          <cell r="AE233">
            <v>7.53</v>
          </cell>
          <cell r="AF233" t="str">
            <v>–</v>
          </cell>
          <cell r="AG233" t="str">
            <v>–</v>
          </cell>
          <cell r="AH233">
            <v>49.4</v>
          </cell>
          <cell r="AI233" t="str">
            <v>–</v>
          </cell>
          <cell r="AJ233" t="str">
            <v>–</v>
          </cell>
          <cell r="AK233">
            <v>103</v>
          </cell>
          <cell r="AL233">
            <v>20.100000000000001</v>
          </cell>
          <cell r="AM233">
            <v>17.100000000000001</v>
          </cell>
          <cell r="AN233">
            <v>4.67</v>
          </cell>
          <cell r="AO233">
            <v>2.82</v>
          </cell>
          <cell r="AP233">
            <v>2.2599999999999998</v>
          </cell>
          <cell r="AQ233">
            <v>1.41</v>
          </cell>
          <cell r="AR233">
            <v>0.77300000000000002</v>
          </cell>
          <cell r="AS233" t="str">
            <v>–</v>
          </cell>
          <cell r="AT233" t="str">
            <v>–</v>
          </cell>
          <cell r="AU233" t="str">
            <v>–</v>
          </cell>
          <cell r="AV233">
            <v>0.10299999999999999</v>
          </cell>
          <cell r="AW233">
            <v>96.9</v>
          </cell>
          <cell r="AX233" t="str">
            <v>–</v>
          </cell>
          <cell r="AY233">
            <v>11.7</v>
          </cell>
          <cell r="AZ233">
            <v>3.09</v>
          </cell>
          <cell r="BA233" t="str">
            <v>–</v>
          </cell>
          <cell r="BB233" t="str">
            <v>–</v>
          </cell>
          <cell r="BC233">
            <v>2.93</v>
          </cell>
          <cell r="BD233">
            <v>9.82</v>
          </cell>
          <cell r="BE233" t="str">
            <v>–</v>
          </cell>
          <cell r="BF233" t="str">
            <v>–</v>
          </cell>
          <cell r="BG233" t="str">
            <v>–</v>
          </cell>
          <cell r="BH233" t="str">
            <v>–</v>
          </cell>
          <cell r="BI233" t="str">
            <v>–</v>
          </cell>
          <cell r="BJ233" t="str">
            <v>–</v>
          </cell>
          <cell r="BK233" t="str">
            <v>–</v>
          </cell>
          <cell r="BL233" t="str">
            <v>–</v>
          </cell>
          <cell r="BM233" t="str">
            <v>–</v>
          </cell>
          <cell r="BN233" t="str">
            <v>–</v>
          </cell>
          <cell r="BO233" t="str">
            <v>–</v>
          </cell>
          <cell r="BP233" t="str">
            <v>–</v>
          </cell>
          <cell r="BQ233" t="str">
            <v>–</v>
          </cell>
          <cell r="BR233" t="str">
            <v>–</v>
          </cell>
          <cell r="BS233" t="str">
            <v>–</v>
          </cell>
          <cell r="BT233" t="str">
            <v>–</v>
          </cell>
          <cell r="BU233" t="str">
            <v>–</v>
          </cell>
          <cell r="BV233">
            <v>0.98299999999999998</v>
          </cell>
          <cell r="BW233">
            <v>11.7</v>
          </cell>
          <cell r="BX233">
            <v>35</v>
          </cell>
          <cell r="BY233">
            <v>39</v>
          </cell>
        </row>
        <row r="234">
          <cell r="A234" t="str">
            <v>W12X14</v>
          </cell>
          <cell r="B234" t="str">
            <v>F</v>
          </cell>
          <cell r="C234">
            <v>14</v>
          </cell>
          <cell r="D234">
            <v>4.16</v>
          </cell>
          <cell r="E234">
            <v>11.9</v>
          </cell>
          <cell r="F234">
            <v>11.875</v>
          </cell>
          <cell r="G234" t="str">
            <v>–</v>
          </cell>
          <cell r="H234" t="str">
            <v>–</v>
          </cell>
          <cell r="I234" t="str">
            <v>–</v>
          </cell>
          <cell r="J234">
            <v>3.97</v>
          </cell>
          <cell r="K234">
            <v>4</v>
          </cell>
          <cell r="L234" t="str">
            <v>–</v>
          </cell>
          <cell r="M234" t="str">
            <v>–</v>
          </cell>
          <cell r="N234" t="str">
            <v>–</v>
          </cell>
          <cell r="O234">
            <v>0.2</v>
          </cell>
          <cell r="P234">
            <v>0.1875</v>
          </cell>
          <cell r="Q234">
            <v>0.125</v>
          </cell>
          <cell r="R234">
            <v>0.22500000000000001</v>
          </cell>
          <cell r="S234">
            <v>0.25</v>
          </cell>
          <cell r="T234" t="str">
            <v>–</v>
          </cell>
          <cell r="U234" t="str">
            <v>–</v>
          </cell>
          <cell r="V234" t="str">
            <v>–</v>
          </cell>
          <cell r="W234">
            <v>0.52500000000000002</v>
          </cell>
          <cell r="X234">
            <v>0.75</v>
          </cell>
          <cell r="Y234">
            <v>0.5625</v>
          </cell>
          <cell r="Z234" t="str">
            <v>–</v>
          </cell>
          <cell r="AA234" t="str">
            <v>–</v>
          </cell>
          <cell r="AB234" t="str">
            <v>–</v>
          </cell>
          <cell r="AC234" t="str">
            <v>–</v>
          </cell>
          <cell r="AD234" t="str">
            <v>–</v>
          </cell>
          <cell r="AE234">
            <v>8.82</v>
          </cell>
          <cell r="AF234" t="str">
            <v>–</v>
          </cell>
          <cell r="AG234" t="str">
            <v>–</v>
          </cell>
          <cell r="AH234">
            <v>54.3</v>
          </cell>
          <cell r="AI234" t="str">
            <v>–</v>
          </cell>
          <cell r="AJ234" t="str">
            <v>–</v>
          </cell>
          <cell r="AK234">
            <v>88.6</v>
          </cell>
          <cell r="AL234">
            <v>17.399999999999999</v>
          </cell>
          <cell r="AM234">
            <v>14.9</v>
          </cell>
          <cell r="AN234">
            <v>4.62</v>
          </cell>
          <cell r="AO234">
            <v>2.36</v>
          </cell>
          <cell r="AP234">
            <v>1.9</v>
          </cell>
          <cell r="AQ234">
            <v>1.19</v>
          </cell>
          <cell r="AR234">
            <v>0.753</v>
          </cell>
          <cell r="AS234" t="str">
            <v>–</v>
          </cell>
          <cell r="AT234" t="str">
            <v>–</v>
          </cell>
          <cell r="AU234" t="str">
            <v>–</v>
          </cell>
          <cell r="AV234">
            <v>7.0400000000000004E-2</v>
          </cell>
          <cell r="AW234">
            <v>80.400000000000006</v>
          </cell>
          <cell r="AX234" t="str">
            <v>–</v>
          </cell>
          <cell r="AY234">
            <v>11.6</v>
          </cell>
          <cell r="AZ234">
            <v>2.59</v>
          </cell>
          <cell r="BA234" t="str">
            <v>–</v>
          </cell>
          <cell r="BB234" t="str">
            <v>–</v>
          </cell>
          <cell r="BC234">
            <v>2.48</v>
          </cell>
          <cell r="BD234">
            <v>8.49</v>
          </cell>
          <cell r="BE234" t="str">
            <v>–</v>
          </cell>
          <cell r="BF234" t="str">
            <v>–</v>
          </cell>
          <cell r="BG234" t="str">
            <v>–</v>
          </cell>
          <cell r="BH234" t="str">
            <v>–</v>
          </cell>
          <cell r="BI234" t="str">
            <v>–</v>
          </cell>
          <cell r="BJ234" t="str">
            <v>–</v>
          </cell>
          <cell r="BK234" t="str">
            <v>–</v>
          </cell>
          <cell r="BL234" t="str">
            <v>–</v>
          </cell>
          <cell r="BM234" t="str">
            <v>–</v>
          </cell>
          <cell r="BN234" t="str">
            <v>–</v>
          </cell>
          <cell r="BO234" t="str">
            <v>–</v>
          </cell>
          <cell r="BP234" t="str">
            <v>–</v>
          </cell>
          <cell r="BQ234" t="str">
            <v>–</v>
          </cell>
          <cell r="BR234" t="str">
            <v>–</v>
          </cell>
          <cell r="BS234" t="str">
            <v>–</v>
          </cell>
          <cell r="BT234" t="str">
            <v>–</v>
          </cell>
          <cell r="BU234" t="str">
            <v>–</v>
          </cell>
          <cell r="BV234">
            <v>0.96099999999999997</v>
          </cell>
          <cell r="BW234">
            <v>11.7</v>
          </cell>
          <cell r="BX234">
            <v>34.799999999999997</v>
          </cell>
          <cell r="BY234">
            <v>38.799999999999997</v>
          </cell>
        </row>
        <row r="235">
          <cell r="A235" t="str">
            <v>W10X112</v>
          </cell>
          <cell r="B235" t="str">
            <v>F</v>
          </cell>
          <cell r="C235">
            <v>112</v>
          </cell>
          <cell r="D235">
            <v>32.9</v>
          </cell>
          <cell r="E235">
            <v>11.4</v>
          </cell>
          <cell r="F235">
            <v>11.375</v>
          </cell>
          <cell r="G235" t="str">
            <v>–</v>
          </cell>
          <cell r="H235" t="str">
            <v>–</v>
          </cell>
          <cell r="I235" t="str">
            <v>–</v>
          </cell>
          <cell r="J235">
            <v>10.4</v>
          </cell>
          <cell r="K235">
            <v>10.375</v>
          </cell>
          <cell r="L235" t="str">
            <v>–</v>
          </cell>
          <cell r="M235" t="str">
            <v>–</v>
          </cell>
          <cell r="N235" t="str">
            <v>–</v>
          </cell>
          <cell r="O235">
            <v>0.755</v>
          </cell>
          <cell r="P235">
            <v>0.75</v>
          </cell>
          <cell r="Q235">
            <v>0.375</v>
          </cell>
          <cell r="R235">
            <v>1.25</v>
          </cell>
          <cell r="S235">
            <v>1.25</v>
          </cell>
          <cell r="T235" t="str">
            <v>–</v>
          </cell>
          <cell r="U235" t="str">
            <v>–</v>
          </cell>
          <cell r="V235" t="str">
            <v>–</v>
          </cell>
          <cell r="W235">
            <v>1.75</v>
          </cell>
          <cell r="X235">
            <v>1.9375</v>
          </cell>
          <cell r="Y235">
            <v>1</v>
          </cell>
          <cell r="Z235" t="str">
            <v>–</v>
          </cell>
          <cell r="AA235" t="str">
            <v>–</v>
          </cell>
          <cell r="AB235" t="str">
            <v>–</v>
          </cell>
          <cell r="AC235" t="str">
            <v>–</v>
          </cell>
          <cell r="AD235" t="str">
            <v>–</v>
          </cell>
          <cell r="AE235">
            <v>4.17</v>
          </cell>
          <cell r="AF235" t="str">
            <v>–</v>
          </cell>
          <cell r="AG235" t="str">
            <v>–</v>
          </cell>
          <cell r="AH235">
            <v>10.4</v>
          </cell>
          <cell r="AI235" t="str">
            <v>–</v>
          </cell>
          <cell r="AJ235" t="str">
            <v>–</v>
          </cell>
          <cell r="AK235">
            <v>716</v>
          </cell>
          <cell r="AL235">
            <v>147</v>
          </cell>
          <cell r="AM235">
            <v>126</v>
          </cell>
          <cell r="AN235">
            <v>4.66</v>
          </cell>
          <cell r="AO235">
            <v>236</v>
          </cell>
          <cell r="AP235">
            <v>69.2</v>
          </cell>
          <cell r="AQ235">
            <v>45.3</v>
          </cell>
          <cell r="AR235">
            <v>2.68</v>
          </cell>
          <cell r="AS235" t="str">
            <v>–</v>
          </cell>
          <cell r="AT235" t="str">
            <v>–</v>
          </cell>
          <cell r="AU235" t="str">
            <v>–</v>
          </cell>
          <cell r="AV235">
            <v>15.1</v>
          </cell>
          <cell r="AW235">
            <v>6020</v>
          </cell>
          <cell r="AX235" t="str">
            <v>–</v>
          </cell>
          <cell r="AY235">
            <v>26.4</v>
          </cell>
          <cell r="AZ235">
            <v>85.8</v>
          </cell>
          <cell r="BA235" t="str">
            <v>–</v>
          </cell>
          <cell r="BB235" t="str">
            <v>–</v>
          </cell>
          <cell r="BC235">
            <v>30.6</v>
          </cell>
          <cell r="BD235">
            <v>73.5</v>
          </cell>
          <cell r="BE235" t="str">
            <v>–</v>
          </cell>
          <cell r="BF235" t="str">
            <v>–</v>
          </cell>
          <cell r="BG235" t="str">
            <v>–</v>
          </cell>
          <cell r="BH235" t="str">
            <v>–</v>
          </cell>
          <cell r="BI235" t="str">
            <v>–</v>
          </cell>
          <cell r="BJ235" t="str">
            <v>–</v>
          </cell>
          <cell r="BK235" t="str">
            <v>–</v>
          </cell>
          <cell r="BL235" t="str">
            <v>–</v>
          </cell>
          <cell r="BM235" t="str">
            <v>–</v>
          </cell>
          <cell r="BN235" t="str">
            <v>–</v>
          </cell>
          <cell r="BO235" t="str">
            <v>–</v>
          </cell>
          <cell r="BP235" t="str">
            <v>–</v>
          </cell>
          <cell r="BQ235" t="str">
            <v>–</v>
          </cell>
          <cell r="BR235" t="str">
            <v>–</v>
          </cell>
          <cell r="BS235" t="str">
            <v>–</v>
          </cell>
          <cell r="BT235" t="str">
            <v>–</v>
          </cell>
          <cell r="BU235" t="str">
            <v>–</v>
          </cell>
          <cell r="BV235">
            <v>3.08</v>
          </cell>
          <cell r="BW235">
            <v>10.199999999999999</v>
          </cell>
          <cell r="BX235">
            <v>51.6</v>
          </cell>
          <cell r="BY235">
            <v>62</v>
          </cell>
        </row>
        <row r="236">
          <cell r="A236" t="str">
            <v>W10X100</v>
          </cell>
          <cell r="B236" t="str">
            <v>F</v>
          </cell>
          <cell r="C236">
            <v>100</v>
          </cell>
          <cell r="D236">
            <v>29.3</v>
          </cell>
          <cell r="E236">
            <v>11.1</v>
          </cell>
          <cell r="F236">
            <v>11.125</v>
          </cell>
          <cell r="G236" t="str">
            <v>–</v>
          </cell>
          <cell r="H236" t="str">
            <v>–</v>
          </cell>
          <cell r="I236" t="str">
            <v>–</v>
          </cell>
          <cell r="J236">
            <v>10.3</v>
          </cell>
          <cell r="K236">
            <v>10.375</v>
          </cell>
          <cell r="L236" t="str">
            <v>–</v>
          </cell>
          <cell r="M236" t="str">
            <v>–</v>
          </cell>
          <cell r="N236" t="str">
            <v>–</v>
          </cell>
          <cell r="O236">
            <v>0.68</v>
          </cell>
          <cell r="P236">
            <v>0.6875</v>
          </cell>
          <cell r="Q236">
            <v>0.375</v>
          </cell>
          <cell r="R236">
            <v>1.1200000000000001</v>
          </cell>
          <cell r="S236">
            <v>1.125</v>
          </cell>
          <cell r="T236" t="str">
            <v>–</v>
          </cell>
          <cell r="U236" t="str">
            <v>–</v>
          </cell>
          <cell r="V236" t="str">
            <v>–</v>
          </cell>
          <cell r="W236">
            <v>1.62</v>
          </cell>
          <cell r="X236">
            <v>1.8125</v>
          </cell>
          <cell r="Y236">
            <v>1</v>
          </cell>
          <cell r="Z236" t="str">
            <v>–</v>
          </cell>
          <cell r="AA236" t="str">
            <v>–</v>
          </cell>
          <cell r="AB236" t="str">
            <v>–</v>
          </cell>
          <cell r="AC236" t="str">
            <v>–</v>
          </cell>
          <cell r="AD236" t="str">
            <v>–</v>
          </cell>
          <cell r="AE236">
            <v>4.62</v>
          </cell>
          <cell r="AF236" t="str">
            <v>–</v>
          </cell>
          <cell r="AG236" t="str">
            <v>–</v>
          </cell>
          <cell r="AH236">
            <v>11.6</v>
          </cell>
          <cell r="AI236" t="str">
            <v>–</v>
          </cell>
          <cell r="AJ236" t="str">
            <v>–</v>
          </cell>
          <cell r="AK236">
            <v>623</v>
          </cell>
          <cell r="AL236">
            <v>130</v>
          </cell>
          <cell r="AM236">
            <v>112</v>
          </cell>
          <cell r="AN236">
            <v>4.5999999999999996</v>
          </cell>
          <cell r="AO236">
            <v>207</v>
          </cell>
          <cell r="AP236">
            <v>61</v>
          </cell>
          <cell r="AQ236">
            <v>40</v>
          </cell>
          <cell r="AR236">
            <v>2.65</v>
          </cell>
          <cell r="AS236" t="str">
            <v>–</v>
          </cell>
          <cell r="AT236" t="str">
            <v>–</v>
          </cell>
          <cell r="AU236" t="str">
            <v>–</v>
          </cell>
          <cell r="AV236">
            <v>10.9</v>
          </cell>
          <cell r="AW236">
            <v>5150</v>
          </cell>
          <cell r="AX236" t="str">
            <v>–</v>
          </cell>
          <cell r="AY236">
            <v>25.7</v>
          </cell>
          <cell r="AZ236">
            <v>74.099999999999994</v>
          </cell>
          <cell r="BA236" t="str">
            <v>–</v>
          </cell>
          <cell r="BB236" t="str">
            <v>–</v>
          </cell>
          <cell r="BC236">
            <v>26.9</v>
          </cell>
          <cell r="BD236">
            <v>64.2</v>
          </cell>
          <cell r="BE236" t="str">
            <v>–</v>
          </cell>
          <cell r="BF236" t="str">
            <v>–</v>
          </cell>
          <cell r="BG236" t="str">
            <v>–</v>
          </cell>
          <cell r="BH236" t="str">
            <v>–</v>
          </cell>
          <cell r="BI236" t="str">
            <v>–</v>
          </cell>
          <cell r="BJ236" t="str">
            <v>–</v>
          </cell>
          <cell r="BK236" t="str">
            <v>–</v>
          </cell>
          <cell r="BL236" t="str">
            <v>–</v>
          </cell>
          <cell r="BM236" t="str">
            <v>–</v>
          </cell>
          <cell r="BN236" t="str">
            <v>–</v>
          </cell>
          <cell r="BO236" t="str">
            <v>–</v>
          </cell>
          <cell r="BP236" t="str">
            <v>–</v>
          </cell>
          <cell r="BQ236" t="str">
            <v>–</v>
          </cell>
          <cell r="BR236" t="str">
            <v>–</v>
          </cell>
          <cell r="BS236" t="str">
            <v>–</v>
          </cell>
          <cell r="BT236" t="str">
            <v>–</v>
          </cell>
          <cell r="BU236" t="str">
            <v>–</v>
          </cell>
          <cell r="BV236">
            <v>3.04</v>
          </cell>
          <cell r="BW236">
            <v>10</v>
          </cell>
          <cell r="BX236">
            <v>50.9</v>
          </cell>
          <cell r="BY236">
            <v>61.2</v>
          </cell>
        </row>
        <row r="237">
          <cell r="A237" t="str">
            <v>W10X88</v>
          </cell>
          <cell r="B237" t="str">
            <v>F</v>
          </cell>
          <cell r="C237">
            <v>88</v>
          </cell>
          <cell r="D237">
            <v>26</v>
          </cell>
          <cell r="E237">
            <v>10.8</v>
          </cell>
          <cell r="F237">
            <v>10.875</v>
          </cell>
          <cell r="G237" t="str">
            <v>–</v>
          </cell>
          <cell r="H237" t="str">
            <v>–</v>
          </cell>
          <cell r="I237" t="str">
            <v>–</v>
          </cell>
          <cell r="J237">
            <v>10.3</v>
          </cell>
          <cell r="K237">
            <v>10.25</v>
          </cell>
          <cell r="L237" t="str">
            <v>–</v>
          </cell>
          <cell r="M237" t="str">
            <v>–</v>
          </cell>
          <cell r="N237" t="str">
            <v>–</v>
          </cell>
          <cell r="O237">
            <v>0.60499999999999998</v>
          </cell>
          <cell r="P237">
            <v>0.625</v>
          </cell>
          <cell r="Q237">
            <v>0.3125</v>
          </cell>
          <cell r="R237">
            <v>0.99</v>
          </cell>
          <cell r="S237">
            <v>1</v>
          </cell>
          <cell r="T237" t="str">
            <v>–</v>
          </cell>
          <cell r="U237" t="str">
            <v>–</v>
          </cell>
          <cell r="V237" t="str">
            <v>–</v>
          </cell>
          <cell r="W237">
            <v>1.49</v>
          </cell>
          <cell r="X237">
            <v>1.6875</v>
          </cell>
          <cell r="Y237">
            <v>0.9375</v>
          </cell>
          <cell r="Z237" t="str">
            <v>–</v>
          </cell>
          <cell r="AA237" t="str">
            <v>–</v>
          </cell>
          <cell r="AB237" t="str">
            <v>–</v>
          </cell>
          <cell r="AC237" t="str">
            <v>–</v>
          </cell>
          <cell r="AD237" t="str">
            <v>–</v>
          </cell>
          <cell r="AE237">
            <v>5.18</v>
          </cell>
          <cell r="AF237" t="str">
            <v>–</v>
          </cell>
          <cell r="AG237" t="str">
            <v>–</v>
          </cell>
          <cell r="AH237">
            <v>13</v>
          </cell>
          <cell r="AI237" t="str">
            <v>–</v>
          </cell>
          <cell r="AJ237" t="str">
            <v>–</v>
          </cell>
          <cell r="AK237">
            <v>534</v>
          </cell>
          <cell r="AL237">
            <v>113</v>
          </cell>
          <cell r="AM237">
            <v>98.5</v>
          </cell>
          <cell r="AN237">
            <v>4.54</v>
          </cell>
          <cell r="AO237">
            <v>179</v>
          </cell>
          <cell r="AP237">
            <v>53.1</v>
          </cell>
          <cell r="AQ237">
            <v>34.799999999999997</v>
          </cell>
          <cell r="AR237">
            <v>2.63</v>
          </cell>
          <cell r="AS237" t="str">
            <v>–</v>
          </cell>
          <cell r="AT237" t="str">
            <v>–</v>
          </cell>
          <cell r="AU237" t="str">
            <v>–</v>
          </cell>
          <cell r="AV237">
            <v>7.53</v>
          </cell>
          <cell r="AW237">
            <v>4330</v>
          </cell>
          <cell r="AX237" t="str">
            <v>–</v>
          </cell>
          <cell r="AY237">
            <v>25.3</v>
          </cell>
          <cell r="AZ237">
            <v>64.400000000000006</v>
          </cell>
          <cell r="BA237" t="str">
            <v>–</v>
          </cell>
          <cell r="BB237" t="str">
            <v>–</v>
          </cell>
          <cell r="BC237">
            <v>23.5</v>
          </cell>
          <cell r="BD237">
            <v>55.9</v>
          </cell>
          <cell r="BE237" t="str">
            <v>–</v>
          </cell>
          <cell r="BF237" t="str">
            <v>–</v>
          </cell>
          <cell r="BG237" t="str">
            <v>–</v>
          </cell>
          <cell r="BH237" t="str">
            <v>–</v>
          </cell>
          <cell r="BI237" t="str">
            <v>–</v>
          </cell>
          <cell r="BJ237" t="str">
            <v>–</v>
          </cell>
          <cell r="BK237" t="str">
            <v>–</v>
          </cell>
          <cell r="BL237" t="str">
            <v>–</v>
          </cell>
          <cell r="BM237" t="str">
            <v>–</v>
          </cell>
          <cell r="BN237" t="str">
            <v>–</v>
          </cell>
          <cell r="BO237" t="str">
            <v>–</v>
          </cell>
          <cell r="BP237" t="str">
            <v>–</v>
          </cell>
          <cell r="BQ237" t="str">
            <v>–</v>
          </cell>
          <cell r="BR237" t="str">
            <v>–</v>
          </cell>
          <cell r="BS237" t="str">
            <v>–</v>
          </cell>
          <cell r="BT237" t="str">
            <v>–</v>
          </cell>
          <cell r="BU237" t="str">
            <v>–</v>
          </cell>
          <cell r="BV237">
            <v>2.99</v>
          </cell>
          <cell r="BW237">
            <v>9.81</v>
          </cell>
          <cell r="BX237">
            <v>50.4</v>
          </cell>
          <cell r="BY237">
            <v>60.7</v>
          </cell>
        </row>
        <row r="238">
          <cell r="A238" t="str">
            <v>W10X77</v>
          </cell>
          <cell r="B238" t="str">
            <v>F</v>
          </cell>
          <cell r="C238">
            <v>77</v>
          </cell>
          <cell r="D238">
            <v>22.7</v>
          </cell>
          <cell r="E238">
            <v>10.6</v>
          </cell>
          <cell r="F238">
            <v>10.625</v>
          </cell>
          <cell r="G238" t="str">
            <v>–</v>
          </cell>
          <cell r="H238" t="str">
            <v>–</v>
          </cell>
          <cell r="I238" t="str">
            <v>–</v>
          </cell>
          <cell r="J238">
            <v>10.199999999999999</v>
          </cell>
          <cell r="K238">
            <v>10.25</v>
          </cell>
          <cell r="L238" t="str">
            <v>–</v>
          </cell>
          <cell r="M238" t="str">
            <v>–</v>
          </cell>
          <cell r="N238" t="str">
            <v>–</v>
          </cell>
          <cell r="O238">
            <v>0.53</v>
          </cell>
          <cell r="P238">
            <v>0.5</v>
          </cell>
          <cell r="Q238">
            <v>0.25</v>
          </cell>
          <cell r="R238">
            <v>0.87</v>
          </cell>
          <cell r="S238">
            <v>0.875</v>
          </cell>
          <cell r="T238" t="str">
            <v>–</v>
          </cell>
          <cell r="U238" t="str">
            <v>–</v>
          </cell>
          <cell r="V238" t="str">
            <v>–</v>
          </cell>
          <cell r="W238">
            <v>1.37</v>
          </cell>
          <cell r="X238">
            <v>1.5625</v>
          </cell>
          <cell r="Y238">
            <v>0.875</v>
          </cell>
          <cell r="Z238" t="str">
            <v>–</v>
          </cell>
          <cell r="AA238" t="str">
            <v>–</v>
          </cell>
          <cell r="AB238" t="str">
            <v>–</v>
          </cell>
          <cell r="AC238" t="str">
            <v>–</v>
          </cell>
          <cell r="AD238" t="str">
            <v>–</v>
          </cell>
          <cell r="AE238">
            <v>5.86</v>
          </cell>
          <cell r="AF238" t="str">
            <v>–</v>
          </cell>
          <cell r="AG238" t="str">
            <v>–</v>
          </cell>
          <cell r="AH238">
            <v>14.8</v>
          </cell>
          <cell r="AI238" t="str">
            <v>–</v>
          </cell>
          <cell r="AJ238" t="str">
            <v>–</v>
          </cell>
          <cell r="AK238">
            <v>455</v>
          </cell>
          <cell r="AL238">
            <v>97.6</v>
          </cell>
          <cell r="AM238">
            <v>85.9</v>
          </cell>
          <cell r="AN238">
            <v>4.49</v>
          </cell>
          <cell r="AO238">
            <v>154</v>
          </cell>
          <cell r="AP238">
            <v>45.9</v>
          </cell>
          <cell r="AQ238">
            <v>30.1</v>
          </cell>
          <cell r="AR238">
            <v>2.6</v>
          </cell>
          <cell r="AS238" t="str">
            <v>–</v>
          </cell>
          <cell r="AT238" t="str">
            <v>–</v>
          </cell>
          <cell r="AU238" t="str">
            <v>–</v>
          </cell>
          <cell r="AV238">
            <v>5.1100000000000003</v>
          </cell>
          <cell r="AW238">
            <v>3630</v>
          </cell>
          <cell r="AX238" t="str">
            <v>–</v>
          </cell>
          <cell r="AY238">
            <v>24.8</v>
          </cell>
          <cell r="AZ238">
            <v>55</v>
          </cell>
          <cell r="BA238" t="str">
            <v>–</v>
          </cell>
          <cell r="BB238" t="str">
            <v>–</v>
          </cell>
          <cell r="BC238">
            <v>20.5</v>
          </cell>
          <cell r="BD238">
            <v>48.4</v>
          </cell>
          <cell r="BE238" t="str">
            <v>–</v>
          </cell>
          <cell r="BF238" t="str">
            <v>–</v>
          </cell>
          <cell r="BG238" t="str">
            <v>–</v>
          </cell>
          <cell r="BH238" t="str">
            <v>–</v>
          </cell>
          <cell r="BI238" t="str">
            <v>–</v>
          </cell>
          <cell r="BJ238" t="str">
            <v>–</v>
          </cell>
          <cell r="BK238" t="str">
            <v>–</v>
          </cell>
          <cell r="BL238" t="str">
            <v>–</v>
          </cell>
          <cell r="BM238" t="str">
            <v>–</v>
          </cell>
          <cell r="BN238" t="str">
            <v>–</v>
          </cell>
          <cell r="BO238" t="str">
            <v>–</v>
          </cell>
          <cell r="BP238" t="str">
            <v>–</v>
          </cell>
          <cell r="BQ238" t="str">
            <v>–</v>
          </cell>
          <cell r="BR238" t="str">
            <v>–</v>
          </cell>
          <cell r="BS238" t="str">
            <v>–</v>
          </cell>
          <cell r="BT238" t="str">
            <v>–</v>
          </cell>
          <cell r="BU238" t="str">
            <v>–</v>
          </cell>
          <cell r="BV238">
            <v>2.95</v>
          </cell>
          <cell r="BW238">
            <v>9.73</v>
          </cell>
          <cell r="BX238">
            <v>49.9</v>
          </cell>
          <cell r="BY238">
            <v>60.1</v>
          </cell>
        </row>
        <row r="239">
          <cell r="A239" t="str">
            <v>W10X68</v>
          </cell>
          <cell r="B239" t="str">
            <v>F</v>
          </cell>
          <cell r="C239">
            <v>68</v>
          </cell>
          <cell r="D239">
            <v>19.899999999999999</v>
          </cell>
          <cell r="E239">
            <v>10.4</v>
          </cell>
          <cell r="F239">
            <v>10.375</v>
          </cell>
          <cell r="G239" t="str">
            <v>–</v>
          </cell>
          <cell r="H239" t="str">
            <v>–</v>
          </cell>
          <cell r="I239" t="str">
            <v>–</v>
          </cell>
          <cell r="J239">
            <v>10.1</v>
          </cell>
          <cell r="K239">
            <v>10.125</v>
          </cell>
          <cell r="L239" t="str">
            <v>–</v>
          </cell>
          <cell r="M239" t="str">
            <v>–</v>
          </cell>
          <cell r="N239" t="str">
            <v>–</v>
          </cell>
          <cell r="O239">
            <v>0.47</v>
          </cell>
          <cell r="P239">
            <v>0.5</v>
          </cell>
          <cell r="Q239">
            <v>0.25</v>
          </cell>
          <cell r="R239">
            <v>0.77</v>
          </cell>
          <cell r="S239">
            <v>0.75</v>
          </cell>
          <cell r="T239" t="str">
            <v>–</v>
          </cell>
          <cell r="U239" t="str">
            <v>–</v>
          </cell>
          <cell r="V239" t="str">
            <v>–</v>
          </cell>
          <cell r="W239">
            <v>1.27</v>
          </cell>
          <cell r="X239">
            <v>1.4375</v>
          </cell>
          <cell r="Y239">
            <v>0.875</v>
          </cell>
          <cell r="Z239" t="str">
            <v>–</v>
          </cell>
          <cell r="AA239" t="str">
            <v>–</v>
          </cell>
          <cell r="AB239" t="str">
            <v>–</v>
          </cell>
          <cell r="AC239" t="str">
            <v>–</v>
          </cell>
          <cell r="AD239" t="str">
            <v>–</v>
          </cell>
          <cell r="AE239">
            <v>6.58</v>
          </cell>
          <cell r="AF239" t="str">
            <v>–</v>
          </cell>
          <cell r="AG239" t="str">
            <v>–</v>
          </cell>
          <cell r="AH239">
            <v>16.7</v>
          </cell>
          <cell r="AI239" t="str">
            <v>–</v>
          </cell>
          <cell r="AJ239" t="str">
            <v>–</v>
          </cell>
          <cell r="AK239">
            <v>394</v>
          </cell>
          <cell r="AL239">
            <v>85.3</v>
          </cell>
          <cell r="AM239">
            <v>75.7</v>
          </cell>
          <cell r="AN239">
            <v>4.4400000000000004</v>
          </cell>
          <cell r="AO239">
            <v>134</v>
          </cell>
          <cell r="AP239">
            <v>40.1</v>
          </cell>
          <cell r="AQ239">
            <v>26.4</v>
          </cell>
          <cell r="AR239">
            <v>2.59</v>
          </cell>
          <cell r="AS239" t="str">
            <v>–</v>
          </cell>
          <cell r="AT239" t="str">
            <v>–</v>
          </cell>
          <cell r="AU239" t="str">
            <v>–</v>
          </cell>
          <cell r="AV239">
            <v>3.56</v>
          </cell>
          <cell r="AW239">
            <v>3100</v>
          </cell>
          <cell r="AX239" t="str">
            <v>–</v>
          </cell>
          <cell r="AY239">
            <v>24.3</v>
          </cell>
          <cell r="AZ239">
            <v>47.3</v>
          </cell>
          <cell r="BA239" t="str">
            <v>–</v>
          </cell>
          <cell r="BB239" t="str">
            <v>–</v>
          </cell>
          <cell r="BC239">
            <v>17.899999999999999</v>
          </cell>
          <cell r="BD239">
            <v>42.1</v>
          </cell>
          <cell r="BE239" t="str">
            <v>–</v>
          </cell>
          <cell r="BF239" t="str">
            <v>–</v>
          </cell>
          <cell r="BG239" t="str">
            <v>–</v>
          </cell>
          <cell r="BH239" t="str">
            <v>–</v>
          </cell>
          <cell r="BI239" t="str">
            <v>–</v>
          </cell>
          <cell r="BJ239" t="str">
            <v>–</v>
          </cell>
          <cell r="BK239" t="str">
            <v>–</v>
          </cell>
          <cell r="BL239" t="str">
            <v>–</v>
          </cell>
          <cell r="BM239" t="str">
            <v>–</v>
          </cell>
          <cell r="BN239" t="str">
            <v>–</v>
          </cell>
          <cell r="BO239" t="str">
            <v>–</v>
          </cell>
          <cell r="BP239" t="str">
            <v>–</v>
          </cell>
          <cell r="BQ239" t="str">
            <v>–</v>
          </cell>
          <cell r="BR239" t="str">
            <v>–</v>
          </cell>
          <cell r="BS239" t="str">
            <v>–</v>
          </cell>
          <cell r="BT239" t="str">
            <v>–</v>
          </cell>
          <cell r="BU239" t="str">
            <v>–</v>
          </cell>
          <cell r="BV239">
            <v>2.92</v>
          </cell>
          <cell r="BW239">
            <v>9.6300000000000008</v>
          </cell>
          <cell r="BX239">
            <v>49.3</v>
          </cell>
          <cell r="BY239">
            <v>59.4</v>
          </cell>
        </row>
        <row r="240">
          <cell r="A240" t="str">
            <v>W10X60</v>
          </cell>
          <cell r="B240" t="str">
            <v>F</v>
          </cell>
          <cell r="C240">
            <v>60</v>
          </cell>
          <cell r="D240">
            <v>17.7</v>
          </cell>
          <cell r="E240">
            <v>10.199999999999999</v>
          </cell>
          <cell r="F240">
            <v>10.25</v>
          </cell>
          <cell r="G240" t="str">
            <v>–</v>
          </cell>
          <cell r="H240" t="str">
            <v>–</v>
          </cell>
          <cell r="I240" t="str">
            <v>–</v>
          </cell>
          <cell r="J240">
            <v>10.1</v>
          </cell>
          <cell r="K240">
            <v>10.125</v>
          </cell>
          <cell r="L240" t="str">
            <v>–</v>
          </cell>
          <cell r="M240" t="str">
            <v>–</v>
          </cell>
          <cell r="N240" t="str">
            <v>–</v>
          </cell>
          <cell r="O240">
            <v>0.42</v>
          </cell>
          <cell r="P240">
            <v>0.4375</v>
          </cell>
          <cell r="Q240">
            <v>0.25</v>
          </cell>
          <cell r="R240">
            <v>0.68</v>
          </cell>
          <cell r="S240">
            <v>0.6875</v>
          </cell>
          <cell r="T240" t="str">
            <v>–</v>
          </cell>
          <cell r="U240" t="str">
            <v>–</v>
          </cell>
          <cell r="V240" t="str">
            <v>–</v>
          </cell>
          <cell r="W240">
            <v>1.18</v>
          </cell>
          <cell r="X240">
            <v>1.375</v>
          </cell>
          <cell r="Y240">
            <v>0.8125</v>
          </cell>
          <cell r="Z240" t="str">
            <v>–</v>
          </cell>
          <cell r="AA240" t="str">
            <v>–</v>
          </cell>
          <cell r="AB240" t="str">
            <v>–</v>
          </cell>
          <cell r="AC240" t="str">
            <v>–</v>
          </cell>
          <cell r="AD240" t="str">
            <v>–</v>
          </cell>
          <cell r="AE240">
            <v>7.41</v>
          </cell>
          <cell r="AF240" t="str">
            <v>–</v>
          </cell>
          <cell r="AG240" t="str">
            <v>–</v>
          </cell>
          <cell r="AH240">
            <v>18.7</v>
          </cell>
          <cell r="AI240" t="str">
            <v>–</v>
          </cell>
          <cell r="AJ240" t="str">
            <v>–</v>
          </cell>
          <cell r="AK240">
            <v>341</v>
          </cell>
          <cell r="AL240">
            <v>74.599999999999994</v>
          </cell>
          <cell r="AM240">
            <v>66.7</v>
          </cell>
          <cell r="AN240">
            <v>4.3899999999999997</v>
          </cell>
          <cell r="AO240">
            <v>116</v>
          </cell>
          <cell r="AP240">
            <v>35</v>
          </cell>
          <cell r="AQ240">
            <v>23</v>
          </cell>
          <cell r="AR240">
            <v>2.57</v>
          </cell>
          <cell r="AS240" t="str">
            <v>–</v>
          </cell>
          <cell r="AT240" t="str">
            <v>–</v>
          </cell>
          <cell r="AU240" t="str">
            <v>–</v>
          </cell>
          <cell r="AV240">
            <v>2.48</v>
          </cell>
          <cell r="AW240">
            <v>2640</v>
          </cell>
          <cell r="AX240" t="str">
            <v>–</v>
          </cell>
          <cell r="AY240">
            <v>24</v>
          </cell>
          <cell r="AZ240">
            <v>41.3</v>
          </cell>
          <cell r="BA240" t="str">
            <v>–</v>
          </cell>
          <cell r="BB240" t="str">
            <v>–</v>
          </cell>
          <cell r="BC240">
            <v>15.7</v>
          </cell>
          <cell r="BD240">
            <v>36.799999999999997</v>
          </cell>
          <cell r="BE240" t="str">
            <v>–</v>
          </cell>
          <cell r="BF240" t="str">
            <v>–</v>
          </cell>
          <cell r="BG240" t="str">
            <v>–</v>
          </cell>
          <cell r="BH240" t="str">
            <v>–</v>
          </cell>
          <cell r="BI240" t="str">
            <v>–</v>
          </cell>
          <cell r="BJ240" t="str">
            <v>–</v>
          </cell>
          <cell r="BK240" t="str">
            <v>–</v>
          </cell>
          <cell r="BL240" t="str">
            <v>–</v>
          </cell>
          <cell r="BM240" t="str">
            <v>–</v>
          </cell>
          <cell r="BN240" t="str">
            <v>–</v>
          </cell>
          <cell r="BO240" t="str">
            <v>–</v>
          </cell>
          <cell r="BP240" t="str">
            <v>–</v>
          </cell>
          <cell r="BQ240" t="str">
            <v>–</v>
          </cell>
          <cell r="BR240" t="str">
            <v>–</v>
          </cell>
          <cell r="BS240" t="str">
            <v>–</v>
          </cell>
          <cell r="BT240" t="str">
            <v>–</v>
          </cell>
          <cell r="BU240" t="str">
            <v>–</v>
          </cell>
          <cell r="BV240">
            <v>2.88</v>
          </cell>
          <cell r="BW240">
            <v>9.52</v>
          </cell>
          <cell r="BX240">
            <v>49</v>
          </cell>
          <cell r="BY240">
            <v>59.1</v>
          </cell>
        </row>
        <row r="241">
          <cell r="A241" t="str">
            <v>W10X54</v>
          </cell>
          <cell r="B241" t="str">
            <v>F</v>
          </cell>
          <cell r="C241">
            <v>54</v>
          </cell>
          <cell r="D241">
            <v>15.8</v>
          </cell>
          <cell r="E241">
            <v>10.1</v>
          </cell>
          <cell r="F241">
            <v>10.125</v>
          </cell>
          <cell r="G241" t="str">
            <v>–</v>
          </cell>
          <cell r="H241" t="str">
            <v>–</v>
          </cell>
          <cell r="I241" t="str">
            <v>–</v>
          </cell>
          <cell r="J241">
            <v>10</v>
          </cell>
          <cell r="K241">
            <v>10</v>
          </cell>
          <cell r="L241" t="str">
            <v>–</v>
          </cell>
          <cell r="M241" t="str">
            <v>–</v>
          </cell>
          <cell r="N241" t="str">
            <v>–</v>
          </cell>
          <cell r="O241">
            <v>0.37</v>
          </cell>
          <cell r="P241">
            <v>0.375</v>
          </cell>
          <cell r="Q241">
            <v>0.1875</v>
          </cell>
          <cell r="R241">
            <v>0.61499999999999999</v>
          </cell>
          <cell r="S241">
            <v>0.625</v>
          </cell>
          <cell r="T241" t="str">
            <v>–</v>
          </cell>
          <cell r="U241" t="str">
            <v>–</v>
          </cell>
          <cell r="V241" t="str">
            <v>–</v>
          </cell>
          <cell r="W241">
            <v>1.1200000000000001</v>
          </cell>
          <cell r="X241">
            <v>1.3125</v>
          </cell>
          <cell r="Y241">
            <v>0.8125</v>
          </cell>
          <cell r="Z241" t="str">
            <v>–</v>
          </cell>
          <cell r="AA241" t="str">
            <v>–</v>
          </cell>
          <cell r="AB241" t="str">
            <v>–</v>
          </cell>
          <cell r="AC241" t="str">
            <v>–</v>
          </cell>
          <cell r="AD241" t="str">
            <v>–</v>
          </cell>
          <cell r="AE241">
            <v>8.15</v>
          </cell>
          <cell r="AF241" t="str">
            <v>–</v>
          </cell>
          <cell r="AG241" t="str">
            <v>–</v>
          </cell>
          <cell r="AH241">
            <v>21.2</v>
          </cell>
          <cell r="AI241" t="str">
            <v>–</v>
          </cell>
          <cell r="AJ241" t="str">
            <v>–</v>
          </cell>
          <cell r="AK241">
            <v>303</v>
          </cell>
          <cell r="AL241">
            <v>66.599999999999994</v>
          </cell>
          <cell r="AM241">
            <v>60</v>
          </cell>
          <cell r="AN241">
            <v>4.37</v>
          </cell>
          <cell r="AO241">
            <v>103</v>
          </cell>
          <cell r="AP241">
            <v>31.3</v>
          </cell>
          <cell r="AQ241">
            <v>20.6</v>
          </cell>
          <cell r="AR241">
            <v>2.56</v>
          </cell>
          <cell r="AS241" t="str">
            <v>–</v>
          </cell>
          <cell r="AT241" t="str">
            <v>–</v>
          </cell>
          <cell r="AU241" t="str">
            <v>–</v>
          </cell>
          <cell r="AV241">
            <v>1.82</v>
          </cell>
          <cell r="AW241">
            <v>2320</v>
          </cell>
          <cell r="AX241" t="str">
            <v>–</v>
          </cell>
          <cell r="AY241">
            <v>23.7</v>
          </cell>
          <cell r="AZ241">
            <v>36.5</v>
          </cell>
          <cell r="BA241" t="str">
            <v>–</v>
          </cell>
          <cell r="BB241" t="str">
            <v>–</v>
          </cell>
          <cell r="BC241">
            <v>14</v>
          </cell>
          <cell r="BD241">
            <v>32.799999999999997</v>
          </cell>
          <cell r="BE241" t="str">
            <v>–</v>
          </cell>
          <cell r="BF241" t="str">
            <v>–</v>
          </cell>
          <cell r="BG241" t="str">
            <v>–</v>
          </cell>
          <cell r="BH241" t="str">
            <v>–</v>
          </cell>
          <cell r="BI241" t="str">
            <v>–</v>
          </cell>
          <cell r="BJ241" t="str">
            <v>–</v>
          </cell>
          <cell r="BK241" t="str">
            <v>–</v>
          </cell>
          <cell r="BL241" t="str">
            <v>–</v>
          </cell>
          <cell r="BM241" t="str">
            <v>–</v>
          </cell>
          <cell r="BN241" t="str">
            <v>–</v>
          </cell>
          <cell r="BO241" t="str">
            <v>–</v>
          </cell>
          <cell r="BP241" t="str">
            <v>–</v>
          </cell>
          <cell r="BQ241" t="str">
            <v>–</v>
          </cell>
          <cell r="BR241" t="str">
            <v>–</v>
          </cell>
          <cell r="BS241" t="str">
            <v>–</v>
          </cell>
          <cell r="BT241" t="str">
            <v>–</v>
          </cell>
          <cell r="BU241" t="str">
            <v>–</v>
          </cell>
          <cell r="BV241">
            <v>2.85</v>
          </cell>
          <cell r="BW241">
            <v>9.49</v>
          </cell>
          <cell r="BX241">
            <v>48.6</v>
          </cell>
          <cell r="BY241">
            <v>58.6</v>
          </cell>
        </row>
        <row r="242">
          <cell r="A242" t="str">
            <v>W10X49</v>
          </cell>
          <cell r="B242" t="str">
            <v>F</v>
          </cell>
          <cell r="C242">
            <v>49</v>
          </cell>
          <cell r="D242">
            <v>14.4</v>
          </cell>
          <cell r="E242">
            <v>10</v>
          </cell>
          <cell r="F242">
            <v>10</v>
          </cell>
          <cell r="G242" t="str">
            <v>–</v>
          </cell>
          <cell r="H242" t="str">
            <v>–</v>
          </cell>
          <cell r="I242" t="str">
            <v>–</v>
          </cell>
          <cell r="J242">
            <v>10</v>
          </cell>
          <cell r="K242">
            <v>10</v>
          </cell>
          <cell r="L242" t="str">
            <v>–</v>
          </cell>
          <cell r="M242" t="str">
            <v>–</v>
          </cell>
          <cell r="N242" t="str">
            <v>–</v>
          </cell>
          <cell r="O242">
            <v>0.34</v>
          </cell>
          <cell r="P242">
            <v>0.3125</v>
          </cell>
          <cell r="Q242">
            <v>0.1875</v>
          </cell>
          <cell r="R242">
            <v>0.56000000000000005</v>
          </cell>
          <cell r="S242">
            <v>0.5625</v>
          </cell>
          <cell r="T242" t="str">
            <v>–</v>
          </cell>
          <cell r="U242" t="str">
            <v>–</v>
          </cell>
          <cell r="V242" t="str">
            <v>–</v>
          </cell>
          <cell r="W242">
            <v>1.06</v>
          </cell>
          <cell r="X242">
            <v>1.25</v>
          </cell>
          <cell r="Y242">
            <v>0.8125</v>
          </cell>
          <cell r="Z242" t="str">
            <v>–</v>
          </cell>
          <cell r="AA242" t="str">
            <v>–</v>
          </cell>
          <cell r="AB242" t="str">
            <v>–</v>
          </cell>
          <cell r="AC242" t="str">
            <v>–</v>
          </cell>
          <cell r="AD242" t="str">
            <v>–</v>
          </cell>
          <cell r="AE242">
            <v>8.93</v>
          </cell>
          <cell r="AF242" t="str">
            <v>–</v>
          </cell>
          <cell r="AG242" t="str">
            <v>–</v>
          </cell>
          <cell r="AH242">
            <v>23.1</v>
          </cell>
          <cell r="AI242" t="str">
            <v>–</v>
          </cell>
          <cell r="AJ242" t="str">
            <v>–</v>
          </cell>
          <cell r="AK242">
            <v>272</v>
          </cell>
          <cell r="AL242">
            <v>60.4</v>
          </cell>
          <cell r="AM242">
            <v>54.6</v>
          </cell>
          <cell r="AN242">
            <v>4.3499999999999996</v>
          </cell>
          <cell r="AO242">
            <v>93.4</v>
          </cell>
          <cell r="AP242">
            <v>28.3</v>
          </cell>
          <cell r="AQ242">
            <v>18.7</v>
          </cell>
          <cell r="AR242">
            <v>2.54</v>
          </cell>
          <cell r="AS242" t="str">
            <v>–</v>
          </cell>
          <cell r="AT242" t="str">
            <v>–</v>
          </cell>
          <cell r="AU242" t="str">
            <v>–</v>
          </cell>
          <cell r="AV242">
            <v>1.39</v>
          </cell>
          <cell r="AW242">
            <v>2070</v>
          </cell>
          <cell r="AX242" t="str">
            <v>–</v>
          </cell>
          <cell r="AY242">
            <v>23.6</v>
          </cell>
          <cell r="AZ242">
            <v>33</v>
          </cell>
          <cell r="BA242" t="str">
            <v>–</v>
          </cell>
          <cell r="BB242" t="str">
            <v>–</v>
          </cell>
          <cell r="BC242">
            <v>12.8</v>
          </cell>
          <cell r="BD242">
            <v>29.8</v>
          </cell>
          <cell r="BE242" t="str">
            <v>–</v>
          </cell>
          <cell r="BF242" t="str">
            <v>–</v>
          </cell>
          <cell r="BG242" t="str">
            <v>–</v>
          </cell>
          <cell r="BH242" t="str">
            <v>–</v>
          </cell>
          <cell r="BI242" t="str">
            <v>–</v>
          </cell>
          <cell r="BJ242" t="str">
            <v>–</v>
          </cell>
          <cell r="BK242" t="str">
            <v>–</v>
          </cell>
          <cell r="BL242" t="str">
            <v>–</v>
          </cell>
          <cell r="BM242" t="str">
            <v>–</v>
          </cell>
          <cell r="BN242" t="str">
            <v>–</v>
          </cell>
          <cell r="BO242" t="str">
            <v>–</v>
          </cell>
          <cell r="BP242" t="str">
            <v>–</v>
          </cell>
          <cell r="BQ242" t="str">
            <v>–</v>
          </cell>
          <cell r="BR242" t="str">
            <v>–</v>
          </cell>
          <cell r="BS242" t="str">
            <v>–</v>
          </cell>
          <cell r="BT242" t="str">
            <v>–</v>
          </cell>
          <cell r="BU242" t="str">
            <v>–</v>
          </cell>
          <cell r="BV242">
            <v>2.84</v>
          </cell>
          <cell r="BW242">
            <v>9.44</v>
          </cell>
          <cell r="BX242">
            <v>48.5</v>
          </cell>
          <cell r="BY242">
            <v>58.5</v>
          </cell>
        </row>
        <row r="243">
          <cell r="A243" t="str">
            <v>W10X45</v>
          </cell>
          <cell r="B243" t="str">
            <v>F</v>
          </cell>
          <cell r="C243">
            <v>45</v>
          </cell>
          <cell r="D243">
            <v>13.3</v>
          </cell>
          <cell r="E243">
            <v>10.1</v>
          </cell>
          <cell r="F243">
            <v>10.125</v>
          </cell>
          <cell r="G243" t="str">
            <v>–</v>
          </cell>
          <cell r="H243" t="str">
            <v>–</v>
          </cell>
          <cell r="I243" t="str">
            <v>–</v>
          </cell>
          <cell r="J243">
            <v>8.02</v>
          </cell>
          <cell r="K243">
            <v>8</v>
          </cell>
          <cell r="L243" t="str">
            <v>–</v>
          </cell>
          <cell r="M243" t="str">
            <v>–</v>
          </cell>
          <cell r="N243" t="str">
            <v>–</v>
          </cell>
          <cell r="O243">
            <v>0.35</v>
          </cell>
          <cell r="P243">
            <v>0.375</v>
          </cell>
          <cell r="Q243">
            <v>0.1875</v>
          </cell>
          <cell r="R243">
            <v>0.62</v>
          </cell>
          <cell r="S243">
            <v>0.625</v>
          </cell>
          <cell r="T243" t="str">
            <v>–</v>
          </cell>
          <cell r="U243" t="str">
            <v>–</v>
          </cell>
          <cell r="V243" t="str">
            <v>–</v>
          </cell>
          <cell r="W243">
            <v>1.1200000000000001</v>
          </cell>
          <cell r="X243">
            <v>1.3125</v>
          </cell>
          <cell r="Y243">
            <v>0.8125</v>
          </cell>
          <cell r="Z243" t="str">
            <v>–</v>
          </cell>
          <cell r="AA243" t="str">
            <v>–</v>
          </cell>
          <cell r="AB243" t="str">
            <v>–</v>
          </cell>
          <cell r="AC243" t="str">
            <v>–</v>
          </cell>
          <cell r="AD243" t="str">
            <v>–</v>
          </cell>
          <cell r="AE243">
            <v>6.47</v>
          </cell>
          <cell r="AF243" t="str">
            <v>–</v>
          </cell>
          <cell r="AG243" t="str">
            <v>–</v>
          </cell>
          <cell r="AH243">
            <v>22.5</v>
          </cell>
          <cell r="AI243" t="str">
            <v>–</v>
          </cell>
          <cell r="AJ243" t="str">
            <v>–</v>
          </cell>
          <cell r="AK243">
            <v>248</v>
          </cell>
          <cell r="AL243">
            <v>54.9</v>
          </cell>
          <cell r="AM243">
            <v>49.1</v>
          </cell>
          <cell r="AN243">
            <v>4.32</v>
          </cell>
          <cell r="AO243">
            <v>53.4</v>
          </cell>
          <cell r="AP243">
            <v>20.3</v>
          </cell>
          <cell r="AQ243">
            <v>13.3</v>
          </cell>
          <cell r="AR243">
            <v>2.0099999999999998</v>
          </cell>
          <cell r="AS243" t="str">
            <v>–</v>
          </cell>
          <cell r="AT243" t="str">
            <v>–</v>
          </cell>
          <cell r="AU243" t="str">
            <v>–</v>
          </cell>
          <cell r="AV243">
            <v>1.51</v>
          </cell>
          <cell r="AW243">
            <v>1200</v>
          </cell>
          <cell r="AX243" t="str">
            <v>–</v>
          </cell>
          <cell r="AY243">
            <v>19</v>
          </cell>
          <cell r="AZ243">
            <v>23.6</v>
          </cell>
          <cell r="BA243" t="str">
            <v>–</v>
          </cell>
          <cell r="BB243" t="str">
            <v>–</v>
          </cell>
          <cell r="BC243">
            <v>11.3</v>
          </cell>
          <cell r="BD243">
            <v>27</v>
          </cell>
          <cell r="BE243" t="str">
            <v>–</v>
          </cell>
          <cell r="BF243" t="str">
            <v>–</v>
          </cell>
          <cell r="BG243" t="str">
            <v>–</v>
          </cell>
          <cell r="BH243" t="str">
            <v>–</v>
          </cell>
          <cell r="BI243" t="str">
            <v>–</v>
          </cell>
          <cell r="BJ243" t="str">
            <v>–</v>
          </cell>
          <cell r="BK243" t="str">
            <v>–</v>
          </cell>
          <cell r="BL243" t="str">
            <v>–</v>
          </cell>
          <cell r="BM243" t="str">
            <v>–</v>
          </cell>
          <cell r="BN243" t="str">
            <v>–</v>
          </cell>
          <cell r="BO243" t="str">
            <v>–</v>
          </cell>
          <cell r="BP243" t="str">
            <v>–</v>
          </cell>
          <cell r="BQ243" t="str">
            <v>–</v>
          </cell>
          <cell r="BR243" t="str">
            <v>–</v>
          </cell>
          <cell r="BS243" t="str">
            <v>–</v>
          </cell>
          <cell r="BT243" t="str">
            <v>–</v>
          </cell>
          <cell r="BU243" t="str">
            <v>–</v>
          </cell>
          <cell r="BV243">
            <v>2.27</v>
          </cell>
          <cell r="BW243">
            <v>9.48</v>
          </cell>
          <cell r="BX243">
            <v>42.7</v>
          </cell>
          <cell r="BY243">
            <v>50.7</v>
          </cell>
        </row>
        <row r="244">
          <cell r="A244" t="str">
            <v>W10X39</v>
          </cell>
          <cell r="B244" t="str">
            <v>F</v>
          </cell>
          <cell r="C244">
            <v>39</v>
          </cell>
          <cell r="D244">
            <v>11.5</v>
          </cell>
          <cell r="E244">
            <v>9.92</v>
          </cell>
          <cell r="F244">
            <v>9.875</v>
          </cell>
          <cell r="G244" t="str">
            <v>–</v>
          </cell>
          <cell r="H244" t="str">
            <v>–</v>
          </cell>
          <cell r="I244" t="str">
            <v>–</v>
          </cell>
          <cell r="J244">
            <v>7.99</v>
          </cell>
          <cell r="K244">
            <v>8</v>
          </cell>
          <cell r="L244" t="str">
            <v>–</v>
          </cell>
          <cell r="M244" t="str">
            <v>–</v>
          </cell>
          <cell r="N244" t="str">
            <v>–</v>
          </cell>
          <cell r="O244">
            <v>0.315</v>
          </cell>
          <cell r="P244">
            <v>0.3125</v>
          </cell>
          <cell r="Q244">
            <v>0.1875</v>
          </cell>
          <cell r="R244">
            <v>0.53</v>
          </cell>
          <cell r="S244">
            <v>0.5</v>
          </cell>
          <cell r="T244" t="str">
            <v>–</v>
          </cell>
          <cell r="U244" t="str">
            <v>–</v>
          </cell>
          <cell r="V244" t="str">
            <v>–</v>
          </cell>
          <cell r="W244">
            <v>1.03</v>
          </cell>
          <cell r="X244">
            <v>1.1875</v>
          </cell>
          <cell r="Y244">
            <v>0.8125</v>
          </cell>
          <cell r="Z244" t="str">
            <v>–</v>
          </cell>
          <cell r="AA244" t="str">
            <v>–</v>
          </cell>
          <cell r="AB244" t="str">
            <v>–</v>
          </cell>
          <cell r="AC244" t="str">
            <v>–</v>
          </cell>
          <cell r="AD244" t="str">
            <v>–</v>
          </cell>
          <cell r="AE244">
            <v>7.53</v>
          </cell>
          <cell r="AF244" t="str">
            <v>–</v>
          </cell>
          <cell r="AG244" t="str">
            <v>–</v>
          </cell>
          <cell r="AH244">
            <v>25</v>
          </cell>
          <cell r="AI244" t="str">
            <v>–</v>
          </cell>
          <cell r="AJ244" t="str">
            <v>–</v>
          </cell>
          <cell r="AK244">
            <v>209</v>
          </cell>
          <cell r="AL244">
            <v>46.8</v>
          </cell>
          <cell r="AM244">
            <v>42.1</v>
          </cell>
          <cell r="AN244">
            <v>4.2699999999999996</v>
          </cell>
          <cell r="AO244">
            <v>45</v>
          </cell>
          <cell r="AP244">
            <v>17.2</v>
          </cell>
          <cell r="AQ244">
            <v>11.3</v>
          </cell>
          <cell r="AR244">
            <v>1.98</v>
          </cell>
          <cell r="AS244" t="str">
            <v>–</v>
          </cell>
          <cell r="AT244" t="str">
            <v>–</v>
          </cell>
          <cell r="AU244" t="str">
            <v>–</v>
          </cell>
          <cell r="AV244">
            <v>0.97599999999999998</v>
          </cell>
          <cell r="AW244">
            <v>992</v>
          </cell>
          <cell r="AX244" t="str">
            <v>–</v>
          </cell>
          <cell r="AY244">
            <v>18.8</v>
          </cell>
          <cell r="AZ244">
            <v>19.899999999999999</v>
          </cell>
          <cell r="BA244" t="str">
            <v>–</v>
          </cell>
          <cell r="BB244" t="str">
            <v>–</v>
          </cell>
          <cell r="BC244">
            <v>9.5500000000000007</v>
          </cell>
          <cell r="BD244">
            <v>23</v>
          </cell>
          <cell r="BE244" t="str">
            <v>–</v>
          </cell>
          <cell r="BF244" t="str">
            <v>–</v>
          </cell>
          <cell r="BG244" t="str">
            <v>–</v>
          </cell>
          <cell r="BH244" t="str">
            <v>–</v>
          </cell>
          <cell r="BI244" t="str">
            <v>–</v>
          </cell>
          <cell r="BJ244" t="str">
            <v>–</v>
          </cell>
          <cell r="BK244" t="str">
            <v>–</v>
          </cell>
          <cell r="BL244" t="str">
            <v>–</v>
          </cell>
          <cell r="BM244" t="str">
            <v>–</v>
          </cell>
          <cell r="BN244" t="str">
            <v>–</v>
          </cell>
          <cell r="BO244" t="str">
            <v>–</v>
          </cell>
          <cell r="BP244" t="str">
            <v>–</v>
          </cell>
          <cell r="BQ244" t="str">
            <v>–</v>
          </cell>
          <cell r="BR244" t="str">
            <v>–</v>
          </cell>
          <cell r="BS244" t="str">
            <v>–</v>
          </cell>
          <cell r="BT244" t="str">
            <v>–</v>
          </cell>
          <cell r="BU244" t="str">
            <v>–</v>
          </cell>
          <cell r="BV244">
            <v>2.2400000000000002</v>
          </cell>
          <cell r="BW244">
            <v>9.39</v>
          </cell>
          <cell r="BX244">
            <v>42.3</v>
          </cell>
          <cell r="BY244">
            <v>50.3</v>
          </cell>
        </row>
        <row r="245">
          <cell r="A245" t="str">
            <v>W10X33</v>
          </cell>
          <cell r="B245" t="str">
            <v>F</v>
          </cell>
          <cell r="C245">
            <v>33</v>
          </cell>
          <cell r="D245">
            <v>9.7100000000000009</v>
          </cell>
          <cell r="E245">
            <v>9.73</v>
          </cell>
          <cell r="F245">
            <v>9.75</v>
          </cell>
          <cell r="G245" t="str">
            <v>–</v>
          </cell>
          <cell r="H245" t="str">
            <v>–</v>
          </cell>
          <cell r="I245" t="str">
            <v>–</v>
          </cell>
          <cell r="J245">
            <v>7.96</v>
          </cell>
          <cell r="K245">
            <v>8</v>
          </cell>
          <cell r="L245" t="str">
            <v>–</v>
          </cell>
          <cell r="M245" t="str">
            <v>–</v>
          </cell>
          <cell r="N245" t="str">
            <v>–</v>
          </cell>
          <cell r="O245">
            <v>0.28999999999999998</v>
          </cell>
          <cell r="P245">
            <v>0.3125</v>
          </cell>
          <cell r="Q245">
            <v>0.1875</v>
          </cell>
          <cell r="R245">
            <v>0.435</v>
          </cell>
          <cell r="S245">
            <v>0.4375</v>
          </cell>
          <cell r="T245" t="str">
            <v>–</v>
          </cell>
          <cell r="U245" t="str">
            <v>–</v>
          </cell>
          <cell r="V245" t="str">
            <v>–</v>
          </cell>
          <cell r="W245">
            <v>0.93500000000000005</v>
          </cell>
          <cell r="X245">
            <v>1.125</v>
          </cell>
          <cell r="Y245">
            <v>0.75</v>
          </cell>
          <cell r="Z245" t="str">
            <v>–</v>
          </cell>
          <cell r="AA245" t="str">
            <v>–</v>
          </cell>
          <cell r="AB245" t="str">
            <v>–</v>
          </cell>
          <cell r="AC245" t="str">
            <v>–</v>
          </cell>
          <cell r="AD245" t="str">
            <v>–</v>
          </cell>
          <cell r="AE245">
            <v>9.15</v>
          </cell>
          <cell r="AF245" t="str">
            <v>–</v>
          </cell>
          <cell r="AG245" t="str">
            <v>–</v>
          </cell>
          <cell r="AH245">
            <v>27.1</v>
          </cell>
          <cell r="AI245" t="str">
            <v>–</v>
          </cell>
          <cell r="AJ245" t="str">
            <v>–</v>
          </cell>
          <cell r="AK245">
            <v>171</v>
          </cell>
          <cell r="AL245">
            <v>38.799999999999997</v>
          </cell>
          <cell r="AM245">
            <v>35</v>
          </cell>
          <cell r="AN245">
            <v>4.1900000000000004</v>
          </cell>
          <cell r="AO245">
            <v>36.6</v>
          </cell>
          <cell r="AP245">
            <v>14</v>
          </cell>
          <cell r="AQ245">
            <v>9.1999999999999993</v>
          </cell>
          <cell r="AR245">
            <v>1.94</v>
          </cell>
          <cell r="AS245" t="str">
            <v>–</v>
          </cell>
          <cell r="AT245" t="str">
            <v>–</v>
          </cell>
          <cell r="AU245" t="str">
            <v>–</v>
          </cell>
          <cell r="AV245">
            <v>0.58299999999999996</v>
          </cell>
          <cell r="AW245">
            <v>791</v>
          </cell>
          <cell r="AX245" t="str">
            <v>–</v>
          </cell>
          <cell r="AY245">
            <v>18.5</v>
          </cell>
          <cell r="AZ245">
            <v>16</v>
          </cell>
          <cell r="BA245" t="str">
            <v>–</v>
          </cell>
          <cell r="BB245" t="str">
            <v>–</v>
          </cell>
          <cell r="BC245">
            <v>7.75</v>
          </cell>
          <cell r="BD245">
            <v>18.899999999999999</v>
          </cell>
          <cell r="BE245" t="str">
            <v>–</v>
          </cell>
          <cell r="BF245" t="str">
            <v>–</v>
          </cell>
          <cell r="BG245" t="str">
            <v>–</v>
          </cell>
          <cell r="BH245" t="str">
            <v>–</v>
          </cell>
          <cell r="BI245" t="str">
            <v>–</v>
          </cell>
          <cell r="BJ245" t="str">
            <v>–</v>
          </cell>
          <cell r="BK245" t="str">
            <v>–</v>
          </cell>
          <cell r="BL245" t="str">
            <v>–</v>
          </cell>
          <cell r="BM245" t="str">
            <v>–</v>
          </cell>
          <cell r="BN245" t="str">
            <v>–</v>
          </cell>
          <cell r="BO245" t="str">
            <v>–</v>
          </cell>
          <cell r="BP245" t="str">
            <v>–</v>
          </cell>
          <cell r="BQ245" t="str">
            <v>–</v>
          </cell>
          <cell r="BR245" t="str">
            <v>–</v>
          </cell>
          <cell r="BS245" t="str">
            <v>–</v>
          </cell>
          <cell r="BT245" t="str">
            <v>–</v>
          </cell>
          <cell r="BU245" t="str">
            <v>–</v>
          </cell>
          <cell r="BV245">
            <v>2.2000000000000002</v>
          </cell>
          <cell r="BW245">
            <v>9.3000000000000007</v>
          </cell>
          <cell r="BX245">
            <v>41.9</v>
          </cell>
          <cell r="BY245">
            <v>49.9</v>
          </cell>
        </row>
        <row r="246">
          <cell r="A246" t="str">
            <v>W10X30</v>
          </cell>
          <cell r="B246" t="str">
            <v>F</v>
          </cell>
          <cell r="C246">
            <v>30</v>
          </cell>
          <cell r="D246">
            <v>8.84</v>
          </cell>
          <cell r="E246">
            <v>10.5</v>
          </cell>
          <cell r="F246">
            <v>10.5</v>
          </cell>
          <cell r="G246" t="str">
            <v>–</v>
          </cell>
          <cell r="H246" t="str">
            <v>–</v>
          </cell>
          <cell r="I246" t="str">
            <v>–</v>
          </cell>
          <cell r="J246">
            <v>5.81</v>
          </cell>
          <cell r="K246">
            <v>5.75</v>
          </cell>
          <cell r="L246" t="str">
            <v>–</v>
          </cell>
          <cell r="M246" t="str">
            <v>–</v>
          </cell>
          <cell r="N246" t="str">
            <v>–</v>
          </cell>
          <cell r="O246">
            <v>0.3</v>
          </cell>
          <cell r="P246">
            <v>0.3125</v>
          </cell>
          <cell r="Q246">
            <v>0.1875</v>
          </cell>
          <cell r="R246">
            <v>0.51</v>
          </cell>
          <cell r="S246">
            <v>0.5</v>
          </cell>
          <cell r="T246" t="str">
            <v>–</v>
          </cell>
          <cell r="U246" t="str">
            <v>–</v>
          </cell>
          <cell r="V246" t="str">
            <v>–</v>
          </cell>
          <cell r="W246">
            <v>0.81</v>
          </cell>
          <cell r="X246">
            <v>1.125</v>
          </cell>
          <cell r="Y246">
            <v>0.6875</v>
          </cell>
          <cell r="Z246" t="str">
            <v>–</v>
          </cell>
          <cell r="AA246" t="str">
            <v>–</v>
          </cell>
          <cell r="AB246" t="str">
            <v>–</v>
          </cell>
          <cell r="AC246" t="str">
            <v>–</v>
          </cell>
          <cell r="AD246" t="str">
            <v>–</v>
          </cell>
          <cell r="AE246">
            <v>5.7</v>
          </cell>
          <cell r="AF246" t="str">
            <v>–</v>
          </cell>
          <cell r="AG246" t="str">
            <v>–</v>
          </cell>
          <cell r="AH246">
            <v>29.5</v>
          </cell>
          <cell r="AI246" t="str">
            <v>–</v>
          </cell>
          <cell r="AJ246" t="str">
            <v>–</v>
          </cell>
          <cell r="AK246">
            <v>170</v>
          </cell>
          <cell r="AL246">
            <v>36.6</v>
          </cell>
          <cell r="AM246">
            <v>32.4</v>
          </cell>
          <cell r="AN246">
            <v>4.38</v>
          </cell>
          <cell r="AO246">
            <v>16.7</v>
          </cell>
          <cell r="AP246">
            <v>8.84</v>
          </cell>
          <cell r="AQ246">
            <v>5.75</v>
          </cell>
          <cell r="AR246">
            <v>1.37</v>
          </cell>
          <cell r="AS246" t="str">
            <v>–</v>
          </cell>
          <cell r="AT246" t="str">
            <v>–</v>
          </cell>
          <cell r="AU246" t="str">
            <v>–</v>
          </cell>
          <cell r="AV246">
            <v>0.622</v>
          </cell>
          <cell r="AW246">
            <v>414</v>
          </cell>
          <cell r="AX246" t="str">
            <v>–</v>
          </cell>
          <cell r="AY246">
            <v>14.5</v>
          </cell>
          <cell r="AZ246">
            <v>10.7</v>
          </cell>
          <cell r="BA246" t="str">
            <v>–</v>
          </cell>
          <cell r="BB246" t="str">
            <v>–</v>
          </cell>
          <cell r="BC246">
            <v>7.02</v>
          </cell>
          <cell r="BD246">
            <v>18.2</v>
          </cell>
          <cell r="BE246" t="str">
            <v>–</v>
          </cell>
          <cell r="BF246" t="str">
            <v>–</v>
          </cell>
          <cell r="BG246" t="str">
            <v>–</v>
          </cell>
          <cell r="BH246" t="str">
            <v>–</v>
          </cell>
          <cell r="BI246" t="str">
            <v>–</v>
          </cell>
          <cell r="BJ246" t="str">
            <v>–</v>
          </cell>
          <cell r="BK246" t="str">
            <v>–</v>
          </cell>
          <cell r="BL246" t="str">
            <v>–</v>
          </cell>
          <cell r="BM246" t="str">
            <v>–</v>
          </cell>
          <cell r="BN246" t="str">
            <v>–</v>
          </cell>
          <cell r="BO246" t="str">
            <v>–</v>
          </cell>
          <cell r="BP246" t="str">
            <v>–</v>
          </cell>
          <cell r="BQ246" t="str">
            <v>–</v>
          </cell>
          <cell r="BR246" t="str">
            <v>–</v>
          </cell>
          <cell r="BS246" t="str">
            <v>–</v>
          </cell>
          <cell r="BT246" t="str">
            <v>–</v>
          </cell>
          <cell r="BU246" t="str">
            <v>–</v>
          </cell>
          <cell r="BV246">
            <v>1.6</v>
          </cell>
          <cell r="BW246">
            <v>9.99</v>
          </cell>
          <cell r="BX246">
            <v>37.299999999999997</v>
          </cell>
          <cell r="BY246">
            <v>43.1</v>
          </cell>
        </row>
        <row r="247">
          <cell r="A247" t="str">
            <v>W10X26</v>
          </cell>
          <cell r="B247" t="str">
            <v>F</v>
          </cell>
          <cell r="C247">
            <v>26</v>
          </cell>
          <cell r="D247">
            <v>7.61</v>
          </cell>
          <cell r="E247">
            <v>10.3</v>
          </cell>
          <cell r="F247">
            <v>10.375</v>
          </cell>
          <cell r="G247" t="str">
            <v>–</v>
          </cell>
          <cell r="H247" t="str">
            <v>–</v>
          </cell>
          <cell r="I247" t="str">
            <v>–</v>
          </cell>
          <cell r="J247">
            <v>5.77</v>
          </cell>
          <cell r="K247">
            <v>5.75</v>
          </cell>
          <cell r="L247" t="str">
            <v>–</v>
          </cell>
          <cell r="M247" t="str">
            <v>–</v>
          </cell>
          <cell r="N247" t="str">
            <v>–</v>
          </cell>
          <cell r="O247">
            <v>0.26</v>
          </cell>
          <cell r="P247">
            <v>0.25</v>
          </cell>
          <cell r="Q247">
            <v>0.125</v>
          </cell>
          <cell r="R247">
            <v>0.44</v>
          </cell>
          <cell r="S247">
            <v>0.4375</v>
          </cell>
          <cell r="T247" t="str">
            <v>–</v>
          </cell>
          <cell r="U247" t="str">
            <v>–</v>
          </cell>
          <cell r="V247" t="str">
            <v>–</v>
          </cell>
          <cell r="W247">
            <v>0.74</v>
          </cell>
          <cell r="X247">
            <v>1.0625</v>
          </cell>
          <cell r="Y247">
            <v>0.6875</v>
          </cell>
          <cell r="Z247" t="str">
            <v>–</v>
          </cell>
          <cell r="AA247" t="str">
            <v>–</v>
          </cell>
          <cell r="AB247" t="str">
            <v>–</v>
          </cell>
          <cell r="AC247" t="str">
            <v>–</v>
          </cell>
          <cell r="AD247" t="str">
            <v>–</v>
          </cell>
          <cell r="AE247">
            <v>6.56</v>
          </cell>
          <cell r="AF247" t="str">
            <v>–</v>
          </cell>
          <cell r="AG247" t="str">
            <v>–</v>
          </cell>
          <cell r="AH247">
            <v>34</v>
          </cell>
          <cell r="AI247" t="str">
            <v>–</v>
          </cell>
          <cell r="AJ247" t="str">
            <v>–</v>
          </cell>
          <cell r="AK247">
            <v>144</v>
          </cell>
          <cell r="AL247">
            <v>31.3</v>
          </cell>
          <cell r="AM247">
            <v>27.9</v>
          </cell>
          <cell r="AN247">
            <v>4.3499999999999996</v>
          </cell>
          <cell r="AO247">
            <v>14.1</v>
          </cell>
          <cell r="AP247">
            <v>7.5</v>
          </cell>
          <cell r="AQ247">
            <v>4.8899999999999997</v>
          </cell>
          <cell r="AR247">
            <v>1.36</v>
          </cell>
          <cell r="AS247" t="str">
            <v>–</v>
          </cell>
          <cell r="AT247" t="str">
            <v>–</v>
          </cell>
          <cell r="AU247" t="str">
            <v>–</v>
          </cell>
          <cell r="AV247">
            <v>0.40200000000000002</v>
          </cell>
          <cell r="AW247">
            <v>345</v>
          </cell>
          <cell r="AX247" t="str">
            <v>–</v>
          </cell>
          <cell r="AY247">
            <v>14.2</v>
          </cell>
          <cell r="AZ247">
            <v>9.0299999999999994</v>
          </cell>
          <cell r="BA247" t="str">
            <v>–</v>
          </cell>
          <cell r="BB247" t="str">
            <v>–</v>
          </cell>
          <cell r="BC247">
            <v>5.98</v>
          </cell>
          <cell r="BD247">
            <v>15.4</v>
          </cell>
          <cell r="BE247" t="str">
            <v>–</v>
          </cell>
          <cell r="BF247" t="str">
            <v>–</v>
          </cell>
          <cell r="BG247" t="str">
            <v>–</v>
          </cell>
          <cell r="BH247" t="str">
            <v>–</v>
          </cell>
          <cell r="BI247" t="str">
            <v>–</v>
          </cell>
          <cell r="BJ247" t="str">
            <v>–</v>
          </cell>
          <cell r="BK247" t="str">
            <v>–</v>
          </cell>
          <cell r="BL247" t="str">
            <v>–</v>
          </cell>
          <cell r="BM247" t="str">
            <v>–</v>
          </cell>
          <cell r="BN247" t="str">
            <v>–</v>
          </cell>
          <cell r="BO247" t="str">
            <v>–</v>
          </cell>
          <cell r="BP247" t="str">
            <v>–</v>
          </cell>
          <cell r="BQ247" t="str">
            <v>–</v>
          </cell>
          <cell r="BR247" t="str">
            <v>–</v>
          </cell>
          <cell r="BS247" t="str">
            <v>–</v>
          </cell>
          <cell r="BT247" t="str">
            <v>–</v>
          </cell>
          <cell r="BU247" t="str">
            <v>–</v>
          </cell>
          <cell r="BV247">
            <v>1.58</v>
          </cell>
          <cell r="BW247">
            <v>9.86</v>
          </cell>
          <cell r="BX247">
            <v>36.799999999999997</v>
          </cell>
          <cell r="BY247">
            <v>42.6</v>
          </cell>
        </row>
        <row r="248">
          <cell r="A248" t="str">
            <v>W10X22</v>
          </cell>
          <cell r="B248" t="str">
            <v>F</v>
          </cell>
          <cell r="C248">
            <v>22</v>
          </cell>
          <cell r="D248">
            <v>6.49</v>
          </cell>
          <cell r="E248">
            <v>10.199999999999999</v>
          </cell>
          <cell r="F248">
            <v>10.125</v>
          </cell>
          <cell r="G248" t="str">
            <v>–</v>
          </cell>
          <cell r="H248" t="str">
            <v>–</v>
          </cell>
          <cell r="I248" t="str">
            <v>–</v>
          </cell>
          <cell r="J248">
            <v>5.75</v>
          </cell>
          <cell r="K248">
            <v>5.75</v>
          </cell>
          <cell r="L248" t="str">
            <v>–</v>
          </cell>
          <cell r="M248" t="str">
            <v>–</v>
          </cell>
          <cell r="N248" t="str">
            <v>–</v>
          </cell>
          <cell r="O248">
            <v>0.24</v>
          </cell>
          <cell r="P248">
            <v>0.25</v>
          </cell>
          <cell r="Q248">
            <v>0.125</v>
          </cell>
          <cell r="R248">
            <v>0.36</v>
          </cell>
          <cell r="S248">
            <v>0.375</v>
          </cell>
          <cell r="T248" t="str">
            <v>–</v>
          </cell>
          <cell r="U248" t="str">
            <v>–</v>
          </cell>
          <cell r="V248" t="str">
            <v>–</v>
          </cell>
          <cell r="W248">
            <v>0.66</v>
          </cell>
          <cell r="X248">
            <v>0.9375</v>
          </cell>
          <cell r="Y248">
            <v>0.625</v>
          </cell>
          <cell r="Z248" t="str">
            <v>–</v>
          </cell>
          <cell r="AA248" t="str">
            <v>–</v>
          </cell>
          <cell r="AB248" t="str">
            <v>–</v>
          </cell>
          <cell r="AC248" t="str">
            <v>–</v>
          </cell>
          <cell r="AD248" t="str">
            <v>–</v>
          </cell>
          <cell r="AE248">
            <v>7.99</v>
          </cell>
          <cell r="AF248" t="str">
            <v>–</v>
          </cell>
          <cell r="AG248" t="str">
            <v>–</v>
          </cell>
          <cell r="AH248">
            <v>36.9</v>
          </cell>
          <cell r="AI248" t="str">
            <v>–</v>
          </cell>
          <cell r="AJ248" t="str">
            <v>–</v>
          </cell>
          <cell r="AK248">
            <v>118</v>
          </cell>
          <cell r="AL248">
            <v>26</v>
          </cell>
          <cell r="AM248">
            <v>23.2</v>
          </cell>
          <cell r="AN248">
            <v>4.2699999999999996</v>
          </cell>
          <cell r="AO248">
            <v>11.4</v>
          </cell>
          <cell r="AP248">
            <v>6.1</v>
          </cell>
          <cell r="AQ248">
            <v>3.97</v>
          </cell>
          <cell r="AR248">
            <v>1.33</v>
          </cell>
          <cell r="AS248" t="str">
            <v>–</v>
          </cell>
          <cell r="AT248" t="str">
            <v>–</v>
          </cell>
          <cell r="AU248" t="str">
            <v>–</v>
          </cell>
          <cell r="AV248">
            <v>0.23899999999999999</v>
          </cell>
          <cell r="AW248">
            <v>275</v>
          </cell>
          <cell r="AX248" t="str">
            <v>–</v>
          </cell>
          <cell r="AY248">
            <v>14.1</v>
          </cell>
          <cell r="AZ248">
            <v>7.32</v>
          </cell>
          <cell r="BA248" t="str">
            <v>–</v>
          </cell>
          <cell r="BB248" t="str">
            <v>–</v>
          </cell>
          <cell r="BC248">
            <v>4.88</v>
          </cell>
          <cell r="BD248">
            <v>12.9</v>
          </cell>
          <cell r="BE248" t="str">
            <v>–</v>
          </cell>
          <cell r="BF248" t="str">
            <v>–</v>
          </cell>
          <cell r="BG248" t="str">
            <v>–</v>
          </cell>
          <cell r="BH248" t="str">
            <v>–</v>
          </cell>
          <cell r="BI248" t="str">
            <v>–</v>
          </cell>
          <cell r="BJ248" t="str">
            <v>–</v>
          </cell>
          <cell r="BK248" t="str">
            <v>–</v>
          </cell>
          <cell r="BL248" t="str">
            <v>–</v>
          </cell>
          <cell r="BM248" t="str">
            <v>–</v>
          </cell>
          <cell r="BN248" t="str">
            <v>–</v>
          </cell>
          <cell r="BO248" t="str">
            <v>–</v>
          </cell>
          <cell r="BP248" t="str">
            <v>–</v>
          </cell>
          <cell r="BQ248" t="str">
            <v>–</v>
          </cell>
          <cell r="BR248" t="str">
            <v>–</v>
          </cell>
          <cell r="BS248" t="str">
            <v>–</v>
          </cell>
          <cell r="BT248" t="str">
            <v>–</v>
          </cell>
          <cell r="BU248" t="str">
            <v>–</v>
          </cell>
          <cell r="BV248">
            <v>1.55</v>
          </cell>
          <cell r="BW248">
            <v>9.84</v>
          </cell>
          <cell r="BX248">
            <v>36.6</v>
          </cell>
          <cell r="BY248">
            <v>42.4</v>
          </cell>
        </row>
        <row r="249">
          <cell r="A249" t="str">
            <v>W10X19</v>
          </cell>
          <cell r="B249" t="str">
            <v>F</v>
          </cell>
          <cell r="C249">
            <v>19</v>
          </cell>
          <cell r="D249">
            <v>5.62</v>
          </cell>
          <cell r="E249">
            <v>10.199999999999999</v>
          </cell>
          <cell r="F249">
            <v>10.25</v>
          </cell>
          <cell r="G249" t="str">
            <v>–</v>
          </cell>
          <cell r="H249" t="str">
            <v>–</v>
          </cell>
          <cell r="I249" t="str">
            <v>–</v>
          </cell>
          <cell r="J249">
            <v>4.0199999999999996</v>
          </cell>
          <cell r="K249">
            <v>4</v>
          </cell>
          <cell r="L249" t="str">
            <v>–</v>
          </cell>
          <cell r="M249" t="str">
            <v>–</v>
          </cell>
          <cell r="N249" t="str">
            <v>–</v>
          </cell>
          <cell r="O249">
            <v>0.25</v>
          </cell>
          <cell r="P249">
            <v>0.25</v>
          </cell>
          <cell r="Q249">
            <v>0.125</v>
          </cell>
          <cell r="R249">
            <v>0.39500000000000002</v>
          </cell>
          <cell r="S249">
            <v>0.375</v>
          </cell>
          <cell r="T249" t="str">
            <v>–</v>
          </cell>
          <cell r="U249" t="str">
            <v>–</v>
          </cell>
          <cell r="V249" t="str">
            <v>–</v>
          </cell>
          <cell r="W249">
            <v>0.69499999999999995</v>
          </cell>
          <cell r="X249">
            <v>0.9375</v>
          </cell>
          <cell r="Y249">
            <v>0.625</v>
          </cell>
          <cell r="Z249" t="str">
            <v>–</v>
          </cell>
          <cell r="AA249" t="str">
            <v>–</v>
          </cell>
          <cell r="AB249" t="str">
            <v>–</v>
          </cell>
          <cell r="AC249" t="str">
            <v>–</v>
          </cell>
          <cell r="AD249" t="str">
            <v>–</v>
          </cell>
          <cell r="AE249">
            <v>5.09</v>
          </cell>
          <cell r="AF249" t="str">
            <v>–</v>
          </cell>
          <cell r="AG249" t="str">
            <v>–</v>
          </cell>
          <cell r="AH249">
            <v>35.4</v>
          </cell>
          <cell r="AI249" t="str">
            <v>–</v>
          </cell>
          <cell r="AJ249" t="str">
            <v>–</v>
          </cell>
          <cell r="AK249">
            <v>96.3</v>
          </cell>
          <cell r="AL249">
            <v>21.6</v>
          </cell>
          <cell r="AM249">
            <v>18.8</v>
          </cell>
          <cell r="AN249">
            <v>4.1399999999999997</v>
          </cell>
          <cell r="AO249">
            <v>4.29</v>
          </cell>
          <cell r="AP249">
            <v>3.35</v>
          </cell>
          <cell r="AQ249">
            <v>2.14</v>
          </cell>
          <cell r="AR249">
            <v>0.874</v>
          </cell>
          <cell r="AS249" t="str">
            <v>–</v>
          </cell>
          <cell r="AT249" t="str">
            <v>–</v>
          </cell>
          <cell r="AU249" t="str">
            <v>–</v>
          </cell>
          <cell r="AV249">
            <v>0.23300000000000001</v>
          </cell>
          <cell r="AW249">
            <v>104</v>
          </cell>
          <cell r="AX249" t="str">
            <v>–</v>
          </cell>
          <cell r="AY249">
            <v>9.85</v>
          </cell>
          <cell r="AZ249">
            <v>3.91</v>
          </cell>
          <cell r="BA249" t="str">
            <v>–</v>
          </cell>
          <cell r="BB249" t="str">
            <v>–</v>
          </cell>
          <cell r="BC249">
            <v>3.65</v>
          </cell>
          <cell r="BD249">
            <v>10.6</v>
          </cell>
          <cell r="BE249" t="str">
            <v>–</v>
          </cell>
          <cell r="BF249" t="str">
            <v>–</v>
          </cell>
          <cell r="BG249" t="str">
            <v>–</v>
          </cell>
          <cell r="BH249" t="str">
            <v>–</v>
          </cell>
          <cell r="BI249" t="str">
            <v>–</v>
          </cell>
          <cell r="BJ249" t="str">
            <v>–</v>
          </cell>
          <cell r="BK249" t="str">
            <v>–</v>
          </cell>
          <cell r="BL249" t="str">
            <v>–</v>
          </cell>
          <cell r="BM249" t="str">
            <v>–</v>
          </cell>
          <cell r="BN249" t="str">
            <v>–</v>
          </cell>
          <cell r="BO249" t="str">
            <v>–</v>
          </cell>
          <cell r="BP249" t="str">
            <v>–</v>
          </cell>
          <cell r="BQ249" t="str">
            <v>–</v>
          </cell>
          <cell r="BR249" t="str">
            <v>–</v>
          </cell>
          <cell r="BS249" t="str">
            <v>–</v>
          </cell>
          <cell r="BT249" t="str">
            <v>–</v>
          </cell>
          <cell r="BU249" t="str">
            <v>–</v>
          </cell>
          <cell r="BV249">
            <v>1.06</v>
          </cell>
          <cell r="BW249">
            <v>9.81</v>
          </cell>
          <cell r="BX249">
            <v>31.5</v>
          </cell>
          <cell r="BY249">
            <v>35.5</v>
          </cell>
        </row>
        <row r="250">
          <cell r="A250" t="str">
            <v>W10X17</v>
          </cell>
          <cell r="B250" t="str">
            <v>F</v>
          </cell>
          <cell r="C250">
            <v>17</v>
          </cell>
          <cell r="D250">
            <v>4.99</v>
          </cell>
          <cell r="E250">
            <v>10.1</v>
          </cell>
          <cell r="F250">
            <v>10.125</v>
          </cell>
          <cell r="G250" t="str">
            <v>–</v>
          </cell>
          <cell r="H250" t="str">
            <v>–</v>
          </cell>
          <cell r="I250" t="str">
            <v>–</v>
          </cell>
          <cell r="J250">
            <v>4.01</v>
          </cell>
          <cell r="K250">
            <v>4</v>
          </cell>
          <cell r="L250" t="str">
            <v>–</v>
          </cell>
          <cell r="M250" t="str">
            <v>–</v>
          </cell>
          <cell r="N250" t="str">
            <v>–</v>
          </cell>
          <cell r="O250">
            <v>0.24</v>
          </cell>
          <cell r="P250">
            <v>0.25</v>
          </cell>
          <cell r="Q250">
            <v>0.125</v>
          </cell>
          <cell r="R250">
            <v>0.33</v>
          </cell>
          <cell r="S250">
            <v>0.3125</v>
          </cell>
          <cell r="T250" t="str">
            <v>–</v>
          </cell>
          <cell r="U250" t="str">
            <v>–</v>
          </cell>
          <cell r="V250" t="str">
            <v>–</v>
          </cell>
          <cell r="W250">
            <v>0.63</v>
          </cell>
          <cell r="X250">
            <v>0.875</v>
          </cell>
          <cell r="Y250">
            <v>0.5625</v>
          </cell>
          <cell r="Z250" t="str">
            <v>–</v>
          </cell>
          <cell r="AA250" t="str">
            <v>–</v>
          </cell>
          <cell r="AB250" t="str">
            <v>–</v>
          </cell>
          <cell r="AC250" t="str">
            <v>–</v>
          </cell>
          <cell r="AD250" t="str">
            <v>–</v>
          </cell>
          <cell r="AE250">
            <v>6.08</v>
          </cell>
          <cell r="AF250" t="str">
            <v>–</v>
          </cell>
          <cell r="AG250" t="str">
            <v>–</v>
          </cell>
          <cell r="AH250">
            <v>36.9</v>
          </cell>
          <cell r="AI250" t="str">
            <v>–</v>
          </cell>
          <cell r="AJ250" t="str">
            <v>–</v>
          </cell>
          <cell r="AK250">
            <v>81.900000000000006</v>
          </cell>
          <cell r="AL250">
            <v>18.7</v>
          </cell>
          <cell r="AM250">
            <v>16.2</v>
          </cell>
          <cell r="AN250">
            <v>4.05</v>
          </cell>
          <cell r="AO250">
            <v>3.56</v>
          </cell>
          <cell r="AP250">
            <v>2.8</v>
          </cell>
          <cell r="AQ250">
            <v>1.78</v>
          </cell>
          <cell r="AR250">
            <v>0.84499999999999997</v>
          </cell>
          <cell r="AS250" t="str">
            <v>–</v>
          </cell>
          <cell r="AT250" t="str">
            <v>–</v>
          </cell>
          <cell r="AU250" t="str">
            <v>–</v>
          </cell>
          <cell r="AV250">
            <v>0.156</v>
          </cell>
          <cell r="AW250">
            <v>85.1</v>
          </cell>
          <cell r="AX250" t="str">
            <v>–</v>
          </cell>
          <cell r="AY250">
            <v>9.7899999999999991</v>
          </cell>
          <cell r="AZ250">
            <v>3.24</v>
          </cell>
          <cell r="BA250" t="str">
            <v>–</v>
          </cell>
          <cell r="BB250" t="str">
            <v>–</v>
          </cell>
          <cell r="BC250">
            <v>3.04</v>
          </cell>
          <cell r="BD250">
            <v>9.14</v>
          </cell>
          <cell r="BE250" t="str">
            <v>–</v>
          </cell>
          <cell r="BF250" t="str">
            <v>–</v>
          </cell>
          <cell r="BG250" t="str">
            <v>–</v>
          </cell>
          <cell r="BH250" t="str">
            <v>–</v>
          </cell>
          <cell r="BI250" t="str">
            <v>–</v>
          </cell>
          <cell r="BJ250" t="str">
            <v>–</v>
          </cell>
          <cell r="BK250" t="str">
            <v>–</v>
          </cell>
          <cell r="BL250" t="str">
            <v>–</v>
          </cell>
          <cell r="BM250" t="str">
            <v>–</v>
          </cell>
          <cell r="BN250" t="str">
            <v>–</v>
          </cell>
          <cell r="BO250" t="str">
            <v>–</v>
          </cell>
          <cell r="BP250" t="str">
            <v>–</v>
          </cell>
          <cell r="BQ250" t="str">
            <v>–</v>
          </cell>
          <cell r="BR250" t="str">
            <v>–</v>
          </cell>
          <cell r="BS250" t="str">
            <v>–</v>
          </cell>
          <cell r="BT250" t="str">
            <v>–</v>
          </cell>
          <cell r="BU250" t="str">
            <v>–</v>
          </cell>
          <cell r="BV250">
            <v>1.04</v>
          </cell>
          <cell r="BW250">
            <v>9.77</v>
          </cell>
          <cell r="BX250">
            <v>31.2</v>
          </cell>
          <cell r="BY250">
            <v>35.200000000000003</v>
          </cell>
        </row>
        <row r="251">
          <cell r="A251" t="str">
            <v>W10X15</v>
          </cell>
          <cell r="B251" t="str">
            <v>F</v>
          </cell>
          <cell r="C251">
            <v>15</v>
          </cell>
          <cell r="D251">
            <v>4.41</v>
          </cell>
          <cell r="E251">
            <v>9.99</v>
          </cell>
          <cell r="F251">
            <v>10</v>
          </cell>
          <cell r="G251" t="str">
            <v>–</v>
          </cell>
          <cell r="H251" t="str">
            <v>–</v>
          </cell>
          <cell r="I251" t="str">
            <v>–</v>
          </cell>
          <cell r="J251">
            <v>4</v>
          </cell>
          <cell r="K251">
            <v>4</v>
          </cell>
          <cell r="L251" t="str">
            <v>–</v>
          </cell>
          <cell r="M251" t="str">
            <v>–</v>
          </cell>
          <cell r="N251" t="str">
            <v>–</v>
          </cell>
          <cell r="O251">
            <v>0.23</v>
          </cell>
          <cell r="P251">
            <v>0.25</v>
          </cell>
          <cell r="Q251">
            <v>0.125</v>
          </cell>
          <cell r="R251">
            <v>0.27</v>
          </cell>
          <cell r="S251">
            <v>0.25</v>
          </cell>
          <cell r="T251" t="str">
            <v>–</v>
          </cell>
          <cell r="U251" t="str">
            <v>–</v>
          </cell>
          <cell r="V251" t="str">
            <v>–</v>
          </cell>
          <cell r="W251">
            <v>0.56999999999999995</v>
          </cell>
          <cell r="X251">
            <v>0.8125</v>
          </cell>
          <cell r="Y251">
            <v>0.5625</v>
          </cell>
          <cell r="Z251" t="str">
            <v>–</v>
          </cell>
          <cell r="AA251" t="str">
            <v>–</v>
          </cell>
          <cell r="AB251" t="str">
            <v>–</v>
          </cell>
          <cell r="AC251" t="str">
            <v>–</v>
          </cell>
          <cell r="AD251" t="str">
            <v>–</v>
          </cell>
          <cell r="AE251">
            <v>7.41</v>
          </cell>
          <cell r="AF251" t="str">
            <v>–</v>
          </cell>
          <cell r="AG251" t="str">
            <v>–</v>
          </cell>
          <cell r="AH251">
            <v>38.5</v>
          </cell>
          <cell r="AI251" t="str">
            <v>–</v>
          </cell>
          <cell r="AJ251" t="str">
            <v>–</v>
          </cell>
          <cell r="AK251">
            <v>68.900000000000006</v>
          </cell>
          <cell r="AL251">
            <v>16</v>
          </cell>
          <cell r="AM251">
            <v>13.8</v>
          </cell>
          <cell r="AN251">
            <v>3.95</v>
          </cell>
          <cell r="AO251">
            <v>2.89</v>
          </cell>
          <cell r="AP251">
            <v>2.2999999999999998</v>
          </cell>
          <cell r="AQ251">
            <v>1.45</v>
          </cell>
          <cell r="AR251">
            <v>0.81</v>
          </cell>
          <cell r="AS251" t="str">
            <v>–</v>
          </cell>
          <cell r="AT251" t="str">
            <v>–</v>
          </cell>
          <cell r="AU251" t="str">
            <v>–</v>
          </cell>
          <cell r="AV251">
            <v>0.104</v>
          </cell>
          <cell r="AW251">
            <v>68.3</v>
          </cell>
          <cell r="AX251" t="str">
            <v>–</v>
          </cell>
          <cell r="AY251">
            <v>9.73</v>
          </cell>
          <cell r="AZ251">
            <v>2.63</v>
          </cell>
          <cell r="BA251" t="str">
            <v>–</v>
          </cell>
          <cell r="BB251" t="str">
            <v>–</v>
          </cell>
          <cell r="BC251">
            <v>2.48</v>
          </cell>
          <cell r="BD251">
            <v>7.83</v>
          </cell>
          <cell r="BE251" t="str">
            <v>–</v>
          </cell>
          <cell r="BF251" t="str">
            <v>–</v>
          </cell>
          <cell r="BG251" t="str">
            <v>–</v>
          </cell>
          <cell r="BH251" t="str">
            <v>–</v>
          </cell>
          <cell r="BI251" t="str">
            <v>–</v>
          </cell>
          <cell r="BJ251" t="str">
            <v>–</v>
          </cell>
          <cell r="BK251" t="str">
            <v>–</v>
          </cell>
          <cell r="BL251" t="str">
            <v>–</v>
          </cell>
          <cell r="BM251" t="str">
            <v>–</v>
          </cell>
          <cell r="BN251" t="str">
            <v>–</v>
          </cell>
          <cell r="BO251" t="str">
            <v>–</v>
          </cell>
          <cell r="BP251" t="str">
            <v>–</v>
          </cell>
          <cell r="BQ251" t="str">
            <v>–</v>
          </cell>
          <cell r="BR251" t="str">
            <v>–</v>
          </cell>
          <cell r="BS251" t="str">
            <v>–</v>
          </cell>
          <cell r="BT251" t="str">
            <v>–</v>
          </cell>
          <cell r="BU251" t="str">
            <v>–</v>
          </cell>
          <cell r="BV251">
            <v>1.01</v>
          </cell>
          <cell r="BW251">
            <v>9.7200000000000006</v>
          </cell>
          <cell r="BX251">
            <v>31</v>
          </cell>
          <cell r="BY251">
            <v>35</v>
          </cell>
        </row>
        <row r="252">
          <cell r="A252" t="str">
            <v>W10X12</v>
          </cell>
          <cell r="B252" t="str">
            <v>F</v>
          </cell>
          <cell r="C252">
            <v>12</v>
          </cell>
          <cell r="D252">
            <v>3.54</v>
          </cell>
          <cell r="E252">
            <v>9.8699999999999992</v>
          </cell>
          <cell r="F252">
            <v>9.875</v>
          </cell>
          <cell r="G252" t="str">
            <v>–</v>
          </cell>
          <cell r="H252" t="str">
            <v>–</v>
          </cell>
          <cell r="I252" t="str">
            <v>–</v>
          </cell>
          <cell r="J252">
            <v>3.96</v>
          </cell>
          <cell r="K252">
            <v>4</v>
          </cell>
          <cell r="L252" t="str">
            <v>–</v>
          </cell>
          <cell r="M252" t="str">
            <v>–</v>
          </cell>
          <cell r="N252" t="str">
            <v>–</v>
          </cell>
          <cell r="O252">
            <v>0.19</v>
          </cell>
          <cell r="P252">
            <v>0.1875</v>
          </cell>
          <cell r="Q252">
            <v>0.125</v>
          </cell>
          <cell r="R252">
            <v>0.21</v>
          </cell>
          <cell r="S252">
            <v>0.1875</v>
          </cell>
          <cell r="T252" t="str">
            <v>–</v>
          </cell>
          <cell r="U252" t="str">
            <v>–</v>
          </cell>
          <cell r="V252" t="str">
            <v>–</v>
          </cell>
          <cell r="W252">
            <v>0.51</v>
          </cell>
          <cell r="X252">
            <v>0.75</v>
          </cell>
          <cell r="Y252">
            <v>0.5625</v>
          </cell>
          <cell r="Z252" t="str">
            <v>–</v>
          </cell>
          <cell r="AA252" t="str">
            <v>–</v>
          </cell>
          <cell r="AB252" t="str">
            <v>–</v>
          </cell>
          <cell r="AC252" t="str">
            <v>–</v>
          </cell>
          <cell r="AD252" t="str">
            <v>–</v>
          </cell>
          <cell r="AE252">
            <v>9.43</v>
          </cell>
          <cell r="AF252" t="str">
            <v>–</v>
          </cell>
          <cell r="AG252" t="str">
            <v>–</v>
          </cell>
          <cell r="AH252">
            <v>46.6</v>
          </cell>
          <cell r="AI252" t="str">
            <v>–</v>
          </cell>
          <cell r="AJ252" t="str">
            <v>–</v>
          </cell>
          <cell r="AK252">
            <v>53.8</v>
          </cell>
          <cell r="AL252">
            <v>12.6</v>
          </cell>
          <cell r="AM252">
            <v>10.9</v>
          </cell>
          <cell r="AN252">
            <v>3.9</v>
          </cell>
          <cell r="AO252">
            <v>2.1800000000000002</v>
          </cell>
          <cell r="AP252">
            <v>1.74</v>
          </cell>
          <cell r="AQ252">
            <v>1.1000000000000001</v>
          </cell>
          <cell r="AR252">
            <v>0.78500000000000003</v>
          </cell>
          <cell r="AS252" t="str">
            <v>–</v>
          </cell>
          <cell r="AT252" t="str">
            <v>–</v>
          </cell>
          <cell r="AU252" t="str">
            <v>–</v>
          </cell>
          <cell r="AV252">
            <v>5.4699999999999999E-2</v>
          </cell>
          <cell r="AW252">
            <v>50.9</v>
          </cell>
          <cell r="AX252" t="str">
            <v>–</v>
          </cell>
          <cell r="AY252">
            <v>9.56</v>
          </cell>
          <cell r="AZ252">
            <v>1.99</v>
          </cell>
          <cell r="BA252" t="str">
            <v>–</v>
          </cell>
          <cell r="BB252" t="str">
            <v>–</v>
          </cell>
          <cell r="BC252">
            <v>1.91</v>
          </cell>
          <cell r="BD252">
            <v>6.14</v>
          </cell>
          <cell r="BE252" t="str">
            <v>–</v>
          </cell>
          <cell r="BF252" t="str">
            <v>–</v>
          </cell>
          <cell r="BG252" t="str">
            <v>–</v>
          </cell>
          <cell r="BH252" t="str">
            <v>–</v>
          </cell>
          <cell r="BI252" t="str">
            <v>–</v>
          </cell>
          <cell r="BJ252" t="str">
            <v>–</v>
          </cell>
          <cell r="BK252" t="str">
            <v>–</v>
          </cell>
          <cell r="BL252" t="str">
            <v>–</v>
          </cell>
          <cell r="BM252" t="str">
            <v>–</v>
          </cell>
          <cell r="BN252" t="str">
            <v>–</v>
          </cell>
          <cell r="BO252" t="str">
            <v>–</v>
          </cell>
          <cell r="BP252" t="str">
            <v>–</v>
          </cell>
          <cell r="BQ252" t="str">
            <v>–</v>
          </cell>
          <cell r="BR252" t="str">
            <v>–</v>
          </cell>
          <cell r="BS252" t="str">
            <v>–</v>
          </cell>
          <cell r="BT252" t="str">
            <v>–</v>
          </cell>
          <cell r="BU252" t="str">
            <v>–</v>
          </cell>
          <cell r="BV252">
            <v>0.98299999999999998</v>
          </cell>
          <cell r="BW252">
            <v>9.66</v>
          </cell>
          <cell r="BX252">
            <v>30.7</v>
          </cell>
          <cell r="BY252">
            <v>34.700000000000003</v>
          </cell>
        </row>
        <row r="253">
          <cell r="A253" t="str">
            <v>W8X67</v>
          </cell>
          <cell r="B253" t="str">
            <v>F</v>
          </cell>
          <cell r="C253">
            <v>67</v>
          </cell>
          <cell r="D253">
            <v>19.7</v>
          </cell>
          <cell r="E253">
            <v>9</v>
          </cell>
          <cell r="F253">
            <v>9</v>
          </cell>
          <cell r="G253" t="str">
            <v>–</v>
          </cell>
          <cell r="H253" t="str">
            <v>–</v>
          </cell>
          <cell r="I253" t="str">
            <v>–</v>
          </cell>
          <cell r="J253">
            <v>8.2799999999999994</v>
          </cell>
          <cell r="K253">
            <v>8.25</v>
          </cell>
          <cell r="L253" t="str">
            <v>–</v>
          </cell>
          <cell r="M253" t="str">
            <v>–</v>
          </cell>
          <cell r="N253" t="str">
            <v>–</v>
          </cell>
          <cell r="O253">
            <v>0.56999999999999995</v>
          </cell>
          <cell r="P253">
            <v>0.5625</v>
          </cell>
          <cell r="Q253">
            <v>0.3125</v>
          </cell>
          <cell r="R253">
            <v>0.93500000000000005</v>
          </cell>
          <cell r="S253">
            <v>0.9375</v>
          </cell>
          <cell r="T253" t="str">
            <v>–</v>
          </cell>
          <cell r="U253" t="str">
            <v>–</v>
          </cell>
          <cell r="V253" t="str">
            <v>–</v>
          </cell>
          <cell r="W253">
            <v>1.33</v>
          </cell>
          <cell r="X253">
            <v>1.625</v>
          </cell>
          <cell r="Y253">
            <v>0.9375</v>
          </cell>
          <cell r="Z253" t="str">
            <v>–</v>
          </cell>
          <cell r="AA253" t="str">
            <v>–</v>
          </cell>
          <cell r="AB253" t="str">
            <v>–</v>
          </cell>
          <cell r="AC253" t="str">
            <v>–</v>
          </cell>
          <cell r="AD253" t="str">
            <v>–</v>
          </cell>
          <cell r="AE253">
            <v>4.43</v>
          </cell>
          <cell r="AF253" t="str">
            <v>–</v>
          </cell>
          <cell r="AG253" t="str">
            <v>–</v>
          </cell>
          <cell r="AH253">
            <v>11.1</v>
          </cell>
          <cell r="AI253" t="str">
            <v>–</v>
          </cell>
          <cell r="AJ253" t="str">
            <v>–</v>
          </cell>
          <cell r="AK253">
            <v>272</v>
          </cell>
          <cell r="AL253">
            <v>70.099999999999994</v>
          </cell>
          <cell r="AM253">
            <v>60.4</v>
          </cell>
          <cell r="AN253">
            <v>3.72</v>
          </cell>
          <cell r="AO253">
            <v>88.6</v>
          </cell>
          <cell r="AP253">
            <v>32.700000000000003</v>
          </cell>
          <cell r="AQ253">
            <v>21.4</v>
          </cell>
          <cell r="AR253">
            <v>2.12</v>
          </cell>
          <cell r="AS253" t="str">
            <v>–</v>
          </cell>
          <cell r="AT253" t="str">
            <v>–</v>
          </cell>
          <cell r="AU253" t="str">
            <v>–</v>
          </cell>
          <cell r="AV253">
            <v>5.05</v>
          </cell>
          <cell r="AW253">
            <v>1440</v>
          </cell>
          <cell r="AX253" t="str">
            <v>–</v>
          </cell>
          <cell r="AY253">
            <v>16.7</v>
          </cell>
          <cell r="AZ253">
            <v>32.299999999999997</v>
          </cell>
          <cell r="BA253" t="str">
            <v>–</v>
          </cell>
          <cell r="BB253" t="str">
            <v>–</v>
          </cell>
          <cell r="BC253">
            <v>14.5</v>
          </cell>
          <cell r="BD253">
            <v>34.799999999999997</v>
          </cell>
          <cell r="BE253" t="str">
            <v>–</v>
          </cell>
          <cell r="BF253" t="str">
            <v>–</v>
          </cell>
          <cell r="BG253" t="str">
            <v>–</v>
          </cell>
          <cell r="BH253" t="str">
            <v>–</v>
          </cell>
          <cell r="BI253" t="str">
            <v>–</v>
          </cell>
          <cell r="BJ253" t="str">
            <v>–</v>
          </cell>
          <cell r="BK253" t="str">
            <v>–</v>
          </cell>
          <cell r="BL253" t="str">
            <v>–</v>
          </cell>
          <cell r="BM253" t="str">
            <v>–</v>
          </cell>
          <cell r="BN253" t="str">
            <v>–</v>
          </cell>
          <cell r="BO253" t="str">
            <v>–</v>
          </cell>
          <cell r="BP253" t="str">
            <v>–</v>
          </cell>
          <cell r="BQ253" t="str">
            <v>–</v>
          </cell>
          <cell r="BR253" t="str">
            <v>–</v>
          </cell>
          <cell r="BS253" t="str">
            <v>–</v>
          </cell>
          <cell r="BT253" t="str">
            <v>–</v>
          </cell>
          <cell r="BU253" t="str">
            <v>–</v>
          </cell>
          <cell r="BV253">
            <v>2.4300000000000002</v>
          </cell>
          <cell r="BW253">
            <v>8.07</v>
          </cell>
          <cell r="BX253">
            <v>41</v>
          </cell>
          <cell r="BY253">
            <v>49.3</v>
          </cell>
        </row>
        <row r="254">
          <cell r="A254" t="str">
            <v>W8X58</v>
          </cell>
          <cell r="B254" t="str">
            <v>F</v>
          </cell>
          <cell r="C254">
            <v>58</v>
          </cell>
          <cell r="D254">
            <v>17.100000000000001</v>
          </cell>
          <cell r="E254">
            <v>8.75</v>
          </cell>
          <cell r="F254">
            <v>8.75</v>
          </cell>
          <cell r="G254" t="str">
            <v>–</v>
          </cell>
          <cell r="H254" t="str">
            <v>–</v>
          </cell>
          <cell r="I254" t="str">
            <v>–</v>
          </cell>
          <cell r="J254">
            <v>8.2200000000000006</v>
          </cell>
          <cell r="K254">
            <v>8.25</v>
          </cell>
          <cell r="L254" t="str">
            <v>–</v>
          </cell>
          <cell r="M254" t="str">
            <v>–</v>
          </cell>
          <cell r="N254" t="str">
            <v>–</v>
          </cell>
          <cell r="O254">
            <v>0.51</v>
          </cell>
          <cell r="P254">
            <v>0.5</v>
          </cell>
          <cell r="Q254">
            <v>0.25</v>
          </cell>
          <cell r="R254">
            <v>0.81</v>
          </cell>
          <cell r="S254">
            <v>0.8125</v>
          </cell>
          <cell r="T254" t="str">
            <v>–</v>
          </cell>
          <cell r="U254" t="str">
            <v>–</v>
          </cell>
          <cell r="V254" t="str">
            <v>–</v>
          </cell>
          <cell r="W254">
            <v>1.2</v>
          </cell>
          <cell r="X254">
            <v>1.5</v>
          </cell>
          <cell r="Y254">
            <v>0.875</v>
          </cell>
          <cell r="Z254" t="str">
            <v>–</v>
          </cell>
          <cell r="AA254" t="str">
            <v>–</v>
          </cell>
          <cell r="AB254" t="str">
            <v>–</v>
          </cell>
          <cell r="AC254" t="str">
            <v>–</v>
          </cell>
          <cell r="AD254" t="str">
            <v>–</v>
          </cell>
          <cell r="AE254">
            <v>5.07</v>
          </cell>
          <cell r="AF254" t="str">
            <v>–</v>
          </cell>
          <cell r="AG254" t="str">
            <v>–</v>
          </cell>
          <cell r="AH254">
            <v>12.4</v>
          </cell>
          <cell r="AI254" t="str">
            <v>–</v>
          </cell>
          <cell r="AJ254" t="str">
            <v>–</v>
          </cell>
          <cell r="AK254">
            <v>228</v>
          </cell>
          <cell r="AL254">
            <v>59.8</v>
          </cell>
          <cell r="AM254">
            <v>52</v>
          </cell>
          <cell r="AN254">
            <v>3.65</v>
          </cell>
          <cell r="AO254">
            <v>75.099999999999994</v>
          </cell>
          <cell r="AP254">
            <v>27.9</v>
          </cell>
          <cell r="AQ254">
            <v>18.3</v>
          </cell>
          <cell r="AR254">
            <v>2.1</v>
          </cell>
          <cell r="AS254" t="str">
            <v>–</v>
          </cell>
          <cell r="AT254" t="str">
            <v>–</v>
          </cell>
          <cell r="AU254" t="str">
            <v>–</v>
          </cell>
          <cell r="AV254">
            <v>3.33</v>
          </cell>
          <cell r="AW254">
            <v>1180</v>
          </cell>
          <cell r="AX254" t="str">
            <v>–</v>
          </cell>
          <cell r="AY254">
            <v>16.3</v>
          </cell>
          <cell r="AZ254">
            <v>27.2</v>
          </cell>
          <cell r="BA254" t="str">
            <v>–</v>
          </cell>
          <cell r="BB254" t="str">
            <v>–</v>
          </cell>
          <cell r="BC254">
            <v>12.4</v>
          </cell>
          <cell r="BD254">
            <v>29.7</v>
          </cell>
          <cell r="BE254" t="str">
            <v>–</v>
          </cell>
          <cell r="BF254" t="str">
            <v>–</v>
          </cell>
          <cell r="BG254" t="str">
            <v>–</v>
          </cell>
          <cell r="BH254" t="str">
            <v>–</v>
          </cell>
          <cell r="BI254" t="str">
            <v>–</v>
          </cell>
          <cell r="BJ254" t="str">
            <v>–</v>
          </cell>
          <cell r="BK254" t="str">
            <v>–</v>
          </cell>
          <cell r="BL254" t="str">
            <v>–</v>
          </cell>
          <cell r="BM254" t="str">
            <v>–</v>
          </cell>
          <cell r="BN254" t="str">
            <v>–</v>
          </cell>
          <cell r="BO254" t="str">
            <v>–</v>
          </cell>
          <cell r="BP254" t="str">
            <v>–</v>
          </cell>
          <cell r="BQ254" t="str">
            <v>–</v>
          </cell>
          <cell r="BR254" t="str">
            <v>–</v>
          </cell>
          <cell r="BS254" t="str">
            <v>–</v>
          </cell>
          <cell r="BT254" t="str">
            <v>–</v>
          </cell>
          <cell r="BU254" t="str">
            <v>–</v>
          </cell>
          <cell r="BV254">
            <v>2.39</v>
          </cell>
          <cell r="BW254">
            <v>7.94</v>
          </cell>
          <cell r="BX254">
            <v>40.5</v>
          </cell>
          <cell r="BY254">
            <v>48.7</v>
          </cell>
        </row>
        <row r="255">
          <cell r="A255" t="str">
            <v>W8X48</v>
          </cell>
          <cell r="B255" t="str">
            <v>F</v>
          </cell>
          <cell r="C255">
            <v>48</v>
          </cell>
          <cell r="D255">
            <v>14.1</v>
          </cell>
          <cell r="E255">
            <v>8.5</v>
          </cell>
          <cell r="F255">
            <v>8.5</v>
          </cell>
          <cell r="G255" t="str">
            <v>–</v>
          </cell>
          <cell r="H255" t="str">
            <v>–</v>
          </cell>
          <cell r="I255" t="str">
            <v>–</v>
          </cell>
          <cell r="J255">
            <v>8.11</v>
          </cell>
          <cell r="K255">
            <v>8.125</v>
          </cell>
          <cell r="L255" t="str">
            <v>–</v>
          </cell>
          <cell r="M255" t="str">
            <v>–</v>
          </cell>
          <cell r="N255" t="str">
            <v>–</v>
          </cell>
          <cell r="O255">
            <v>0.4</v>
          </cell>
          <cell r="P255">
            <v>0.375</v>
          </cell>
          <cell r="Q255">
            <v>0.1875</v>
          </cell>
          <cell r="R255">
            <v>0.68500000000000005</v>
          </cell>
          <cell r="S255">
            <v>0.6875</v>
          </cell>
          <cell r="T255" t="str">
            <v>–</v>
          </cell>
          <cell r="U255" t="str">
            <v>–</v>
          </cell>
          <cell r="V255" t="str">
            <v>–</v>
          </cell>
          <cell r="W255">
            <v>1.08</v>
          </cell>
          <cell r="X255">
            <v>1.375</v>
          </cell>
          <cell r="Y255">
            <v>0.8125</v>
          </cell>
          <cell r="Z255" t="str">
            <v>–</v>
          </cell>
          <cell r="AA255" t="str">
            <v>–</v>
          </cell>
          <cell r="AB255" t="str">
            <v>–</v>
          </cell>
          <cell r="AC255" t="str">
            <v>–</v>
          </cell>
          <cell r="AD255" t="str">
            <v>–</v>
          </cell>
          <cell r="AE255">
            <v>5.92</v>
          </cell>
          <cell r="AF255" t="str">
            <v>–</v>
          </cell>
          <cell r="AG255" t="str">
            <v>–</v>
          </cell>
          <cell r="AH255">
            <v>15.9</v>
          </cell>
          <cell r="AI255" t="str">
            <v>–</v>
          </cell>
          <cell r="AJ255" t="str">
            <v>–</v>
          </cell>
          <cell r="AK255">
            <v>184</v>
          </cell>
          <cell r="AL255">
            <v>49</v>
          </cell>
          <cell r="AM255">
            <v>43.2</v>
          </cell>
          <cell r="AN255">
            <v>3.61</v>
          </cell>
          <cell r="AO255">
            <v>60.9</v>
          </cell>
          <cell r="AP255">
            <v>22.9</v>
          </cell>
          <cell r="AQ255">
            <v>15</v>
          </cell>
          <cell r="AR255">
            <v>2.08</v>
          </cell>
          <cell r="AS255" t="str">
            <v>–</v>
          </cell>
          <cell r="AT255" t="str">
            <v>–</v>
          </cell>
          <cell r="AU255" t="str">
            <v>–</v>
          </cell>
          <cell r="AV255">
            <v>1.96</v>
          </cell>
          <cell r="AW255">
            <v>931</v>
          </cell>
          <cell r="AX255" t="str">
            <v>–</v>
          </cell>
          <cell r="AY255">
            <v>15.8</v>
          </cell>
          <cell r="AZ255">
            <v>22</v>
          </cell>
          <cell r="BA255" t="str">
            <v>–</v>
          </cell>
          <cell r="BB255" t="str">
            <v>–</v>
          </cell>
          <cell r="BC255">
            <v>10.3</v>
          </cell>
          <cell r="BD255">
            <v>24.2</v>
          </cell>
          <cell r="BE255" t="str">
            <v>–</v>
          </cell>
          <cell r="BF255" t="str">
            <v>–</v>
          </cell>
          <cell r="BG255" t="str">
            <v>–</v>
          </cell>
          <cell r="BH255" t="str">
            <v>–</v>
          </cell>
          <cell r="BI255" t="str">
            <v>–</v>
          </cell>
          <cell r="BJ255" t="str">
            <v>–</v>
          </cell>
          <cell r="BK255" t="str">
            <v>–</v>
          </cell>
          <cell r="BL255" t="str">
            <v>–</v>
          </cell>
          <cell r="BM255" t="str">
            <v>–</v>
          </cell>
          <cell r="BN255" t="str">
            <v>–</v>
          </cell>
          <cell r="BO255" t="str">
            <v>–</v>
          </cell>
          <cell r="BP255" t="str">
            <v>–</v>
          </cell>
          <cell r="BQ255" t="str">
            <v>–</v>
          </cell>
          <cell r="BR255" t="str">
            <v>–</v>
          </cell>
          <cell r="BS255" t="str">
            <v>–</v>
          </cell>
          <cell r="BT255" t="str">
            <v>–</v>
          </cell>
          <cell r="BU255" t="str">
            <v>–</v>
          </cell>
          <cell r="BV255">
            <v>2.35</v>
          </cell>
          <cell r="BW255">
            <v>7.82</v>
          </cell>
          <cell r="BX255">
            <v>39.9</v>
          </cell>
          <cell r="BY255">
            <v>48</v>
          </cell>
        </row>
        <row r="256">
          <cell r="A256" t="str">
            <v>W8X40</v>
          </cell>
          <cell r="B256" t="str">
            <v>F</v>
          </cell>
          <cell r="C256">
            <v>40</v>
          </cell>
          <cell r="D256">
            <v>11.7</v>
          </cell>
          <cell r="E256">
            <v>8.25</v>
          </cell>
          <cell r="F256">
            <v>8.25</v>
          </cell>
          <cell r="G256" t="str">
            <v>–</v>
          </cell>
          <cell r="H256" t="str">
            <v>–</v>
          </cell>
          <cell r="I256" t="str">
            <v>–</v>
          </cell>
          <cell r="J256">
            <v>8.07</v>
          </cell>
          <cell r="K256">
            <v>8.125</v>
          </cell>
          <cell r="L256" t="str">
            <v>–</v>
          </cell>
          <cell r="M256" t="str">
            <v>–</v>
          </cell>
          <cell r="N256" t="str">
            <v>–</v>
          </cell>
          <cell r="O256">
            <v>0.36</v>
          </cell>
          <cell r="P256">
            <v>0.375</v>
          </cell>
          <cell r="Q256">
            <v>0.1875</v>
          </cell>
          <cell r="R256">
            <v>0.56000000000000005</v>
          </cell>
          <cell r="S256">
            <v>0.5625</v>
          </cell>
          <cell r="T256" t="str">
            <v>–</v>
          </cell>
          <cell r="U256" t="str">
            <v>–</v>
          </cell>
          <cell r="V256" t="str">
            <v>–</v>
          </cell>
          <cell r="W256">
            <v>0.95399999999999996</v>
          </cell>
          <cell r="X256">
            <v>1.25</v>
          </cell>
          <cell r="Y256">
            <v>0.8125</v>
          </cell>
          <cell r="Z256" t="str">
            <v>–</v>
          </cell>
          <cell r="AA256" t="str">
            <v>–</v>
          </cell>
          <cell r="AB256" t="str">
            <v>–</v>
          </cell>
          <cell r="AC256" t="str">
            <v>–</v>
          </cell>
          <cell r="AD256" t="str">
            <v>–</v>
          </cell>
          <cell r="AE256">
            <v>7.21</v>
          </cell>
          <cell r="AF256" t="str">
            <v>–</v>
          </cell>
          <cell r="AG256" t="str">
            <v>–</v>
          </cell>
          <cell r="AH256">
            <v>17.600000000000001</v>
          </cell>
          <cell r="AI256" t="str">
            <v>–</v>
          </cell>
          <cell r="AJ256" t="str">
            <v>–</v>
          </cell>
          <cell r="AK256">
            <v>146</v>
          </cell>
          <cell r="AL256">
            <v>39.799999999999997</v>
          </cell>
          <cell r="AM256">
            <v>35.5</v>
          </cell>
          <cell r="AN256">
            <v>3.53</v>
          </cell>
          <cell r="AO256">
            <v>49.1</v>
          </cell>
          <cell r="AP256">
            <v>18.5</v>
          </cell>
          <cell r="AQ256">
            <v>12.2</v>
          </cell>
          <cell r="AR256">
            <v>2.04</v>
          </cell>
          <cell r="AS256" t="str">
            <v>–</v>
          </cell>
          <cell r="AT256" t="str">
            <v>–</v>
          </cell>
          <cell r="AU256" t="str">
            <v>–</v>
          </cell>
          <cell r="AV256">
            <v>1.1200000000000001</v>
          </cell>
          <cell r="AW256">
            <v>726</v>
          </cell>
          <cell r="AX256" t="str">
            <v>–</v>
          </cell>
          <cell r="AY256">
            <v>15.5</v>
          </cell>
          <cell r="AZ256">
            <v>17.5</v>
          </cell>
          <cell r="BA256" t="str">
            <v>–</v>
          </cell>
          <cell r="BB256" t="str">
            <v>–</v>
          </cell>
          <cell r="BC256">
            <v>8.3000000000000007</v>
          </cell>
          <cell r="BD256">
            <v>19.7</v>
          </cell>
          <cell r="BE256" t="str">
            <v>–</v>
          </cell>
          <cell r="BF256" t="str">
            <v>–</v>
          </cell>
          <cell r="BG256" t="str">
            <v>–</v>
          </cell>
          <cell r="BH256" t="str">
            <v>–</v>
          </cell>
          <cell r="BI256" t="str">
            <v>–</v>
          </cell>
          <cell r="BJ256" t="str">
            <v>–</v>
          </cell>
          <cell r="BK256" t="str">
            <v>–</v>
          </cell>
          <cell r="BL256" t="str">
            <v>–</v>
          </cell>
          <cell r="BM256" t="str">
            <v>–</v>
          </cell>
          <cell r="BN256" t="str">
            <v>–</v>
          </cell>
          <cell r="BO256" t="str">
            <v>–</v>
          </cell>
          <cell r="BP256" t="str">
            <v>–</v>
          </cell>
          <cell r="BQ256" t="str">
            <v>–</v>
          </cell>
          <cell r="BR256" t="str">
            <v>–</v>
          </cell>
          <cell r="BS256" t="str">
            <v>–</v>
          </cell>
          <cell r="BT256" t="str">
            <v>–</v>
          </cell>
          <cell r="BU256" t="str">
            <v>–</v>
          </cell>
          <cell r="BV256">
            <v>2.31</v>
          </cell>
          <cell r="BW256">
            <v>7.69</v>
          </cell>
          <cell r="BX256">
            <v>39.299999999999997</v>
          </cell>
          <cell r="BY256">
            <v>47.4</v>
          </cell>
        </row>
        <row r="257">
          <cell r="A257" t="str">
            <v>W8X35</v>
          </cell>
          <cell r="B257" t="str">
            <v>F</v>
          </cell>
          <cell r="C257">
            <v>35</v>
          </cell>
          <cell r="D257">
            <v>10.3</v>
          </cell>
          <cell r="E257">
            <v>8.1199999999999992</v>
          </cell>
          <cell r="F257">
            <v>8.125</v>
          </cell>
          <cell r="G257" t="str">
            <v>–</v>
          </cell>
          <cell r="H257" t="str">
            <v>–</v>
          </cell>
          <cell r="I257" t="str">
            <v>–</v>
          </cell>
          <cell r="J257">
            <v>8.02</v>
          </cell>
          <cell r="K257">
            <v>8</v>
          </cell>
          <cell r="L257" t="str">
            <v>–</v>
          </cell>
          <cell r="M257" t="str">
            <v>–</v>
          </cell>
          <cell r="N257" t="str">
            <v>–</v>
          </cell>
          <cell r="O257">
            <v>0.31</v>
          </cell>
          <cell r="P257">
            <v>0.3125</v>
          </cell>
          <cell r="Q257">
            <v>0.1875</v>
          </cell>
          <cell r="R257">
            <v>0.495</v>
          </cell>
          <cell r="S257">
            <v>0.5</v>
          </cell>
          <cell r="T257" t="str">
            <v>–</v>
          </cell>
          <cell r="U257" t="str">
            <v>–</v>
          </cell>
          <cell r="V257" t="str">
            <v>–</v>
          </cell>
          <cell r="W257">
            <v>0.88900000000000001</v>
          </cell>
          <cell r="X257">
            <v>1.1875</v>
          </cell>
          <cell r="Y257">
            <v>0.8125</v>
          </cell>
          <cell r="Z257" t="str">
            <v>–</v>
          </cell>
          <cell r="AA257" t="str">
            <v>–</v>
          </cell>
          <cell r="AB257" t="str">
            <v>–</v>
          </cell>
          <cell r="AC257" t="str">
            <v>–</v>
          </cell>
          <cell r="AD257" t="str">
            <v>–</v>
          </cell>
          <cell r="AE257">
            <v>8.1</v>
          </cell>
          <cell r="AF257" t="str">
            <v>–</v>
          </cell>
          <cell r="AG257" t="str">
            <v>–</v>
          </cell>
          <cell r="AH257">
            <v>20.5</v>
          </cell>
          <cell r="AI257" t="str">
            <v>–</v>
          </cell>
          <cell r="AJ257" t="str">
            <v>–</v>
          </cell>
          <cell r="AK257">
            <v>127</v>
          </cell>
          <cell r="AL257">
            <v>34.700000000000003</v>
          </cell>
          <cell r="AM257">
            <v>31.2</v>
          </cell>
          <cell r="AN257">
            <v>3.51</v>
          </cell>
          <cell r="AO257">
            <v>42.6</v>
          </cell>
          <cell r="AP257">
            <v>16.100000000000001</v>
          </cell>
          <cell r="AQ257">
            <v>10.6</v>
          </cell>
          <cell r="AR257">
            <v>2.0299999999999998</v>
          </cell>
          <cell r="AS257" t="str">
            <v>–</v>
          </cell>
          <cell r="AT257" t="str">
            <v>–</v>
          </cell>
          <cell r="AU257" t="str">
            <v>–</v>
          </cell>
          <cell r="AV257">
            <v>0.76900000000000002</v>
          </cell>
          <cell r="AW257">
            <v>619</v>
          </cell>
          <cell r="AX257" t="str">
            <v>–</v>
          </cell>
          <cell r="AY257">
            <v>15.3</v>
          </cell>
          <cell r="AZ257">
            <v>15.2</v>
          </cell>
          <cell r="BA257" t="str">
            <v>–</v>
          </cell>
          <cell r="BB257" t="str">
            <v>–</v>
          </cell>
          <cell r="BC257">
            <v>7.28</v>
          </cell>
          <cell r="BD257">
            <v>17.100000000000001</v>
          </cell>
          <cell r="BE257" t="str">
            <v>–</v>
          </cell>
          <cell r="BF257" t="str">
            <v>–</v>
          </cell>
          <cell r="BG257" t="str">
            <v>–</v>
          </cell>
          <cell r="BH257" t="str">
            <v>–</v>
          </cell>
          <cell r="BI257" t="str">
            <v>–</v>
          </cell>
          <cell r="BJ257" t="str">
            <v>–</v>
          </cell>
          <cell r="BK257" t="str">
            <v>–</v>
          </cell>
          <cell r="BL257" t="str">
            <v>–</v>
          </cell>
          <cell r="BM257" t="str">
            <v>–</v>
          </cell>
          <cell r="BN257" t="str">
            <v>–</v>
          </cell>
          <cell r="BO257" t="str">
            <v>–</v>
          </cell>
          <cell r="BP257" t="str">
            <v>–</v>
          </cell>
          <cell r="BQ257" t="str">
            <v>–</v>
          </cell>
          <cell r="BR257" t="str">
            <v>–</v>
          </cell>
          <cell r="BS257" t="str">
            <v>–</v>
          </cell>
          <cell r="BT257" t="str">
            <v>–</v>
          </cell>
          <cell r="BU257" t="str">
            <v>–</v>
          </cell>
          <cell r="BV257">
            <v>2.2799999999999998</v>
          </cell>
          <cell r="BW257">
            <v>7.63</v>
          </cell>
          <cell r="BX257">
            <v>39</v>
          </cell>
          <cell r="BY257">
            <v>47</v>
          </cell>
        </row>
        <row r="258">
          <cell r="A258" t="str">
            <v>W8X31</v>
          </cell>
          <cell r="B258" t="str">
            <v>F</v>
          </cell>
          <cell r="C258">
            <v>31</v>
          </cell>
          <cell r="D258">
            <v>9.1300000000000008</v>
          </cell>
          <cell r="E258">
            <v>8</v>
          </cell>
          <cell r="F258">
            <v>8</v>
          </cell>
          <cell r="G258" t="str">
            <v>–</v>
          </cell>
          <cell r="H258" t="str">
            <v>–</v>
          </cell>
          <cell r="I258" t="str">
            <v>–</v>
          </cell>
          <cell r="J258">
            <v>8</v>
          </cell>
          <cell r="K258">
            <v>8</v>
          </cell>
          <cell r="L258" t="str">
            <v>–</v>
          </cell>
          <cell r="M258" t="str">
            <v>–</v>
          </cell>
          <cell r="N258" t="str">
            <v>–</v>
          </cell>
          <cell r="O258">
            <v>0.28499999999999998</v>
          </cell>
          <cell r="P258">
            <v>0.3125</v>
          </cell>
          <cell r="Q258">
            <v>0.1875</v>
          </cell>
          <cell r="R258">
            <v>0.435</v>
          </cell>
          <cell r="S258">
            <v>0.4375</v>
          </cell>
          <cell r="T258" t="str">
            <v>–</v>
          </cell>
          <cell r="U258" t="str">
            <v>–</v>
          </cell>
          <cell r="V258" t="str">
            <v>–</v>
          </cell>
          <cell r="W258">
            <v>0.82899999999999996</v>
          </cell>
          <cell r="X258">
            <v>1.125</v>
          </cell>
          <cell r="Y258">
            <v>0.75</v>
          </cell>
          <cell r="Z258" t="str">
            <v>–</v>
          </cell>
          <cell r="AA258" t="str">
            <v>–</v>
          </cell>
          <cell r="AB258" t="str">
            <v>–</v>
          </cell>
          <cell r="AC258" t="str">
            <v>–</v>
          </cell>
          <cell r="AD258" t="str">
            <v>–</v>
          </cell>
          <cell r="AE258">
            <v>9.19</v>
          </cell>
          <cell r="AF258" t="str">
            <v>–</v>
          </cell>
          <cell r="AG258" t="str">
            <v>–</v>
          </cell>
          <cell r="AH258">
            <v>22.3</v>
          </cell>
          <cell r="AI258" t="str">
            <v>–</v>
          </cell>
          <cell r="AJ258" t="str">
            <v>–</v>
          </cell>
          <cell r="AK258">
            <v>110</v>
          </cell>
          <cell r="AL258">
            <v>30.4</v>
          </cell>
          <cell r="AM258">
            <v>27.5</v>
          </cell>
          <cell r="AN258">
            <v>3.47</v>
          </cell>
          <cell r="AO258">
            <v>37.1</v>
          </cell>
          <cell r="AP258">
            <v>14.1</v>
          </cell>
          <cell r="AQ258">
            <v>9.27</v>
          </cell>
          <cell r="AR258">
            <v>2.02</v>
          </cell>
          <cell r="AS258" t="str">
            <v>–</v>
          </cell>
          <cell r="AT258" t="str">
            <v>–</v>
          </cell>
          <cell r="AU258" t="str">
            <v>–</v>
          </cell>
          <cell r="AV258">
            <v>0.53600000000000003</v>
          </cell>
          <cell r="AW258">
            <v>530</v>
          </cell>
          <cell r="AX258" t="str">
            <v>–</v>
          </cell>
          <cell r="AY258">
            <v>15.1</v>
          </cell>
          <cell r="AZ258">
            <v>13.2</v>
          </cell>
          <cell r="BA258" t="str">
            <v>–</v>
          </cell>
          <cell r="BB258" t="str">
            <v>–</v>
          </cell>
          <cell r="BC258">
            <v>6.35</v>
          </cell>
          <cell r="BD258">
            <v>15</v>
          </cell>
          <cell r="BE258" t="str">
            <v>–</v>
          </cell>
          <cell r="BF258" t="str">
            <v>–</v>
          </cell>
          <cell r="BG258" t="str">
            <v>–</v>
          </cell>
          <cell r="BH258" t="str">
            <v>–</v>
          </cell>
          <cell r="BI258" t="str">
            <v>–</v>
          </cell>
          <cell r="BJ258" t="str">
            <v>–</v>
          </cell>
          <cell r="BK258" t="str">
            <v>–</v>
          </cell>
          <cell r="BL258" t="str">
            <v>–</v>
          </cell>
          <cell r="BM258" t="str">
            <v>–</v>
          </cell>
          <cell r="BN258" t="str">
            <v>–</v>
          </cell>
          <cell r="BO258" t="str">
            <v>–</v>
          </cell>
          <cell r="BP258" t="str">
            <v>–</v>
          </cell>
          <cell r="BQ258" t="str">
            <v>–</v>
          </cell>
          <cell r="BR258" t="str">
            <v>–</v>
          </cell>
          <cell r="BS258" t="str">
            <v>–</v>
          </cell>
          <cell r="BT258" t="str">
            <v>–</v>
          </cell>
          <cell r="BU258" t="str">
            <v>–</v>
          </cell>
          <cell r="BV258">
            <v>2.2599999999999998</v>
          </cell>
          <cell r="BW258">
            <v>7.57</v>
          </cell>
          <cell r="BX258">
            <v>38.799999999999997</v>
          </cell>
          <cell r="BY258">
            <v>46.8</v>
          </cell>
        </row>
        <row r="259">
          <cell r="A259" t="str">
            <v>W8X28</v>
          </cell>
          <cell r="B259" t="str">
            <v>F</v>
          </cell>
          <cell r="C259">
            <v>28</v>
          </cell>
          <cell r="D259">
            <v>8.25</v>
          </cell>
          <cell r="E259">
            <v>8.06</v>
          </cell>
          <cell r="F259">
            <v>8</v>
          </cell>
          <cell r="G259" t="str">
            <v>–</v>
          </cell>
          <cell r="H259" t="str">
            <v>–</v>
          </cell>
          <cell r="I259" t="str">
            <v>–</v>
          </cell>
          <cell r="J259">
            <v>6.54</v>
          </cell>
          <cell r="K259">
            <v>6.5</v>
          </cell>
          <cell r="L259" t="str">
            <v>–</v>
          </cell>
          <cell r="M259" t="str">
            <v>–</v>
          </cell>
          <cell r="N259" t="str">
            <v>–</v>
          </cell>
          <cell r="O259">
            <v>0.28499999999999998</v>
          </cell>
          <cell r="P259">
            <v>0.3125</v>
          </cell>
          <cell r="Q259">
            <v>0.1875</v>
          </cell>
          <cell r="R259">
            <v>0.46500000000000002</v>
          </cell>
          <cell r="S259">
            <v>0.4375</v>
          </cell>
          <cell r="T259" t="str">
            <v>–</v>
          </cell>
          <cell r="U259" t="str">
            <v>–</v>
          </cell>
          <cell r="V259" t="str">
            <v>–</v>
          </cell>
          <cell r="W259">
            <v>0.85899999999999999</v>
          </cell>
          <cell r="X259">
            <v>0.9375</v>
          </cell>
          <cell r="Y259">
            <v>0.625</v>
          </cell>
          <cell r="Z259" t="str">
            <v>–</v>
          </cell>
          <cell r="AA259" t="str">
            <v>–</v>
          </cell>
          <cell r="AB259" t="str">
            <v>–</v>
          </cell>
          <cell r="AC259" t="str">
            <v>–</v>
          </cell>
          <cell r="AD259" t="str">
            <v>–</v>
          </cell>
          <cell r="AE259">
            <v>7.03</v>
          </cell>
          <cell r="AF259" t="str">
            <v>–</v>
          </cell>
          <cell r="AG259" t="str">
            <v>–</v>
          </cell>
          <cell r="AH259">
            <v>22.3</v>
          </cell>
          <cell r="AI259" t="str">
            <v>–</v>
          </cell>
          <cell r="AJ259" t="str">
            <v>–</v>
          </cell>
          <cell r="AK259">
            <v>98</v>
          </cell>
          <cell r="AL259">
            <v>27.2</v>
          </cell>
          <cell r="AM259">
            <v>24.3</v>
          </cell>
          <cell r="AN259">
            <v>3.45</v>
          </cell>
          <cell r="AO259">
            <v>21.7</v>
          </cell>
          <cell r="AP259">
            <v>10.1</v>
          </cell>
          <cell r="AQ259">
            <v>6.63</v>
          </cell>
          <cell r="AR259">
            <v>1.62</v>
          </cell>
          <cell r="AS259" t="str">
            <v>–</v>
          </cell>
          <cell r="AT259" t="str">
            <v>–</v>
          </cell>
          <cell r="AU259" t="str">
            <v>–</v>
          </cell>
          <cell r="AV259">
            <v>0.53700000000000003</v>
          </cell>
          <cell r="AW259">
            <v>312</v>
          </cell>
          <cell r="AX259" t="str">
            <v>–</v>
          </cell>
          <cell r="AY259">
            <v>12.4</v>
          </cell>
          <cell r="AZ259">
            <v>9.44</v>
          </cell>
          <cell r="BA259" t="str">
            <v>–</v>
          </cell>
          <cell r="BB259" t="str">
            <v>–</v>
          </cell>
          <cell r="BC259">
            <v>5.52</v>
          </cell>
          <cell r="BD259">
            <v>13.4</v>
          </cell>
          <cell r="BE259" t="str">
            <v>–</v>
          </cell>
          <cell r="BF259" t="str">
            <v>–</v>
          </cell>
          <cell r="BG259" t="str">
            <v>–</v>
          </cell>
          <cell r="BH259" t="str">
            <v>–</v>
          </cell>
          <cell r="BI259" t="str">
            <v>–</v>
          </cell>
          <cell r="BJ259" t="str">
            <v>–</v>
          </cell>
          <cell r="BK259" t="str">
            <v>–</v>
          </cell>
          <cell r="BL259" t="str">
            <v>–</v>
          </cell>
          <cell r="BM259" t="str">
            <v>–</v>
          </cell>
          <cell r="BN259" t="str">
            <v>–</v>
          </cell>
          <cell r="BO259" t="str">
            <v>–</v>
          </cell>
          <cell r="BP259" t="str">
            <v>–</v>
          </cell>
          <cell r="BQ259" t="str">
            <v>–</v>
          </cell>
          <cell r="BR259" t="str">
            <v>–</v>
          </cell>
          <cell r="BS259" t="str">
            <v>–</v>
          </cell>
          <cell r="BT259" t="str">
            <v>–</v>
          </cell>
          <cell r="BU259" t="str">
            <v>–</v>
          </cell>
          <cell r="BV259">
            <v>1.84</v>
          </cell>
          <cell r="BW259">
            <v>7.6</v>
          </cell>
          <cell r="BX259">
            <v>34.5</v>
          </cell>
          <cell r="BY259">
            <v>41</v>
          </cell>
        </row>
        <row r="260">
          <cell r="A260" t="str">
            <v>W8X24</v>
          </cell>
          <cell r="B260" t="str">
            <v>F</v>
          </cell>
          <cell r="C260">
            <v>24</v>
          </cell>
          <cell r="D260">
            <v>7.08</v>
          </cell>
          <cell r="E260">
            <v>7.93</v>
          </cell>
          <cell r="F260">
            <v>7.875</v>
          </cell>
          <cell r="G260" t="str">
            <v>–</v>
          </cell>
          <cell r="H260" t="str">
            <v>–</v>
          </cell>
          <cell r="I260" t="str">
            <v>–</v>
          </cell>
          <cell r="J260">
            <v>6.5</v>
          </cell>
          <cell r="K260">
            <v>6.5</v>
          </cell>
          <cell r="L260" t="str">
            <v>–</v>
          </cell>
          <cell r="M260" t="str">
            <v>–</v>
          </cell>
          <cell r="N260" t="str">
            <v>–</v>
          </cell>
          <cell r="O260">
            <v>0.245</v>
          </cell>
          <cell r="P260">
            <v>0.25</v>
          </cell>
          <cell r="Q260">
            <v>0.125</v>
          </cell>
          <cell r="R260">
            <v>0.4</v>
          </cell>
          <cell r="S260">
            <v>0.375</v>
          </cell>
          <cell r="T260" t="str">
            <v>–</v>
          </cell>
          <cell r="U260" t="str">
            <v>–</v>
          </cell>
          <cell r="V260" t="str">
            <v>–</v>
          </cell>
          <cell r="W260">
            <v>0.79400000000000004</v>
          </cell>
          <cell r="X260">
            <v>0.875</v>
          </cell>
          <cell r="Y260">
            <v>0.5625</v>
          </cell>
          <cell r="Z260" t="str">
            <v>–</v>
          </cell>
          <cell r="AA260" t="str">
            <v>–</v>
          </cell>
          <cell r="AB260" t="str">
            <v>–</v>
          </cell>
          <cell r="AC260" t="str">
            <v>–</v>
          </cell>
          <cell r="AD260" t="str">
            <v>–</v>
          </cell>
          <cell r="AE260">
            <v>8.1199999999999992</v>
          </cell>
          <cell r="AF260" t="str">
            <v>–</v>
          </cell>
          <cell r="AG260" t="str">
            <v>–</v>
          </cell>
          <cell r="AH260">
            <v>25.9</v>
          </cell>
          <cell r="AI260" t="str">
            <v>–</v>
          </cell>
          <cell r="AJ260" t="str">
            <v>–</v>
          </cell>
          <cell r="AK260">
            <v>82.7</v>
          </cell>
          <cell r="AL260">
            <v>23.1</v>
          </cell>
          <cell r="AM260">
            <v>20.9</v>
          </cell>
          <cell r="AN260">
            <v>3.42</v>
          </cell>
          <cell r="AO260">
            <v>18.3</v>
          </cell>
          <cell r="AP260">
            <v>8.57</v>
          </cell>
          <cell r="AQ260">
            <v>5.63</v>
          </cell>
          <cell r="AR260">
            <v>1.61</v>
          </cell>
          <cell r="AS260" t="str">
            <v>–</v>
          </cell>
          <cell r="AT260" t="str">
            <v>–</v>
          </cell>
          <cell r="AU260" t="str">
            <v>–</v>
          </cell>
          <cell r="AV260">
            <v>0.34599999999999997</v>
          </cell>
          <cell r="AW260">
            <v>259</v>
          </cell>
          <cell r="AX260" t="str">
            <v>–</v>
          </cell>
          <cell r="AY260">
            <v>12.2</v>
          </cell>
          <cell r="AZ260">
            <v>7.95</v>
          </cell>
          <cell r="BA260" t="str">
            <v>–</v>
          </cell>
          <cell r="BB260" t="str">
            <v>–</v>
          </cell>
          <cell r="BC260">
            <v>4.71</v>
          </cell>
          <cell r="BD260">
            <v>11.3</v>
          </cell>
          <cell r="BE260" t="str">
            <v>–</v>
          </cell>
          <cell r="BF260" t="str">
            <v>–</v>
          </cell>
          <cell r="BG260" t="str">
            <v>–</v>
          </cell>
          <cell r="BH260" t="str">
            <v>–</v>
          </cell>
          <cell r="BI260" t="str">
            <v>–</v>
          </cell>
          <cell r="BJ260" t="str">
            <v>–</v>
          </cell>
          <cell r="BK260" t="str">
            <v>–</v>
          </cell>
          <cell r="BL260" t="str">
            <v>–</v>
          </cell>
          <cell r="BM260" t="str">
            <v>–</v>
          </cell>
          <cell r="BN260" t="str">
            <v>–</v>
          </cell>
          <cell r="BO260" t="str">
            <v>–</v>
          </cell>
          <cell r="BP260" t="str">
            <v>–</v>
          </cell>
          <cell r="BQ260" t="str">
            <v>–</v>
          </cell>
          <cell r="BR260" t="str">
            <v>–</v>
          </cell>
          <cell r="BS260" t="str">
            <v>–</v>
          </cell>
          <cell r="BT260" t="str">
            <v>–</v>
          </cell>
          <cell r="BU260" t="str">
            <v>–</v>
          </cell>
          <cell r="BV260">
            <v>1.81</v>
          </cell>
          <cell r="BW260">
            <v>7.53</v>
          </cell>
          <cell r="BX260">
            <v>34.200000000000003</v>
          </cell>
          <cell r="BY260">
            <v>40.700000000000003</v>
          </cell>
        </row>
        <row r="261">
          <cell r="A261" t="str">
            <v>W8X21</v>
          </cell>
          <cell r="B261" t="str">
            <v>F</v>
          </cell>
          <cell r="C261">
            <v>21</v>
          </cell>
          <cell r="D261">
            <v>6.16</v>
          </cell>
          <cell r="E261">
            <v>8.2799999999999994</v>
          </cell>
          <cell r="F261">
            <v>8.25</v>
          </cell>
          <cell r="G261" t="str">
            <v>–</v>
          </cell>
          <cell r="H261" t="str">
            <v>–</v>
          </cell>
          <cell r="I261" t="str">
            <v>–</v>
          </cell>
          <cell r="J261">
            <v>5.27</v>
          </cell>
          <cell r="K261">
            <v>5.25</v>
          </cell>
          <cell r="L261" t="str">
            <v>–</v>
          </cell>
          <cell r="M261" t="str">
            <v>–</v>
          </cell>
          <cell r="N261" t="str">
            <v>–</v>
          </cell>
          <cell r="O261">
            <v>0.25</v>
          </cell>
          <cell r="P261">
            <v>0.25</v>
          </cell>
          <cell r="Q261">
            <v>0.125</v>
          </cell>
          <cell r="R261">
            <v>0.4</v>
          </cell>
          <cell r="S261">
            <v>0.375</v>
          </cell>
          <cell r="T261" t="str">
            <v>–</v>
          </cell>
          <cell r="U261" t="str">
            <v>–</v>
          </cell>
          <cell r="V261" t="str">
            <v>–</v>
          </cell>
          <cell r="W261">
            <v>0.7</v>
          </cell>
          <cell r="X261">
            <v>0.875</v>
          </cell>
          <cell r="Y261">
            <v>0.5625</v>
          </cell>
          <cell r="Z261" t="str">
            <v>–</v>
          </cell>
          <cell r="AA261" t="str">
            <v>–</v>
          </cell>
          <cell r="AB261" t="str">
            <v>–</v>
          </cell>
          <cell r="AC261" t="str">
            <v>–</v>
          </cell>
          <cell r="AD261" t="str">
            <v>–</v>
          </cell>
          <cell r="AE261">
            <v>6.59</v>
          </cell>
          <cell r="AF261" t="str">
            <v>–</v>
          </cell>
          <cell r="AG261" t="str">
            <v>–</v>
          </cell>
          <cell r="AH261">
            <v>27.5</v>
          </cell>
          <cell r="AI261" t="str">
            <v>–</v>
          </cell>
          <cell r="AJ261" t="str">
            <v>–</v>
          </cell>
          <cell r="AK261">
            <v>75.3</v>
          </cell>
          <cell r="AL261">
            <v>20.399999999999999</v>
          </cell>
          <cell r="AM261">
            <v>18.2</v>
          </cell>
          <cell r="AN261">
            <v>3.49</v>
          </cell>
          <cell r="AO261">
            <v>9.77</v>
          </cell>
          <cell r="AP261">
            <v>5.69</v>
          </cell>
          <cell r="AQ261">
            <v>3.71</v>
          </cell>
          <cell r="AR261">
            <v>1.26</v>
          </cell>
          <cell r="AS261" t="str">
            <v>–</v>
          </cell>
          <cell r="AT261" t="str">
            <v>–</v>
          </cell>
          <cell r="AU261" t="str">
            <v>–</v>
          </cell>
          <cell r="AV261">
            <v>0.28199999999999997</v>
          </cell>
          <cell r="AW261">
            <v>152</v>
          </cell>
          <cell r="AX261" t="str">
            <v>–</v>
          </cell>
          <cell r="AY261">
            <v>10.4</v>
          </cell>
          <cell r="AZ261">
            <v>5.47</v>
          </cell>
          <cell r="BA261" t="str">
            <v>–</v>
          </cell>
          <cell r="BB261" t="str">
            <v>–</v>
          </cell>
          <cell r="BC261">
            <v>3.96</v>
          </cell>
          <cell r="BD261">
            <v>10.1</v>
          </cell>
          <cell r="BE261" t="str">
            <v>–</v>
          </cell>
          <cell r="BF261" t="str">
            <v>–</v>
          </cell>
          <cell r="BG261" t="str">
            <v>–</v>
          </cell>
          <cell r="BH261" t="str">
            <v>–</v>
          </cell>
          <cell r="BI261" t="str">
            <v>–</v>
          </cell>
          <cell r="BJ261" t="str">
            <v>–</v>
          </cell>
          <cell r="BK261" t="str">
            <v>–</v>
          </cell>
          <cell r="BL261" t="str">
            <v>–</v>
          </cell>
          <cell r="BM261" t="str">
            <v>–</v>
          </cell>
          <cell r="BN261" t="str">
            <v>–</v>
          </cell>
          <cell r="BO261" t="str">
            <v>–</v>
          </cell>
          <cell r="BP261" t="str">
            <v>–</v>
          </cell>
          <cell r="BQ261" t="str">
            <v>–</v>
          </cell>
          <cell r="BR261" t="str">
            <v>–</v>
          </cell>
          <cell r="BS261" t="str">
            <v>–</v>
          </cell>
          <cell r="BT261" t="str">
            <v>–</v>
          </cell>
          <cell r="BU261" t="str">
            <v>–</v>
          </cell>
          <cell r="BV261">
            <v>1.46</v>
          </cell>
          <cell r="BW261">
            <v>7.88</v>
          </cell>
          <cell r="BX261">
            <v>31.3</v>
          </cell>
          <cell r="BY261">
            <v>36.6</v>
          </cell>
        </row>
        <row r="262">
          <cell r="A262" t="str">
            <v>W8X18</v>
          </cell>
          <cell r="B262" t="str">
            <v>F</v>
          </cell>
          <cell r="C262">
            <v>18</v>
          </cell>
          <cell r="D262">
            <v>5.26</v>
          </cell>
          <cell r="E262">
            <v>8.14</v>
          </cell>
          <cell r="F262">
            <v>8.125</v>
          </cell>
          <cell r="G262" t="str">
            <v>–</v>
          </cell>
          <cell r="H262" t="str">
            <v>–</v>
          </cell>
          <cell r="I262" t="str">
            <v>–</v>
          </cell>
          <cell r="J262">
            <v>5.25</v>
          </cell>
          <cell r="K262">
            <v>5.25</v>
          </cell>
          <cell r="L262" t="str">
            <v>–</v>
          </cell>
          <cell r="M262" t="str">
            <v>–</v>
          </cell>
          <cell r="N262" t="str">
            <v>–</v>
          </cell>
          <cell r="O262">
            <v>0.23</v>
          </cell>
          <cell r="P262">
            <v>0.25</v>
          </cell>
          <cell r="Q262">
            <v>0.125</v>
          </cell>
          <cell r="R262">
            <v>0.33</v>
          </cell>
          <cell r="S262">
            <v>0.3125</v>
          </cell>
          <cell r="T262" t="str">
            <v>–</v>
          </cell>
          <cell r="U262" t="str">
            <v>–</v>
          </cell>
          <cell r="V262" t="str">
            <v>–</v>
          </cell>
          <cell r="W262">
            <v>0.63</v>
          </cell>
          <cell r="X262">
            <v>0.8125</v>
          </cell>
          <cell r="Y262">
            <v>0.5625</v>
          </cell>
          <cell r="Z262" t="str">
            <v>–</v>
          </cell>
          <cell r="AA262" t="str">
            <v>–</v>
          </cell>
          <cell r="AB262" t="str">
            <v>–</v>
          </cell>
          <cell r="AC262" t="str">
            <v>–</v>
          </cell>
          <cell r="AD262" t="str">
            <v>–</v>
          </cell>
          <cell r="AE262">
            <v>7.95</v>
          </cell>
          <cell r="AF262" t="str">
            <v>–</v>
          </cell>
          <cell r="AG262" t="str">
            <v>–</v>
          </cell>
          <cell r="AH262">
            <v>29.9</v>
          </cell>
          <cell r="AI262" t="str">
            <v>–</v>
          </cell>
          <cell r="AJ262" t="str">
            <v>–</v>
          </cell>
          <cell r="AK262">
            <v>61.9</v>
          </cell>
          <cell r="AL262">
            <v>17</v>
          </cell>
          <cell r="AM262">
            <v>15.2</v>
          </cell>
          <cell r="AN262">
            <v>3.43</v>
          </cell>
          <cell r="AO262">
            <v>7.97</v>
          </cell>
          <cell r="AP262">
            <v>4.66</v>
          </cell>
          <cell r="AQ262">
            <v>3.04</v>
          </cell>
          <cell r="AR262">
            <v>1.23</v>
          </cell>
          <cell r="AS262" t="str">
            <v>–</v>
          </cell>
          <cell r="AT262" t="str">
            <v>–</v>
          </cell>
          <cell r="AU262" t="str">
            <v>–</v>
          </cell>
          <cell r="AV262">
            <v>0.17199999999999999</v>
          </cell>
          <cell r="AW262">
            <v>122</v>
          </cell>
          <cell r="AX262" t="str">
            <v>–</v>
          </cell>
          <cell r="AY262">
            <v>10.3</v>
          </cell>
          <cell r="AZ262">
            <v>4.4400000000000004</v>
          </cell>
          <cell r="BA262" t="str">
            <v>–</v>
          </cell>
          <cell r="BB262" t="str">
            <v>–</v>
          </cell>
          <cell r="BC262">
            <v>3.23</v>
          </cell>
          <cell r="BD262">
            <v>8.3699999999999992</v>
          </cell>
          <cell r="BE262" t="str">
            <v>–</v>
          </cell>
          <cell r="BF262" t="str">
            <v>–</v>
          </cell>
          <cell r="BG262" t="str">
            <v>–</v>
          </cell>
          <cell r="BH262" t="str">
            <v>–</v>
          </cell>
          <cell r="BI262" t="str">
            <v>–</v>
          </cell>
          <cell r="BJ262" t="str">
            <v>–</v>
          </cell>
          <cell r="BK262" t="str">
            <v>–</v>
          </cell>
          <cell r="BL262" t="str">
            <v>–</v>
          </cell>
          <cell r="BM262" t="str">
            <v>–</v>
          </cell>
          <cell r="BN262" t="str">
            <v>–</v>
          </cell>
          <cell r="BO262" t="str">
            <v>–</v>
          </cell>
          <cell r="BP262" t="str">
            <v>–</v>
          </cell>
          <cell r="BQ262" t="str">
            <v>–</v>
          </cell>
          <cell r="BR262" t="str">
            <v>–</v>
          </cell>
          <cell r="BS262" t="str">
            <v>–</v>
          </cell>
          <cell r="BT262" t="str">
            <v>–</v>
          </cell>
          <cell r="BU262" t="str">
            <v>–</v>
          </cell>
          <cell r="BV262">
            <v>1.43</v>
          </cell>
          <cell r="BW262">
            <v>7.81</v>
          </cell>
          <cell r="BX262">
            <v>31</v>
          </cell>
          <cell r="BY262">
            <v>36.299999999999997</v>
          </cell>
        </row>
        <row r="263">
          <cell r="A263" t="str">
            <v>W8X15</v>
          </cell>
          <cell r="B263" t="str">
            <v>F</v>
          </cell>
          <cell r="C263">
            <v>15</v>
          </cell>
          <cell r="D263">
            <v>4.4400000000000004</v>
          </cell>
          <cell r="E263">
            <v>8.11</v>
          </cell>
          <cell r="F263">
            <v>8.125</v>
          </cell>
          <cell r="G263" t="str">
            <v>–</v>
          </cell>
          <cell r="H263" t="str">
            <v>–</v>
          </cell>
          <cell r="I263" t="str">
            <v>–</v>
          </cell>
          <cell r="J263">
            <v>4.0149999999999997</v>
          </cell>
          <cell r="K263">
            <v>4</v>
          </cell>
          <cell r="L263" t="str">
            <v>–</v>
          </cell>
          <cell r="M263" t="str">
            <v>–</v>
          </cell>
          <cell r="N263" t="str">
            <v>–</v>
          </cell>
          <cell r="O263">
            <v>0.245</v>
          </cell>
          <cell r="P263">
            <v>0.25</v>
          </cell>
          <cell r="Q263">
            <v>0.125</v>
          </cell>
          <cell r="R263">
            <v>0.315</v>
          </cell>
          <cell r="S263">
            <v>0.3125</v>
          </cell>
          <cell r="T263" t="str">
            <v>–</v>
          </cell>
          <cell r="U263" t="str">
            <v>–</v>
          </cell>
          <cell r="V263" t="str">
            <v>–</v>
          </cell>
          <cell r="W263">
            <v>0.61499999999999999</v>
          </cell>
          <cell r="X263">
            <v>0.8125</v>
          </cell>
          <cell r="Y263">
            <v>0.5625</v>
          </cell>
          <cell r="Z263" t="str">
            <v>–</v>
          </cell>
          <cell r="AA263" t="str">
            <v>–</v>
          </cell>
          <cell r="AB263" t="str">
            <v>–</v>
          </cell>
          <cell r="AC263" t="str">
            <v>–</v>
          </cell>
          <cell r="AD263" t="str">
            <v>–</v>
          </cell>
          <cell r="AE263">
            <v>6.37</v>
          </cell>
          <cell r="AF263" t="str">
            <v>–</v>
          </cell>
          <cell r="AG263" t="str">
            <v>–</v>
          </cell>
          <cell r="AH263">
            <v>28.1</v>
          </cell>
          <cell r="AI263" t="str">
            <v>–</v>
          </cell>
          <cell r="AJ263" t="str">
            <v>–</v>
          </cell>
          <cell r="AK263">
            <v>48</v>
          </cell>
          <cell r="AL263">
            <v>13.6</v>
          </cell>
          <cell r="AM263">
            <v>11.8</v>
          </cell>
          <cell r="AN263">
            <v>3.29</v>
          </cell>
          <cell r="AO263">
            <v>3.41</v>
          </cell>
          <cell r="AP263">
            <v>2.67</v>
          </cell>
          <cell r="AQ263">
            <v>1.7</v>
          </cell>
          <cell r="AR263">
            <v>0.876</v>
          </cell>
          <cell r="AS263" t="str">
            <v>–</v>
          </cell>
          <cell r="AT263" t="str">
            <v>–</v>
          </cell>
          <cell r="AU263" t="str">
            <v>–</v>
          </cell>
          <cell r="AV263">
            <v>0.13700000000000001</v>
          </cell>
          <cell r="AW263">
            <v>51.8</v>
          </cell>
          <cell r="AX263" t="str">
            <v>–</v>
          </cell>
          <cell r="AY263">
            <v>7.81</v>
          </cell>
          <cell r="AZ263">
            <v>2.4700000000000002</v>
          </cell>
          <cell r="BA263" t="str">
            <v>–</v>
          </cell>
          <cell r="BB263" t="str">
            <v>–</v>
          </cell>
          <cell r="BC263">
            <v>2.31</v>
          </cell>
          <cell r="BD263">
            <v>6.64</v>
          </cell>
          <cell r="BE263" t="str">
            <v>–</v>
          </cell>
          <cell r="BF263" t="str">
            <v>–</v>
          </cell>
          <cell r="BG263" t="str">
            <v>–</v>
          </cell>
          <cell r="BH263" t="str">
            <v>–</v>
          </cell>
          <cell r="BI263" t="str">
            <v>–</v>
          </cell>
          <cell r="BJ263" t="str">
            <v>–</v>
          </cell>
          <cell r="BK263" t="str">
            <v>–</v>
          </cell>
          <cell r="BL263" t="str">
            <v>–</v>
          </cell>
          <cell r="BM263" t="str">
            <v>–</v>
          </cell>
          <cell r="BN263" t="str">
            <v>–</v>
          </cell>
          <cell r="BO263" t="str">
            <v>–</v>
          </cell>
          <cell r="BP263" t="str">
            <v>–</v>
          </cell>
          <cell r="BQ263" t="str">
            <v>–</v>
          </cell>
          <cell r="BR263" t="str">
            <v>–</v>
          </cell>
          <cell r="BS263" t="str">
            <v>–</v>
          </cell>
          <cell r="BT263" t="str">
            <v>–</v>
          </cell>
          <cell r="BU263" t="str">
            <v>–</v>
          </cell>
          <cell r="BV263">
            <v>1.06</v>
          </cell>
          <cell r="BW263">
            <v>7.8</v>
          </cell>
          <cell r="BX263">
            <v>27.3</v>
          </cell>
          <cell r="BY263">
            <v>31.3</v>
          </cell>
        </row>
        <row r="264">
          <cell r="A264" t="str">
            <v>W8X13</v>
          </cell>
          <cell r="B264" t="str">
            <v>F</v>
          </cell>
          <cell r="C264">
            <v>13</v>
          </cell>
          <cell r="D264">
            <v>3.84</v>
          </cell>
          <cell r="E264">
            <v>7.99</v>
          </cell>
          <cell r="F264">
            <v>8</v>
          </cell>
          <cell r="G264" t="str">
            <v>–</v>
          </cell>
          <cell r="H264" t="str">
            <v>–</v>
          </cell>
          <cell r="I264" t="str">
            <v>–</v>
          </cell>
          <cell r="J264">
            <v>4</v>
          </cell>
          <cell r="K264">
            <v>4</v>
          </cell>
          <cell r="L264" t="str">
            <v>–</v>
          </cell>
          <cell r="M264" t="str">
            <v>–</v>
          </cell>
          <cell r="N264" t="str">
            <v>–</v>
          </cell>
          <cell r="O264">
            <v>0.23</v>
          </cell>
          <cell r="P264">
            <v>0.25</v>
          </cell>
          <cell r="Q264">
            <v>0.125</v>
          </cell>
          <cell r="R264">
            <v>0.255</v>
          </cell>
          <cell r="S264">
            <v>0.25</v>
          </cell>
          <cell r="T264" t="str">
            <v>–</v>
          </cell>
          <cell r="U264" t="str">
            <v>–</v>
          </cell>
          <cell r="V264" t="str">
            <v>–</v>
          </cell>
          <cell r="W264">
            <v>0.55500000000000005</v>
          </cell>
          <cell r="X264">
            <v>0.75</v>
          </cell>
          <cell r="Y264">
            <v>0.5625</v>
          </cell>
          <cell r="Z264" t="str">
            <v>–</v>
          </cell>
          <cell r="AA264" t="str">
            <v>–</v>
          </cell>
          <cell r="AB264" t="str">
            <v>–</v>
          </cell>
          <cell r="AC264" t="str">
            <v>–</v>
          </cell>
          <cell r="AD264" t="str">
            <v>–</v>
          </cell>
          <cell r="AE264">
            <v>7.84</v>
          </cell>
          <cell r="AF264" t="str">
            <v>–</v>
          </cell>
          <cell r="AG264" t="str">
            <v>–</v>
          </cell>
          <cell r="AH264">
            <v>29.9</v>
          </cell>
          <cell r="AI264" t="str">
            <v>–</v>
          </cell>
          <cell r="AJ264" t="str">
            <v>–</v>
          </cell>
          <cell r="AK264">
            <v>39.6</v>
          </cell>
          <cell r="AL264">
            <v>11.4</v>
          </cell>
          <cell r="AM264">
            <v>9.91</v>
          </cell>
          <cell r="AN264">
            <v>3.21</v>
          </cell>
          <cell r="AO264">
            <v>2.73</v>
          </cell>
          <cell r="AP264">
            <v>2.15</v>
          </cell>
          <cell r="AQ264">
            <v>1.37</v>
          </cell>
          <cell r="AR264">
            <v>0.84299999999999997</v>
          </cell>
          <cell r="AS264" t="str">
            <v>–</v>
          </cell>
          <cell r="AT264" t="str">
            <v>–</v>
          </cell>
          <cell r="AU264" t="str">
            <v>–</v>
          </cell>
          <cell r="AV264">
            <v>8.7099999999999997E-2</v>
          </cell>
          <cell r="AW264">
            <v>40.799999999999997</v>
          </cell>
          <cell r="AX264" t="str">
            <v>–</v>
          </cell>
          <cell r="AY264">
            <v>7.74</v>
          </cell>
          <cell r="AZ264">
            <v>1.97</v>
          </cell>
          <cell r="BA264" t="str">
            <v>–</v>
          </cell>
          <cell r="BB264" t="str">
            <v>–</v>
          </cell>
          <cell r="BC264">
            <v>1.86</v>
          </cell>
          <cell r="BD264">
            <v>5.55</v>
          </cell>
          <cell r="BE264" t="str">
            <v>–</v>
          </cell>
          <cell r="BF264" t="str">
            <v>–</v>
          </cell>
          <cell r="BG264" t="str">
            <v>–</v>
          </cell>
          <cell r="BH264" t="str">
            <v>–</v>
          </cell>
          <cell r="BI264" t="str">
            <v>–</v>
          </cell>
          <cell r="BJ264" t="str">
            <v>–</v>
          </cell>
          <cell r="BK264" t="str">
            <v>–</v>
          </cell>
          <cell r="BL264" t="str">
            <v>–</v>
          </cell>
          <cell r="BM264" t="str">
            <v>–</v>
          </cell>
          <cell r="BN264" t="str">
            <v>–</v>
          </cell>
          <cell r="BO264" t="str">
            <v>–</v>
          </cell>
          <cell r="BP264" t="str">
            <v>–</v>
          </cell>
          <cell r="BQ264" t="str">
            <v>–</v>
          </cell>
          <cell r="BR264" t="str">
            <v>–</v>
          </cell>
          <cell r="BS264" t="str">
            <v>–</v>
          </cell>
          <cell r="BT264" t="str">
            <v>–</v>
          </cell>
          <cell r="BU264" t="str">
            <v>–</v>
          </cell>
          <cell r="BV264">
            <v>1.03</v>
          </cell>
          <cell r="BW264">
            <v>7.74</v>
          </cell>
          <cell r="BX264">
            <v>27</v>
          </cell>
          <cell r="BY264">
            <v>31</v>
          </cell>
        </row>
        <row r="265">
          <cell r="A265" t="str">
            <v>W8X10</v>
          </cell>
          <cell r="B265" t="str">
            <v>F</v>
          </cell>
          <cell r="C265">
            <v>10</v>
          </cell>
          <cell r="D265">
            <v>2.96</v>
          </cell>
          <cell r="E265">
            <v>7.89</v>
          </cell>
          <cell r="F265">
            <v>7.875</v>
          </cell>
          <cell r="G265" t="str">
            <v>–</v>
          </cell>
          <cell r="H265" t="str">
            <v>–</v>
          </cell>
          <cell r="I265" t="str">
            <v>–</v>
          </cell>
          <cell r="J265">
            <v>3.94</v>
          </cell>
          <cell r="K265">
            <v>4</v>
          </cell>
          <cell r="L265" t="str">
            <v>–</v>
          </cell>
          <cell r="M265" t="str">
            <v>–</v>
          </cell>
          <cell r="N265" t="str">
            <v>–</v>
          </cell>
          <cell r="O265">
            <v>0.17</v>
          </cell>
          <cell r="P265">
            <v>0.1875</v>
          </cell>
          <cell r="Q265">
            <v>0.125</v>
          </cell>
          <cell r="R265">
            <v>0.20499999999999999</v>
          </cell>
          <cell r="S265">
            <v>0.1875</v>
          </cell>
          <cell r="T265" t="str">
            <v>–</v>
          </cell>
          <cell r="U265" t="str">
            <v>–</v>
          </cell>
          <cell r="V265" t="str">
            <v>–</v>
          </cell>
          <cell r="W265">
            <v>0.505</v>
          </cell>
          <cell r="X265">
            <v>0.6875</v>
          </cell>
          <cell r="Y265">
            <v>0.5</v>
          </cell>
          <cell r="Z265" t="str">
            <v>–</v>
          </cell>
          <cell r="AA265" t="str">
            <v>–</v>
          </cell>
          <cell r="AB265" t="str">
            <v>–</v>
          </cell>
          <cell r="AC265" t="str">
            <v>–</v>
          </cell>
          <cell r="AD265" t="str">
            <v>–</v>
          </cell>
          <cell r="AE265">
            <v>9.61</v>
          </cell>
          <cell r="AF265" t="str">
            <v>–</v>
          </cell>
          <cell r="AG265" t="str">
            <v>–</v>
          </cell>
          <cell r="AH265">
            <v>40.5</v>
          </cell>
          <cell r="AI265" t="str">
            <v>–</v>
          </cell>
          <cell r="AJ265" t="str">
            <v>–</v>
          </cell>
          <cell r="AK265">
            <v>30.8</v>
          </cell>
          <cell r="AL265">
            <v>8.8699999999999992</v>
          </cell>
          <cell r="AM265">
            <v>7.81</v>
          </cell>
          <cell r="AN265">
            <v>3.22</v>
          </cell>
          <cell r="AO265">
            <v>2.09</v>
          </cell>
          <cell r="AP265">
            <v>1.66</v>
          </cell>
          <cell r="AQ265">
            <v>1.06</v>
          </cell>
          <cell r="AR265">
            <v>0.84099999999999997</v>
          </cell>
          <cell r="AS265" t="str">
            <v>–</v>
          </cell>
          <cell r="AT265" t="str">
            <v>–</v>
          </cell>
          <cell r="AU265" t="str">
            <v>–</v>
          </cell>
          <cell r="AV265">
            <v>4.2599999999999999E-2</v>
          </cell>
          <cell r="AW265">
            <v>30.9</v>
          </cell>
          <cell r="AX265" t="str">
            <v>–</v>
          </cell>
          <cell r="AY265">
            <v>7.57</v>
          </cell>
          <cell r="AZ265">
            <v>1.53</v>
          </cell>
          <cell r="BA265" t="str">
            <v>–</v>
          </cell>
          <cell r="BB265" t="str">
            <v>–</v>
          </cell>
          <cell r="BC265">
            <v>1.48</v>
          </cell>
          <cell r="BD265">
            <v>4.29</v>
          </cell>
          <cell r="BE265" t="str">
            <v>–</v>
          </cell>
          <cell r="BF265" t="str">
            <v>–</v>
          </cell>
          <cell r="BG265" t="str">
            <v>–</v>
          </cell>
          <cell r="BH265" t="str">
            <v>–</v>
          </cell>
          <cell r="BI265" t="str">
            <v>–</v>
          </cell>
          <cell r="BJ265" t="str">
            <v>–</v>
          </cell>
          <cell r="BK265" t="str">
            <v>–</v>
          </cell>
          <cell r="BL265" t="str">
            <v>–</v>
          </cell>
          <cell r="BM265" t="str">
            <v>–</v>
          </cell>
          <cell r="BN265" t="str">
            <v>–</v>
          </cell>
          <cell r="BO265" t="str">
            <v>–</v>
          </cell>
          <cell r="BP265" t="str">
            <v>–</v>
          </cell>
          <cell r="BQ265" t="str">
            <v>–</v>
          </cell>
          <cell r="BR265" t="str">
            <v>–</v>
          </cell>
          <cell r="BS265" t="str">
            <v>–</v>
          </cell>
          <cell r="BT265" t="str">
            <v>–</v>
          </cell>
          <cell r="BU265" t="str">
            <v>–</v>
          </cell>
          <cell r="BV265">
            <v>1.01</v>
          </cell>
          <cell r="BW265">
            <v>7.69</v>
          </cell>
          <cell r="BX265">
            <v>26.8</v>
          </cell>
          <cell r="BY265">
            <v>30.7</v>
          </cell>
        </row>
        <row r="266">
          <cell r="A266" t="str">
            <v>W6X25</v>
          </cell>
          <cell r="B266" t="str">
            <v>F</v>
          </cell>
          <cell r="C266">
            <v>25</v>
          </cell>
          <cell r="D266">
            <v>7.34</v>
          </cell>
          <cell r="E266">
            <v>6.38</v>
          </cell>
          <cell r="F266">
            <v>6.375</v>
          </cell>
          <cell r="G266" t="str">
            <v>–</v>
          </cell>
          <cell r="H266" t="str">
            <v>–</v>
          </cell>
          <cell r="I266" t="str">
            <v>–</v>
          </cell>
          <cell r="J266">
            <v>6.08</v>
          </cell>
          <cell r="K266">
            <v>6.125</v>
          </cell>
          <cell r="L266" t="str">
            <v>–</v>
          </cell>
          <cell r="M266" t="str">
            <v>–</v>
          </cell>
          <cell r="N266" t="str">
            <v>–</v>
          </cell>
          <cell r="O266">
            <v>0.32</v>
          </cell>
          <cell r="P266">
            <v>0.3125</v>
          </cell>
          <cell r="Q266">
            <v>0.1875</v>
          </cell>
          <cell r="R266">
            <v>0.45500000000000002</v>
          </cell>
          <cell r="S266">
            <v>0.4375</v>
          </cell>
          <cell r="T266" t="str">
            <v>–</v>
          </cell>
          <cell r="U266" t="str">
            <v>–</v>
          </cell>
          <cell r="V266" t="str">
            <v>–</v>
          </cell>
          <cell r="W266">
            <v>0.70499999999999996</v>
          </cell>
          <cell r="X266">
            <v>0.9375</v>
          </cell>
          <cell r="Y266">
            <v>0.5625</v>
          </cell>
          <cell r="Z266" t="str">
            <v>–</v>
          </cell>
          <cell r="AA266" t="str">
            <v>–</v>
          </cell>
          <cell r="AB266" t="str">
            <v>–</v>
          </cell>
          <cell r="AC266" t="str">
            <v>–</v>
          </cell>
          <cell r="AD266" t="str">
            <v>–</v>
          </cell>
          <cell r="AE266">
            <v>6.68</v>
          </cell>
          <cell r="AF266" t="str">
            <v>–</v>
          </cell>
          <cell r="AG266" t="str">
            <v>–</v>
          </cell>
          <cell r="AH266">
            <v>15.5</v>
          </cell>
          <cell r="AI266" t="str">
            <v>–</v>
          </cell>
          <cell r="AJ266" t="str">
            <v>–</v>
          </cell>
          <cell r="AK266">
            <v>53.4</v>
          </cell>
          <cell r="AL266">
            <v>18.899999999999999</v>
          </cell>
          <cell r="AM266">
            <v>16.7</v>
          </cell>
          <cell r="AN266">
            <v>2.7</v>
          </cell>
          <cell r="AO266">
            <v>17.100000000000001</v>
          </cell>
          <cell r="AP266">
            <v>8.56</v>
          </cell>
          <cell r="AQ266">
            <v>5.61</v>
          </cell>
          <cell r="AR266">
            <v>1.52</v>
          </cell>
          <cell r="AS266" t="str">
            <v>–</v>
          </cell>
          <cell r="AT266" t="str">
            <v>–</v>
          </cell>
          <cell r="AU266" t="str">
            <v>–</v>
          </cell>
          <cell r="AV266">
            <v>0.46100000000000002</v>
          </cell>
          <cell r="AW266">
            <v>150</v>
          </cell>
          <cell r="AX266" t="str">
            <v>–</v>
          </cell>
          <cell r="AY266">
            <v>9.01</v>
          </cell>
          <cell r="AZ266">
            <v>6.23</v>
          </cell>
          <cell r="BA266" t="str">
            <v>–</v>
          </cell>
          <cell r="BB266" t="str">
            <v>–</v>
          </cell>
          <cell r="BC266">
            <v>3.88</v>
          </cell>
          <cell r="BD266">
            <v>9.39</v>
          </cell>
          <cell r="BE266" t="str">
            <v>–</v>
          </cell>
          <cell r="BF266" t="str">
            <v>–</v>
          </cell>
          <cell r="BG266" t="str">
            <v>–</v>
          </cell>
          <cell r="BH266" t="str">
            <v>–</v>
          </cell>
          <cell r="BI266" t="str">
            <v>–</v>
          </cell>
          <cell r="BJ266" t="str">
            <v>–</v>
          </cell>
          <cell r="BK266" t="str">
            <v>–</v>
          </cell>
          <cell r="BL266" t="str">
            <v>–</v>
          </cell>
          <cell r="BM266" t="str">
            <v>–</v>
          </cell>
          <cell r="BN266" t="str">
            <v>–</v>
          </cell>
          <cell r="BO266" t="str">
            <v>–</v>
          </cell>
          <cell r="BP266" t="str">
            <v>–</v>
          </cell>
          <cell r="BQ266" t="str">
            <v>–</v>
          </cell>
          <cell r="BR266" t="str">
            <v>–</v>
          </cell>
          <cell r="BS266" t="str">
            <v>–</v>
          </cell>
          <cell r="BT266" t="str">
            <v>–</v>
          </cell>
          <cell r="BU266" t="str">
            <v>–</v>
          </cell>
          <cell r="BV266">
            <v>1.74</v>
          </cell>
          <cell r="BW266">
            <v>5.93</v>
          </cell>
          <cell r="BX266">
            <v>29.9</v>
          </cell>
          <cell r="BY266">
            <v>36</v>
          </cell>
        </row>
        <row r="267">
          <cell r="A267" t="str">
            <v>W6X20</v>
          </cell>
          <cell r="B267" t="str">
            <v>F</v>
          </cell>
          <cell r="C267">
            <v>20</v>
          </cell>
          <cell r="D267">
            <v>5.87</v>
          </cell>
          <cell r="E267">
            <v>6.2</v>
          </cell>
          <cell r="F267">
            <v>6.25</v>
          </cell>
          <cell r="G267" t="str">
            <v>–</v>
          </cell>
          <cell r="H267" t="str">
            <v>–</v>
          </cell>
          <cell r="I267" t="str">
            <v>–</v>
          </cell>
          <cell r="J267">
            <v>6.02</v>
          </cell>
          <cell r="K267">
            <v>6</v>
          </cell>
          <cell r="L267" t="str">
            <v>–</v>
          </cell>
          <cell r="M267" t="str">
            <v>–</v>
          </cell>
          <cell r="N267" t="str">
            <v>–</v>
          </cell>
          <cell r="O267">
            <v>0.26</v>
          </cell>
          <cell r="P267">
            <v>0.25</v>
          </cell>
          <cell r="Q267">
            <v>0.125</v>
          </cell>
          <cell r="R267">
            <v>0.36499999999999999</v>
          </cell>
          <cell r="S267">
            <v>0.375</v>
          </cell>
          <cell r="T267" t="str">
            <v>–</v>
          </cell>
          <cell r="U267" t="str">
            <v>–</v>
          </cell>
          <cell r="V267" t="str">
            <v>–</v>
          </cell>
          <cell r="W267">
            <v>0.61499999999999999</v>
          </cell>
          <cell r="X267">
            <v>0.875</v>
          </cell>
          <cell r="Y267">
            <v>0.5625</v>
          </cell>
          <cell r="Z267" t="str">
            <v>–</v>
          </cell>
          <cell r="AA267" t="str">
            <v>–</v>
          </cell>
          <cell r="AB267" t="str">
            <v>–</v>
          </cell>
          <cell r="AC267" t="str">
            <v>–</v>
          </cell>
          <cell r="AD267" t="str">
            <v>–</v>
          </cell>
          <cell r="AE267">
            <v>8.25</v>
          </cell>
          <cell r="AF267" t="str">
            <v>–</v>
          </cell>
          <cell r="AG267" t="str">
            <v>–</v>
          </cell>
          <cell r="AH267">
            <v>19.100000000000001</v>
          </cell>
          <cell r="AI267" t="str">
            <v>–</v>
          </cell>
          <cell r="AJ267" t="str">
            <v>–</v>
          </cell>
          <cell r="AK267">
            <v>41.4</v>
          </cell>
          <cell r="AL267">
            <v>15</v>
          </cell>
          <cell r="AM267">
            <v>13.4</v>
          </cell>
          <cell r="AN267">
            <v>2.66</v>
          </cell>
          <cell r="AO267">
            <v>13.3</v>
          </cell>
          <cell r="AP267">
            <v>6.72</v>
          </cell>
          <cell r="AQ267">
            <v>4.41</v>
          </cell>
          <cell r="AR267">
            <v>1.5</v>
          </cell>
          <cell r="AS267" t="str">
            <v>–</v>
          </cell>
          <cell r="AT267" t="str">
            <v>–</v>
          </cell>
          <cell r="AU267" t="str">
            <v>–</v>
          </cell>
          <cell r="AV267">
            <v>0.24</v>
          </cell>
          <cell r="AW267">
            <v>113</v>
          </cell>
          <cell r="AX267" t="str">
            <v>–</v>
          </cell>
          <cell r="AY267">
            <v>8.7799999999999994</v>
          </cell>
          <cell r="AZ267">
            <v>4.82</v>
          </cell>
          <cell r="BA267" t="str">
            <v>–</v>
          </cell>
          <cell r="BB267" t="str">
            <v>–</v>
          </cell>
          <cell r="BC267">
            <v>3.07</v>
          </cell>
          <cell r="BD267">
            <v>7.38</v>
          </cell>
          <cell r="BE267" t="str">
            <v>–</v>
          </cell>
          <cell r="BF267" t="str">
            <v>–</v>
          </cell>
          <cell r="BG267" t="str">
            <v>–</v>
          </cell>
          <cell r="BH267" t="str">
            <v>–</v>
          </cell>
          <cell r="BI267" t="str">
            <v>–</v>
          </cell>
          <cell r="BJ267" t="str">
            <v>–</v>
          </cell>
          <cell r="BK267" t="str">
            <v>–</v>
          </cell>
          <cell r="BL267" t="str">
            <v>–</v>
          </cell>
          <cell r="BM267" t="str">
            <v>–</v>
          </cell>
          <cell r="BN267" t="str">
            <v>–</v>
          </cell>
          <cell r="BO267" t="str">
            <v>–</v>
          </cell>
          <cell r="BP267" t="str">
            <v>–</v>
          </cell>
          <cell r="BQ267" t="str">
            <v>–</v>
          </cell>
          <cell r="BR267" t="str">
            <v>–</v>
          </cell>
          <cell r="BS267" t="str">
            <v>–</v>
          </cell>
          <cell r="BT267" t="str">
            <v>–</v>
          </cell>
          <cell r="BU267" t="str">
            <v>–</v>
          </cell>
          <cell r="BV267">
            <v>1.7</v>
          </cell>
          <cell r="BW267">
            <v>5.84</v>
          </cell>
          <cell r="BX267">
            <v>29.5</v>
          </cell>
          <cell r="BY267">
            <v>35.5</v>
          </cell>
        </row>
        <row r="268">
          <cell r="A268" t="str">
            <v>W6X15</v>
          </cell>
          <cell r="B268" t="str">
            <v>F</v>
          </cell>
          <cell r="C268">
            <v>15</v>
          </cell>
          <cell r="D268">
            <v>4.43</v>
          </cell>
          <cell r="E268">
            <v>5.99</v>
          </cell>
          <cell r="F268">
            <v>6</v>
          </cell>
          <cell r="G268" t="str">
            <v>–</v>
          </cell>
          <cell r="H268" t="str">
            <v>–</v>
          </cell>
          <cell r="I268" t="str">
            <v>–</v>
          </cell>
          <cell r="J268">
            <v>5.99</v>
          </cell>
          <cell r="K268">
            <v>6</v>
          </cell>
          <cell r="L268" t="str">
            <v>–</v>
          </cell>
          <cell r="M268" t="str">
            <v>–</v>
          </cell>
          <cell r="N268" t="str">
            <v>–</v>
          </cell>
          <cell r="O268">
            <v>0.23</v>
          </cell>
          <cell r="P268">
            <v>0.25</v>
          </cell>
          <cell r="Q268">
            <v>0.125</v>
          </cell>
          <cell r="R268">
            <v>0.26</v>
          </cell>
          <cell r="S268">
            <v>0.25</v>
          </cell>
          <cell r="T268" t="str">
            <v>–</v>
          </cell>
          <cell r="U268" t="str">
            <v>–</v>
          </cell>
          <cell r="V268" t="str">
            <v>–</v>
          </cell>
          <cell r="W268">
            <v>0.51</v>
          </cell>
          <cell r="X268">
            <v>0.75</v>
          </cell>
          <cell r="Y268">
            <v>0.5625</v>
          </cell>
          <cell r="Z268" t="str">
            <v>–</v>
          </cell>
          <cell r="AA268" t="str">
            <v>–</v>
          </cell>
          <cell r="AB268" t="str">
            <v>–</v>
          </cell>
          <cell r="AC268" t="str">
            <v>–</v>
          </cell>
          <cell r="AD268" t="str">
            <v>–</v>
          </cell>
          <cell r="AE268">
            <v>11.5</v>
          </cell>
          <cell r="AF268" t="str">
            <v>–</v>
          </cell>
          <cell r="AG268" t="str">
            <v>–</v>
          </cell>
          <cell r="AH268">
            <v>21.6</v>
          </cell>
          <cell r="AI268" t="str">
            <v>–</v>
          </cell>
          <cell r="AJ268" t="str">
            <v>–</v>
          </cell>
          <cell r="AK268">
            <v>29.1</v>
          </cell>
          <cell r="AL268">
            <v>10.8</v>
          </cell>
          <cell r="AM268">
            <v>9.7200000000000006</v>
          </cell>
          <cell r="AN268">
            <v>2.56</v>
          </cell>
          <cell r="AO268">
            <v>9.32</v>
          </cell>
          <cell r="AP268">
            <v>4.75</v>
          </cell>
          <cell r="AQ268">
            <v>3.11</v>
          </cell>
          <cell r="AR268">
            <v>1.45</v>
          </cell>
          <cell r="AS268" t="str">
            <v>–</v>
          </cell>
          <cell r="AT268" t="str">
            <v>–</v>
          </cell>
          <cell r="AU268" t="str">
            <v>–</v>
          </cell>
          <cell r="AV268">
            <v>0.10100000000000001</v>
          </cell>
          <cell r="AW268">
            <v>76.5</v>
          </cell>
          <cell r="AX268" t="str">
            <v>–</v>
          </cell>
          <cell r="AY268">
            <v>8.58</v>
          </cell>
          <cell r="AZ268">
            <v>3.34</v>
          </cell>
          <cell r="BA268" t="str">
            <v>–</v>
          </cell>
          <cell r="BB268" t="str">
            <v>–</v>
          </cell>
          <cell r="BC268">
            <v>2.15</v>
          </cell>
          <cell r="BD268">
            <v>5.32</v>
          </cell>
          <cell r="BE268" t="str">
            <v>–</v>
          </cell>
          <cell r="BF268" t="str">
            <v>–</v>
          </cell>
          <cell r="BG268" t="str">
            <v>–</v>
          </cell>
          <cell r="BH268" t="str">
            <v>–</v>
          </cell>
          <cell r="BI268" t="str">
            <v>–</v>
          </cell>
          <cell r="BJ268" t="str">
            <v>–</v>
          </cell>
          <cell r="BK268" t="str">
            <v>–</v>
          </cell>
          <cell r="BL268" t="str">
            <v>–</v>
          </cell>
          <cell r="BM268" t="str">
            <v>–</v>
          </cell>
          <cell r="BN268" t="str">
            <v>–</v>
          </cell>
          <cell r="BO268" t="str">
            <v>–</v>
          </cell>
          <cell r="BP268" t="str">
            <v>–</v>
          </cell>
          <cell r="BQ268" t="str">
            <v>–</v>
          </cell>
          <cell r="BR268" t="str">
            <v>–</v>
          </cell>
          <cell r="BS268" t="str">
            <v>–</v>
          </cell>
          <cell r="BT268" t="str">
            <v>–</v>
          </cell>
          <cell r="BU268" t="str">
            <v>–</v>
          </cell>
          <cell r="BV268">
            <v>1.66</v>
          </cell>
          <cell r="BW268">
            <v>5.73</v>
          </cell>
          <cell r="BX268">
            <v>29.1</v>
          </cell>
          <cell r="BY268">
            <v>35.1</v>
          </cell>
        </row>
        <row r="269">
          <cell r="A269" t="str">
            <v>W6X16</v>
          </cell>
          <cell r="B269" t="str">
            <v>F</v>
          </cell>
          <cell r="C269">
            <v>16</v>
          </cell>
          <cell r="D269">
            <v>4.74</v>
          </cell>
          <cell r="E269">
            <v>6.28</v>
          </cell>
          <cell r="F269">
            <v>6.25</v>
          </cell>
          <cell r="G269" t="str">
            <v>–</v>
          </cell>
          <cell r="H269" t="str">
            <v>–</v>
          </cell>
          <cell r="I269" t="str">
            <v>–</v>
          </cell>
          <cell r="J269">
            <v>4.03</v>
          </cell>
          <cell r="K269">
            <v>4</v>
          </cell>
          <cell r="L269" t="str">
            <v>–</v>
          </cell>
          <cell r="M269" t="str">
            <v>–</v>
          </cell>
          <cell r="N269" t="str">
            <v>–</v>
          </cell>
          <cell r="O269">
            <v>0.26</v>
          </cell>
          <cell r="P269">
            <v>0.25</v>
          </cell>
          <cell r="Q269">
            <v>0.125</v>
          </cell>
          <cell r="R269">
            <v>0.40500000000000003</v>
          </cell>
          <cell r="S269">
            <v>0.375</v>
          </cell>
          <cell r="T269" t="str">
            <v>–</v>
          </cell>
          <cell r="U269" t="str">
            <v>–</v>
          </cell>
          <cell r="V269" t="str">
            <v>–</v>
          </cell>
          <cell r="W269">
            <v>0.65500000000000003</v>
          </cell>
          <cell r="X269">
            <v>0.875</v>
          </cell>
          <cell r="Y269">
            <v>0.5625</v>
          </cell>
          <cell r="Z269" t="str">
            <v>–</v>
          </cell>
          <cell r="AA269" t="str">
            <v>–</v>
          </cell>
          <cell r="AB269" t="str">
            <v>–</v>
          </cell>
          <cell r="AC269" t="str">
            <v>–</v>
          </cell>
          <cell r="AD269" t="str">
            <v>–</v>
          </cell>
          <cell r="AE269">
            <v>4.9800000000000004</v>
          </cell>
          <cell r="AF269" t="str">
            <v>–</v>
          </cell>
          <cell r="AG269" t="str">
            <v>–</v>
          </cell>
          <cell r="AH269">
            <v>19.100000000000001</v>
          </cell>
          <cell r="AI269" t="str">
            <v>–</v>
          </cell>
          <cell r="AJ269" t="str">
            <v>–</v>
          </cell>
          <cell r="AK269">
            <v>32.1</v>
          </cell>
          <cell r="AL269">
            <v>11.7</v>
          </cell>
          <cell r="AM269">
            <v>10.199999999999999</v>
          </cell>
          <cell r="AN269">
            <v>2.6</v>
          </cell>
          <cell r="AO269">
            <v>4.43</v>
          </cell>
          <cell r="AP269">
            <v>3.39</v>
          </cell>
          <cell r="AQ269">
            <v>2.2000000000000002</v>
          </cell>
          <cell r="AR269">
            <v>0.96699999999999997</v>
          </cell>
          <cell r="AS269" t="str">
            <v>–</v>
          </cell>
          <cell r="AT269" t="str">
            <v>–</v>
          </cell>
          <cell r="AU269" t="str">
            <v>–</v>
          </cell>
          <cell r="AV269">
            <v>0.223</v>
          </cell>
          <cell r="AW269">
            <v>38.200000000000003</v>
          </cell>
          <cell r="AX269" t="str">
            <v>–</v>
          </cell>
          <cell r="AY269">
            <v>5.92</v>
          </cell>
          <cell r="AZ269">
            <v>2.42</v>
          </cell>
          <cell r="BA269" t="str">
            <v>–</v>
          </cell>
          <cell r="BB269" t="str">
            <v>–</v>
          </cell>
          <cell r="BC269">
            <v>2.2400000000000002</v>
          </cell>
          <cell r="BD269">
            <v>5.77</v>
          </cell>
          <cell r="BE269" t="str">
            <v>–</v>
          </cell>
          <cell r="BF269" t="str">
            <v>–</v>
          </cell>
          <cell r="BG269" t="str">
            <v>–</v>
          </cell>
          <cell r="BH269" t="str">
            <v>–</v>
          </cell>
          <cell r="BI269" t="str">
            <v>–</v>
          </cell>
          <cell r="BJ269" t="str">
            <v>–</v>
          </cell>
          <cell r="BK269" t="str">
            <v>–</v>
          </cell>
          <cell r="BL269" t="str">
            <v>–</v>
          </cell>
          <cell r="BM269" t="str">
            <v>–</v>
          </cell>
          <cell r="BN269" t="str">
            <v>–</v>
          </cell>
          <cell r="BO269" t="str">
            <v>–</v>
          </cell>
          <cell r="BP269" t="str">
            <v>–</v>
          </cell>
          <cell r="BQ269" t="str">
            <v>–</v>
          </cell>
          <cell r="BR269" t="str">
            <v>–</v>
          </cell>
          <cell r="BS269" t="str">
            <v>–</v>
          </cell>
          <cell r="BT269" t="str">
            <v>–</v>
          </cell>
          <cell r="BU269" t="str">
            <v>–</v>
          </cell>
          <cell r="BV269">
            <v>1.1299999999999999</v>
          </cell>
          <cell r="BW269">
            <v>5.88</v>
          </cell>
          <cell r="BX269">
            <v>23.7</v>
          </cell>
          <cell r="BY269">
            <v>27.7</v>
          </cell>
        </row>
        <row r="270">
          <cell r="A270" t="str">
            <v>W6X12</v>
          </cell>
          <cell r="B270" t="str">
            <v>F</v>
          </cell>
          <cell r="C270">
            <v>12</v>
          </cell>
          <cell r="D270">
            <v>3.55</v>
          </cell>
          <cell r="E270">
            <v>6.03</v>
          </cell>
          <cell r="F270">
            <v>6</v>
          </cell>
          <cell r="G270" t="str">
            <v>–</v>
          </cell>
          <cell r="H270" t="str">
            <v>–</v>
          </cell>
          <cell r="I270" t="str">
            <v>–</v>
          </cell>
          <cell r="J270">
            <v>4</v>
          </cell>
          <cell r="K270">
            <v>4</v>
          </cell>
          <cell r="L270" t="str">
            <v>–</v>
          </cell>
          <cell r="M270" t="str">
            <v>–</v>
          </cell>
          <cell r="N270" t="str">
            <v>–</v>
          </cell>
          <cell r="O270">
            <v>0.23</v>
          </cell>
          <cell r="P270">
            <v>0.25</v>
          </cell>
          <cell r="Q270">
            <v>0.125</v>
          </cell>
          <cell r="R270">
            <v>0.28000000000000003</v>
          </cell>
          <cell r="S270">
            <v>0.25</v>
          </cell>
          <cell r="T270" t="str">
            <v>–</v>
          </cell>
          <cell r="U270" t="str">
            <v>–</v>
          </cell>
          <cell r="V270" t="str">
            <v>–</v>
          </cell>
          <cell r="W270">
            <v>0.53</v>
          </cell>
          <cell r="X270">
            <v>0.75</v>
          </cell>
          <cell r="Y270">
            <v>0.5625</v>
          </cell>
          <cell r="Z270" t="str">
            <v>–</v>
          </cell>
          <cell r="AA270" t="str">
            <v>–</v>
          </cell>
          <cell r="AB270" t="str">
            <v>–</v>
          </cell>
          <cell r="AC270" t="str">
            <v>–</v>
          </cell>
          <cell r="AD270" t="str">
            <v>–</v>
          </cell>
          <cell r="AE270">
            <v>7.14</v>
          </cell>
          <cell r="AF270" t="str">
            <v>–</v>
          </cell>
          <cell r="AG270" t="str">
            <v>–</v>
          </cell>
          <cell r="AH270">
            <v>21.6</v>
          </cell>
          <cell r="AI270" t="str">
            <v>–</v>
          </cell>
          <cell r="AJ270" t="str">
            <v>–</v>
          </cell>
          <cell r="AK270">
            <v>22.1</v>
          </cell>
          <cell r="AL270">
            <v>8.3000000000000007</v>
          </cell>
          <cell r="AM270">
            <v>7.31</v>
          </cell>
          <cell r="AN270">
            <v>2.4900000000000002</v>
          </cell>
          <cell r="AO270">
            <v>2.99</v>
          </cell>
          <cell r="AP270">
            <v>2.3199999999999998</v>
          </cell>
          <cell r="AQ270">
            <v>1.5</v>
          </cell>
          <cell r="AR270">
            <v>0.91800000000000004</v>
          </cell>
          <cell r="AS270" t="str">
            <v>–</v>
          </cell>
          <cell r="AT270" t="str">
            <v>–</v>
          </cell>
          <cell r="AU270" t="str">
            <v>–</v>
          </cell>
          <cell r="AV270">
            <v>9.0300000000000005E-2</v>
          </cell>
          <cell r="AW270">
            <v>24.7</v>
          </cell>
          <cell r="AX270" t="str">
            <v>–</v>
          </cell>
          <cell r="AY270">
            <v>5.75</v>
          </cell>
          <cell r="AZ270">
            <v>1.61</v>
          </cell>
          <cell r="BA270" t="str">
            <v>–</v>
          </cell>
          <cell r="BB270" t="str">
            <v>–</v>
          </cell>
          <cell r="BC270">
            <v>1.52</v>
          </cell>
          <cell r="BD270">
            <v>4.08</v>
          </cell>
          <cell r="BE270" t="str">
            <v>–</v>
          </cell>
          <cell r="BF270" t="str">
            <v>–</v>
          </cell>
          <cell r="BG270" t="str">
            <v>–</v>
          </cell>
          <cell r="BH270" t="str">
            <v>–</v>
          </cell>
          <cell r="BI270" t="str">
            <v>–</v>
          </cell>
          <cell r="BJ270" t="str">
            <v>–</v>
          </cell>
          <cell r="BK270" t="str">
            <v>–</v>
          </cell>
          <cell r="BL270" t="str">
            <v>–</v>
          </cell>
          <cell r="BM270" t="str">
            <v>–</v>
          </cell>
          <cell r="BN270" t="str">
            <v>–</v>
          </cell>
          <cell r="BO270" t="str">
            <v>–</v>
          </cell>
          <cell r="BP270" t="str">
            <v>–</v>
          </cell>
          <cell r="BQ270" t="str">
            <v>–</v>
          </cell>
          <cell r="BR270" t="str">
            <v>–</v>
          </cell>
          <cell r="BS270" t="str">
            <v>–</v>
          </cell>
          <cell r="BT270" t="str">
            <v>–</v>
          </cell>
          <cell r="BU270" t="str">
            <v>–</v>
          </cell>
          <cell r="BV270">
            <v>1.08</v>
          </cell>
          <cell r="BW270">
            <v>5.75</v>
          </cell>
          <cell r="BX270">
            <v>23.2</v>
          </cell>
          <cell r="BY270">
            <v>27.2</v>
          </cell>
        </row>
        <row r="271">
          <cell r="A271" t="str">
            <v>W6X9</v>
          </cell>
          <cell r="B271" t="str">
            <v>F</v>
          </cell>
          <cell r="C271">
            <v>9</v>
          </cell>
          <cell r="D271">
            <v>2.68</v>
          </cell>
          <cell r="E271">
            <v>5.9</v>
          </cell>
          <cell r="F271">
            <v>5.875</v>
          </cell>
          <cell r="G271" t="str">
            <v>–</v>
          </cell>
          <cell r="H271" t="str">
            <v>–</v>
          </cell>
          <cell r="I271" t="str">
            <v>–</v>
          </cell>
          <cell r="J271">
            <v>3.94</v>
          </cell>
          <cell r="K271">
            <v>4</v>
          </cell>
          <cell r="L271" t="str">
            <v>–</v>
          </cell>
          <cell r="M271" t="str">
            <v>–</v>
          </cell>
          <cell r="N271" t="str">
            <v>–</v>
          </cell>
          <cell r="O271">
            <v>0.17</v>
          </cell>
          <cell r="P271">
            <v>0.1875</v>
          </cell>
          <cell r="Q271">
            <v>0.125</v>
          </cell>
          <cell r="R271">
            <v>0.215</v>
          </cell>
          <cell r="S271">
            <v>0.1875</v>
          </cell>
          <cell r="T271" t="str">
            <v>–</v>
          </cell>
          <cell r="U271" t="str">
            <v>–</v>
          </cell>
          <cell r="V271" t="str">
            <v>–</v>
          </cell>
          <cell r="W271">
            <v>0.46500000000000002</v>
          </cell>
          <cell r="X271">
            <v>0.6875</v>
          </cell>
          <cell r="Y271">
            <v>0.5</v>
          </cell>
          <cell r="Z271" t="str">
            <v>–</v>
          </cell>
          <cell r="AA271" t="str">
            <v>–</v>
          </cell>
          <cell r="AB271" t="str">
            <v>–</v>
          </cell>
          <cell r="AC271" t="str">
            <v>–</v>
          </cell>
          <cell r="AD271" t="str">
            <v>–</v>
          </cell>
          <cell r="AE271">
            <v>9.16</v>
          </cell>
          <cell r="AF271" t="str">
            <v>–</v>
          </cell>
          <cell r="AG271" t="str">
            <v>–</v>
          </cell>
          <cell r="AH271">
            <v>29.2</v>
          </cell>
          <cell r="AI271" t="str">
            <v>–</v>
          </cell>
          <cell r="AJ271" t="str">
            <v>–</v>
          </cell>
          <cell r="AK271">
            <v>16.399999999999999</v>
          </cell>
          <cell r="AL271">
            <v>6.23</v>
          </cell>
          <cell r="AM271">
            <v>5.56</v>
          </cell>
          <cell r="AN271">
            <v>2.4700000000000002</v>
          </cell>
          <cell r="AO271">
            <v>2.2000000000000002</v>
          </cell>
          <cell r="AP271">
            <v>1.72</v>
          </cell>
          <cell r="AQ271">
            <v>1.1100000000000001</v>
          </cell>
          <cell r="AR271">
            <v>0.90500000000000003</v>
          </cell>
          <cell r="AS271" t="str">
            <v>–</v>
          </cell>
          <cell r="AT271" t="str">
            <v>–</v>
          </cell>
          <cell r="AU271" t="str">
            <v>–</v>
          </cell>
          <cell r="AV271">
            <v>4.0500000000000001E-2</v>
          </cell>
          <cell r="AW271">
            <v>17.7</v>
          </cell>
          <cell r="AX271" t="str">
            <v>–</v>
          </cell>
          <cell r="AY271">
            <v>5.6</v>
          </cell>
          <cell r="AZ271">
            <v>1.19</v>
          </cell>
          <cell r="BA271" t="str">
            <v>–</v>
          </cell>
          <cell r="BB271" t="str">
            <v>–</v>
          </cell>
          <cell r="BC271">
            <v>1.1499999999999999</v>
          </cell>
          <cell r="BD271">
            <v>3.04</v>
          </cell>
          <cell r="BE271" t="str">
            <v>–</v>
          </cell>
          <cell r="BF271" t="str">
            <v>–</v>
          </cell>
          <cell r="BG271" t="str">
            <v>–</v>
          </cell>
          <cell r="BH271" t="str">
            <v>–</v>
          </cell>
          <cell r="BI271" t="str">
            <v>–</v>
          </cell>
          <cell r="BJ271" t="str">
            <v>–</v>
          </cell>
          <cell r="BK271" t="str">
            <v>–</v>
          </cell>
          <cell r="BL271" t="str">
            <v>–</v>
          </cell>
          <cell r="BM271" t="str">
            <v>–</v>
          </cell>
          <cell r="BN271" t="str">
            <v>–</v>
          </cell>
          <cell r="BO271" t="str">
            <v>–</v>
          </cell>
          <cell r="BP271" t="str">
            <v>–</v>
          </cell>
          <cell r="BQ271" t="str">
            <v>–</v>
          </cell>
          <cell r="BR271" t="str">
            <v>–</v>
          </cell>
          <cell r="BS271" t="str">
            <v>–</v>
          </cell>
          <cell r="BT271" t="str">
            <v>–</v>
          </cell>
          <cell r="BU271" t="str">
            <v>–</v>
          </cell>
          <cell r="BV271">
            <v>1.06</v>
          </cell>
          <cell r="BW271">
            <v>5.69</v>
          </cell>
          <cell r="BX271">
            <v>22.9</v>
          </cell>
          <cell r="BY271">
            <v>26.8</v>
          </cell>
        </row>
        <row r="272">
          <cell r="A272" t="str">
            <v>W6X8.5</v>
          </cell>
          <cell r="B272" t="str">
            <v>F</v>
          </cell>
          <cell r="C272">
            <v>8.5</v>
          </cell>
          <cell r="D272">
            <v>2.52</v>
          </cell>
          <cell r="E272">
            <v>5.83</v>
          </cell>
          <cell r="F272">
            <v>5.875</v>
          </cell>
          <cell r="G272" t="str">
            <v>–</v>
          </cell>
          <cell r="H272" t="str">
            <v>–</v>
          </cell>
          <cell r="I272" t="str">
            <v>–</v>
          </cell>
          <cell r="J272">
            <v>3.94</v>
          </cell>
          <cell r="K272">
            <v>4</v>
          </cell>
          <cell r="L272" t="str">
            <v>–</v>
          </cell>
          <cell r="M272" t="str">
            <v>–</v>
          </cell>
          <cell r="N272" t="str">
            <v>–</v>
          </cell>
          <cell r="O272">
            <v>0.17</v>
          </cell>
          <cell r="P272">
            <v>0.1875</v>
          </cell>
          <cell r="Q272">
            <v>0.125</v>
          </cell>
          <cell r="R272">
            <v>0.19500000000000001</v>
          </cell>
          <cell r="S272">
            <v>0.1875</v>
          </cell>
          <cell r="T272" t="str">
            <v>–</v>
          </cell>
          <cell r="U272" t="str">
            <v>–</v>
          </cell>
          <cell r="V272" t="str">
            <v>–</v>
          </cell>
          <cell r="W272">
            <v>0.44500000000000001</v>
          </cell>
          <cell r="X272">
            <v>0.6875</v>
          </cell>
          <cell r="Y272">
            <v>0.5</v>
          </cell>
          <cell r="Z272" t="str">
            <v>–</v>
          </cell>
          <cell r="AA272" t="str">
            <v>–</v>
          </cell>
          <cell r="AB272" t="str">
            <v>–</v>
          </cell>
          <cell r="AC272" t="str">
            <v>–</v>
          </cell>
          <cell r="AD272" t="str">
            <v>–</v>
          </cell>
          <cell r="AE272">
            <v>10.1</v>
          </cell>
          <cell r="AF272" t="str">
            <v>–</v>
          </cell>
          <cell r="AG272" t="str">
            <v>–</v>
          </cell>
          <cell r="AH272">
            <v>29.1</v>
          </cell>
          <cell r="AI272" t="str">
            <v>–</v>
          </cell>
          <cell r="AJ272" t="str">
            <v>–</v>
          </cell>
          <cell r="AK272">
            <v>14.9</v>
          </cell>
          <cell r="AL272">
            <v>5.73</v>
          </cell>
          <cell r="AM272">
            <v>5.0999999999999996</v>
          </cell>
          <cell r="AN272">
            <v>2.4300000000000002</v>
          </cell>
          <cell r="AO272">
            <v>1.99</v>
          </cell>
          <cell r="AP272">
            <v>1.56</v>
          </cell>
          <cell r="AQ272">
            <v>1.01</v>
          </cell>
          <cell r="AR272">
            <v>0.89</v>
          </cell>
          <cell r="AS272" t="str">
            <v>–</v>
          </cell>
          <cell r="AT272" t="str">
            <v>–</v>
          </cell>
          <cell r="AU272" t="str">
            <v>–</v>
          </cell>
          <cell r="AV272">
            <v>3.3300000000000003E-2</v>
          </cell>
          <cell r="AW272">
            <v>15.8</v>
          </cell>
          <cell r="AX272" t="str">
            <v>–</v>
          </cell>
          <cell r="AY272">
            <v>5.55</v>
          </cell>
          <cell r="AZ272">
            <v>1.06</v>
          </cell>
          <cell r="BA272" t="str">
            <v>–</v>
          </cell>
          <cell r="BB272" t="str">
            <v>–</v>
          </cell>
          <cell r="BC272">
            <v>1.03</v>
          </cell>
          <cell r="BD272">
            <v>2.78</v>
          </cell>
          <cell r="BE272" t="str">
            <v>–</v>
          </cell>
          <cell r="BF272" t="str">
            <v>–</v>
          </cell>
          <cell r="BG272" t="str">
            <v>–</v>
          </cell>
          <cell r="BH272" t="str">
            <v>–</v>
          </cell>
          <cell r="BI272" t="str">
            <v>–</v>
          </cell>
          <cell r="BJ272" t="str">
            <v>–</v>
          </cell>
          <cell r="BK272" t="str">
            <v>–</v>
          </cell>
          <cell r="BL272" t="str">
            <v>–</v>
          </cell>
          <cell r="BM272" t="str">
            <v>–</v>
          </cell>
          <cell r="BN272" t="str">
            <v>–</v>
          </cell>
          <cell r="BO272" t="str">
            <v>–</v>
          </cell>
          <cell r="BP272" t="str">
            <v>–</v>
          </cell>
          <cell r="BQ272" t="str">
            <v>–</v>
          </cell>
          <cell r="BR272" t="str">
            <v>–</v>
          </cell>
          <cell r="BS272" t="str">
            <v>–</v>
          </cell>
          <cell r="BT272" t="str">
            <v>–</v>
          </cell>
          <cell r="BU272" t="str">
            <v>–</v>
          </cell>
          <cell r="BV272">
            <v>1.05</v>
          </cell>
          <cell r="BW272">
            <v>5.64</v>
          </cell>
          <cell r="BX272">
            <v>22.8</v>
          </cell>
          <cell r="BY272">
            <v>26.7</v>
          </cell>
        </row>
        <row r="273">
          <cell r="A273" t="str">
            <v>W5X19</v>
          </cell>
          <cell r="B273" t="str">
            <v>F</v>
          </cell>
          <cell r="C273">
            <v>19</v>
          </cell>
          <cell r="D273">
            <v>5.56</v>
          </cell>
          <cell r="E273">
            <v>5.15</v>
          </cell>
          <cell r="F273">
            <v>5.125</v>
          </cell>
          <cell r="G273" t="str">
            <v>–</v>
          </cell>
          <cell r="H273" t="str">
            <v>–</v>
          </cell>
          <cell r="I273" t="str">
            <v>–</v>
          </cell>
          <cell r="J273">
            <v>5.03</v>
          </cell>
          <cell r="K273">
            <v>5</v>
          </cell>
          <cell r="L273" t="str">
            <v>–</v>
          </cell>
          <cell r="M273" t="str">
            <v>–</v>
          </cell>
          <cell r="N273" t="str">
            <v>–</v>
          </cell>
          <cell r="O273">
            <v>0.27</v>
          </cell>
          <cell r="P273">
            <v>0.25</v>
          </cell>
          <cell r="Q273">
            <v>0.125</v>
          </cell>
          <cell r="R273">
            <v>0.43</v>
          </cell>
          <cell r="S273">
            <v>0.4375</v>
          </cell>
          <cell r="T273" t="str">
            <v>–</v>
          </cell>
          <cell r="U273" t="str">
            <v>–</v>
          </cell>
          <cell r="V273" t="str">
            <v>–</v>
          </cell>
          <cell r="W273">
            <v>0.73</v>
          </cell>
          <cell r="X273">
            <v>0.8125</v>
          </cell>
          <cell r="Y273">
            <v>0.4375</v>
          </cell>
          <cell r="Z273" t="str">
            <v>–</v>
          </cell>
          <cell r="AA273" t="str">
            <v>–</v>
          </cell>
          <cell r="AB273" t="str">
            <v>–</v>
          </cell>
          <cell r="AC273" t="str">
            <v>–</v>
          </cell>
          <cell r="AD273" t="str">
            <v>–</v>
          </cell>
          <cell r="AE273">
            <v>5.85</v>
          </cell>
          <cell r="AF273" t="str">
            <v>–</v>
          </cell>
          <cell r="AG273" t="str">
            <v>–</v>
          </cell>
          <cell r="AH273">
            <v>13.7</v>
          </cell>
          <cell r="AI273" t="str">
            <v>–</v>
          </cell>
          <cell r="AJ273" t="str">
            <v>–</v>
          </cell>
          <cell r="AK273">
            <v>26.3</v>
          </cell>
          <cell r="AL273">
            <v>11.6</v>
          </cell>
          <cell r="AM273">
            <v>10.199999999999999</v>
          </cell>
          <cell r="AN273">
            <v>2.17</v>
          </cell>
          <cell r="AO273">
            <v>9.1300000000000008</v>
          </cell>
          <cell r="AP273">
            <v>5.53</v>
          </cell>
          <cell r="AQ273">
            <v>3.63</v>
          </cell>
          <cell r="AR273">
            <v>1.28</v>
          </cell>
          <cell r="AS273" t="str">
            <v>–</v>
          </cell>
          <cell r="AT273" t="str">
            <v>–</v>
          </cell>
          <cell r="AU273" t="str">
            <v>–</v>
          </cell>
          <cell r="AV273">
            <v>0.316</v>
          </cell>
          <cell r="AW273">
            <v>50.9</v>
          </cell>
          <cell r="AX273" t="str">
            <v>–</v>
          </cell>
          <cell r="AY273">
            <v>5.94</v>
          </cell>
          <cell r="AZ273">
            <v>3.21</v>
          </cell>
          <cell r="BA273" t="str">
            <v>–</v>
          </cell>
          <cell r="BB273" t="str">
            <v>–</v>
          </cell>
          <cell r="BC273">
            <v>2.42</v>
          </cell>
          <cell r="BD273">
            <v>5.73</v>
          </cell>
          <cell r="BE273" t="str">
            <v>–</v>
          </cell>
          <cell r="BF273" t="str">
            <v>–</v>
          </cell>
          <cell r="BG273" t="str">
            <v>–</v>
          </cell>
          <cell r="BH273" t="str">
            <v>–</v>
          </cell>
          <cell r="BI273" t="str">
            <v>–</v>
          </cell>
          <cell r="BJ273" t="str">
            <v>–</v>
          </cell>
          <cell r="BK273" t="str">
            <v>–</v>
          </cell>
          <cell r="BL273" t="str">
            <v>–</v>
          </cell>
          <cell r="BM273" t="str">
            <v>–</v>
          </cell>
          <cell r="BN273" t="str">
            <v>–</v>
          </cell>
          <cell r="BO273" t="str">
            <v>–</v>
          </cell>
          <cell r="BP273" t="str">
            <v>–</v>
          </cell>
          <cell r="BQ273" t="str">
            <v>–</v>
          </cell>
          <cell r="BR273" t="str">
            <v>–</v>
          </cell>
          <cell r="BS273" t="str">
            <v>–</v>
          </cell>
          <cell r="BT273" t="str">
            <v>–</v>
          </cell>
          <cell r="BU273" t="str">
            <v>–</v>
          </cell>
          <cell r="BV273">
            <v>1.45</v>
          </cell>
          <cell r="BW273">
            <v>4.72</v>
          </cell>
          <cell r="BX273">
            <v>24.4</v>
          </cell>
          <cell r="BY273">
            <v>29.4</v>
          </cell>
        </row>
        <row r="274">
          <cell r="A274" t="str">
            <v>W5X16</v>
          </cell>
          <cell r="B274" t="str">
            <v>F</v>
          </cell>
          <cell r="C274">
            <v>16</v>
          </cell>
          <cell r="D274">
            <v>4.71</v>
          </cell>
          <cell r="E274">
            <v>5.01</v>
          </cell>
          <cell r="F274">
            <v>5</v>
          </cell>
          <cell r="G274" t="str">
            <v>–</v>
          </cell>
          <cell r="H274" t="str">
            <v>–</v>
          </cell>
          <cell r="I274" t="str">
            <v>–</v>
          </cell>
          <cell r="J274">
            <v>5</v>
          </cell>
          <cell r="K274">
            <v>5</v>
          </cell>
          <cell r="L274" t="str">
            <v>–</v>
          </cell>
          <cell r="M274" t="str">
            <v>–</v>
          </cell>
          <cell r="N274" t="str">
            <v>–</v>
          </cell>
          <cell r="O274">
            <v>0.24</v>
          </cell>
          <cell r="P274">
            <v>0.25</v>
          </cell>
          <cell r="Q274">
            <v>0.125</v>
          </cell>
          <cell r="R274">
            <v>0.36</v>
          </cell>
          <cell r="S274">
            <v>0.375</v>
          </cell>
          <cell r="T274" t="str">
            <v>–</v>
          </cell>
          <cell r="U274" t="str">
            <v>–</v>
          </cell>
          <cell r="V274" t="str">
            <v>–</v>
          </cell>
          <cell r="W274">
            <v>0.66</v>
          </cell>
          <cell r="X274">
            <v>0.75</v>
          </cell>
          <cell r="Y274">
            <v>0.4375</v>
          </cell>
          <cell r="Z274" t="str">
            <v>–</v>
          </cell>
          <cell r="AA274" t="str">
            <v>–</v>
          </cell>
          <cell r="AB274" t="str">
            <v>–</v>
          </cell>
          <cell r="AC274" t="str">
            <v>–</v>
          </cell>
          <cell r="AD274" t="str">
            <v>–</v>
          </cell>
          <cell r="AE274">
            <v>6.94</v>
          </cell>
          <cell r="AF274" t="str">
            <v>–</v>
          </cell>
          <cell r="AG274" t="str">
            <v>–</v>
          </cell>
          <cell r="AH274">
            <v>15.4</v>
          </cell>
          <cell r="AI274" t="str">
            <v>–</v>
          </cell>
          <cell r="AJ274" t="str">
            <v>–</v>
          </cell>
          <cell r="AK274">
            <v>21.4</v>
          </cell>
          <cell r="AL274">
            <v>9.6300000000000008</v>
          </cell>
          <cell r="AM274">
            <v>8.5500000000000007</v>
          </cell>
          <cell r="AN274">
            <v>2.13</v>
          </cell>
          <cell r="AO274">
            <v>7.51</v>
          </cell>
          <cell r="AP274">
            <v>4.58</v>
          </cell>
          <cell r="AQ274">
            <v>3</v>
          </cell>
          <cell r="AR274">
            <v>1.26</v>
          </cell>
          <cell r="AS274" t="str">
            <v>–</v>
          </cell>
          <cell r="AT274" t="str">
            <v>–</v>
          </cell>
          <cell r="AU274" t="str">
            <v>–</v>
          </cell>
          <cell r="AV274">
            <v>0.192</v>
          </cell>
          <cell r="AW274">
            <v>40.6</v>
          </cell>
          <cell r="AX274" t="str">
            <v>–</v>
          </cell>
          <cell r="AY274">
            <v>5.81</v>
          </cell>
          <cell r="AZ274">
            <v>2.62</v>
          </cell>
          <cell r="BA274" t="str">
            <v>–</v>
          </cell>
          <cell r="BB274" t="str">
            <v>–</v>
          </cell>
          <cell r="BC274">
            <v>1.99</v>
          </cell>
          <cell r="BD274">
            <v>4.74</v>
          </cell>
          <cell r="BE274" t="str">
            <v>–</v>
          </cell>
          <cell r="BF274" t="str">
            <v>–</v>
          </cell>
          <cell r="BG274" t="str">
            <v>–</v>
          </cell>
          <cell r="BH274" t="str">
            <v>–</v>
          </cell>
          <cell r="BI274" t="str">
            <v>–</v>
          </cell>
          <cell r="BJ274" t="str">
            <v>–</v>
          </cell>
          <cell r="BK274" t="str">
            <v>–</v>
          </cell>
          <cell r="BL274" t="str">
            <v>–</v>
          </cell>
          <cell r="BM274" t="str">
            <v>–</v>
          </cell>
          <cell r="BN274" t="str">
            <v>–</v>
          </cell>
          <cell r="BO274" t="str">
            <v>–</v>
          </cell>
          <cell r="BP274" t="str">
            <v>–</v>
          </cell>
          <cell r="BQ274" t="str">
            <v>–</v>
          </cell>
          <cell r="BR274" t="str">
            <v>–</v>
          </cell>
          <cell r="BS274" t="str">
            <v>–</v>
          </cell>
          <cell r="BT274" t="str">
            <v>–</v>
          </cell>
          <cell r="BU274" t="str">
            <v>–</v>
          </cell>
          <cell r="BV274">
            <v>1.43</v>
          </cell>
          <cell r="BW274">
            <v>4.6500000000000004</v>
          </cell>
          <cell r="BX274">
            <v>24</v>
          </cell>
          <cell r="BY274">
            <v>29</v>
          </cell>
        </row>
        <row r="275">
          <cell r="A275" t="str">
            <v>W4X13</v>
          </cell>
          <cell r="B275" t="str">
            <v>F</v>
          </cell>
          <cell r="C275">
            <v>13</v>
          </cell>
          <cell r="D275">
            <v>3.83</v>
          </cell>
          <cell r="E275">
            <v>4.16</v>
          </cell>
          <cell r="F275">
            <v>4.125</v>
          </cell>
          <cell r="G275" t="str">
            <v>–</v>
          </cell>
          <cell r="H275" t="str">
            <v>–</v>
          </cell>
          <cell r="I275" t="str">
            <v>–</v>
          </cell>
          <cell r="J275">
            <v>4.0599999999999996</v>
          </cell>
          <cell r="K275">
            <v>4</v>
          </cell>
          <cell r="L275" t="str">
            <v>–</v>
          </cell>
          <cell r="M275" t="str">
            <v>–</v>
          </cell>
          <cell r="N275" t="str">
            <v>–</v>
          </cell>
          <cell r="O275">
            <v>0.28000000000000003</v>
          </cell>
          <cell r="P275">
            <v>0.25</v>
          </cell>
          <cell r="Q275">
            <v>0.125</v>
          </cell>
          <cell r="R275">
            <v>0.34499999999999997</v>
          </cell>
          <cell r="S275">
            <v>0.375</v>
          </cell>
          <cell r="T275" t="str">
            <v>–</v>
          </cell>
          <cell r="U275" t="str">
            <v>–</v>
          </cell>
          <cell r="V275" t="str">
            <v>–</v>
          </cell>
          <cell r="W275">
            <v>0.59499999999999997</v>
          </cell>
          <cell r="X275">
            <v>0.75</v>
          </cell>
          <cell r="Y275">
            <v>0.5</v>
          </cell>
          <cell r="Z275" t="str">
            <v>–</v>
          </cell>
          <cell r="AA275" t="str">
            <v>–</v>
          </cell>
          <cell r="AB275" t="str">
            <v>–</v>
          </cell>
          <cell r="AC275" t="str">
            <v>–</v>
          </cell>
          <cell r="AD275" t="str">
            <v>–</v>
          </cell>
          <cell r="AE275">
            <v>5.88</v>
          </cell>
          <cell r="AF275" t="str">
            <v>–</v>
          </cell>
          <cell r="AG275" t="str">
            <v>–</v>
          </cell>
          <cell r="AH275">
            <v>10.6</v>
          </cell>
          <cell r="AI275" t="str">
            <v>–</v>
          </cell>
          <cell r="AJ275" t="str">
            <v>–</v>
          </cell>
          <cell r="AK275">
            <v>11.3</v>
          </cell>
          <cell r="AL275">
            <v>6.28</v>
          </cell>
          <cell r="AM275">
            <v>5.46</v>
          </cell>
          <cell r="AN275">
            <v>1.72</v>
          </cell>
          <cell r="AO275">
            <v>3.86</v>
          </cell>
          <cell r="AP275">
            <v>2.92</v>
          </cell>
          <cell r="AQ275">
            <v>1.9</v>
          </cell>
          <cell r="AR275">
            <v>1</v>
          </cell>
          <cell r="AS275" t="str">
            <v>–</v>
          </cell>
          <cell r="AT275" t="str">
            <v>–</v>
          </cell>
          <cell r="AU275" t="str">
            <v>–</v>
          </cell>
          <cell r="AV275">
            <v>0.151</v>
          </cell>
          <cell r="AW275">
            <v>14</v>
          </cell>
          <cell r="AX275" t="str">
            <v>–</v>
          </cell>
          <cell r="AY275">
            <v>3.87</v>
          </cell>
          <cell r="AZ275">
            <v>1.36</v>
          </cell>
          <cell r="BA275" t="str">
            <v>–</v>
          </cell>
          <cell r="BB275" t="str">
            <v>–</v>
          </cell>
          <cell r="BC275">
            <v>1.24</v>
          </cell>
          <cell r="BD275">
            <v>3.09</v>
          </cell>
          <cell r="BE275" t="str">
            <v>–</v>
          </cell>
          <cell r="BF275" t="str">
            <v>–</v>
          </cell>
          <cell r="BG275" t="str">
            <v>–</v>
          </cell>
          <cell r="BH275" t="str">
            <v>–</v>
          </cell>
          <cell r="BI275" t="str">
            <v>–</v>
          </cell>
          <cell r="BJ275" t="str">
            <v>–</v>
          </cell>
          <cell r="BK275" t="str">
            <v>–</v>
          </cell>
          <cell r="BL275" t="str">
            <v>–</v>
          </cell>
          <cell r="BM275" t="str">
            <v>–</v>
          </cell>
          <cell r="BN275" t="str">
            <v>–</v>
          </cell>
          <cell r="BO275" t="str">
            <v>–</v>
          </cell>
          <cell r="BP275" t="str">
            <v>–</v>
          </cell>
          <cell r="BQ275" t="str">
            <v>–</v>
          </cell>
          <cell r="BR275" t="str">
            <v>–</v>
          </cell>
          <cell r="BS275" t="str">
            <v>–</v>
          </cell>
          <cell r="BT275" t="str">
            <v>–</v>
          </cell>
          <cell r="BU275" t="str">
            <v>–</v>
          </cell>
          <cell r="BV275">
            <v>1.1599999999999999</v>
          </cell>
          <cell r="BW275">
            <v>3.82</v>
          </cell>
          <cell r="BX275">
            <v>19.5</v>
          </cell>
          <cell r="BY275">
            <v>23.6</v>
          </cell>
        </row>
        <row r="276">
          <cell r="A276" t="str">
            <v>W4X13</v>
          </cell>
          <cell r="B276" t="str">
            <v>F</v>
          </cell>
          <cell r="C276">
            <v>13</v>
          </cell>
          <cell r="D276">
            <v>3.83</v>
          </cell>
          <cell r="E276">
            <v>4.16</v>
          </cell>
          <cell r="F276">
            <v>0</v>
          </cell>
          <cell r="G276">
            <v>0</v>
          </cell>
          <cell r="H276">
            <v>4.0599999999999996</v>
          </cell>
          <cell r="I276">
            <v>0</v>
          </cell>
          <cell r="J276">
            <v>0</v>
          </cell>
          <cell r="K276">
            <v>0.28000000000000003</v>
          </cell>
          <cell r="L276">
            <v>0.34499999999999997</v>
          </cell>
          <cell r="M276">
            <v>0</v>
          </cell>
          <cell r="N276">
            <v>0</v>
          </cell>
          <cell r="O276">
            <v>0</v>
          </cell>
          <cell r="P276">
            <v>0.59499999999999997</v>
          </cell>
          <cell r="Q276">
            <v>0.75</v>
          </cell>
          <cell r="R276">
            <v>0.5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5.88</v>
          </cell>
          <cell r="Y276">
            <v>0</v>
          </cell>
          <cell r="Z276">
            <v>10.6</v>
          </cell>
          <cell r="AA276">
            <v>0</v>
          </cell>
          <cell r="AB276">
            <v>0</v>
          </cell>
          <cell r="AC276">
            <v>11.3</v>
          </cell>
          <cell r="AD276">
            <v>6.28</v>
          </cell>
          <cell r="AE276">
            <v>5.46</v>
          </cell>
          <cell r="AF276">
            <v>1.72</v>
          </cell>
          <cell r="AG276">
            <v>3.86</v>
          </cell>
          <cell r="AH276">
            <v>2.92</v>
          </cell>
          <cell r="AI276">
            <v>1.9</v>
          </cell>
          <cell r="AJ276">
            <v>1</v>
          </cell>
          <cell r="AK276">
            <v>0</v>
          </cell>
          <cell r="AL276">
            <v>0.151</v>
          </cell>
          <cell r="AM276">
            <v>14</v>
          </cell>
          <cell r="AN276">
            <v>0</v>
          </cell>
          <cell r="AO276">
            <v>3.87</v>
          </cell>
          <cell r="AP276">
            <v>1.36</v>
          </cell>
          <cell r="AQ276">
            <v>1.24</v>
          </cell>
          <cell r="AR276">
            <v>3.09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 t="str">
            <v>W100X19.3</v>
          </cell>
          <cell r="AX276" t="str">
            <v>W100X19.3</v>
          </cell>
          <cell r="AY276">
            <v>19.3</v>
          </cell>
          <cell r="AZ276">
            <v>2470</v>
          </cell>
          <cell r="BA276">
            <v>106</v>
          </cell>
          <cell r="BB276">
            <v>0</v>
          </cell>
          <cell r="BC276">
            <v>0</v>
          </cell>
          <cell r="BD276">
            <v>103</v>
          </cell>
          <cell r="BE276">
            <v>0</v>
          </cell>
          <cell r="BF276">
            <v>0</v>
          </cell>
          <cell r="BG276">
            <v>7.11</v>
          </cell>
          <cell r="BH276">
            <v>8.76</v>
          </cell>
          <cell r="BI276">
            <v>0</v>
          </cell>
          <cell r="BJ276">
            <v>0</v>
          </cell>
          <cell r="BK276">
            <v>0</v>
          </cell>
          <cell r="BL276">
            <v>15.1</v>
          </cell>
          <cell r="BM276">
            <v>19.100000000000001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19.3</v>
          </cell>
          <cell r="BT276">
            <v>0</v>
          </cell>
          <cell r="BU276">
            <v>0</v>
          </cell>
          <cell r="BV276">
            <v>10.6</v>
          </cell>
          <cell r="BW276">
            <v>0</v>
          </cell>
          <cell r="BX276">
            <v>4.7</v>
          </cell>
          <cell r="BY276">
            <v>103</v>
          </cell>
        </row>
        <row r="277">
          <cell r="A277" t="str">
            <v>None</v>
          </cell>
          <cell r="B277" t="str">
            <v>F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 t="str">
            <v>W100X19.3</v>
          </cell>
          <cell r="AX277" t="str">
            <v>None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</sheetData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279</v>
          </cell>
          <cell r="F153">
            <v>420</v>
          </cell>
          <cell r="G153">
            <v>172</v>
          </cell>
          <cell r="H153">
            <v>258</v>
          </cell>
          <cell r="I153">
            <v>9.15</v>
          </cell>
          <cell r="J153">
            <v>13.8</v>
          </cell>
          <cell r="K153">
            <v>5.9</v>
          </cell>
          <cell r="L153">
            <v>17.600000000000001</v>
          </cell>
          <cell r="M153">
            <v>890</v>
          </cell>
          <cell r="N153">
            <v>141</v>
          </cell>
          <cell r="O153">
            <v>212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196</v>
          </cell>
          <cell r="F156">
            <v>294</v>
          </cell>
          <cell r="G156">
            <v>119</v>
          </cell>
          <cell r="H156">
            <v>180</v>
          </cell>
          <cell r="I156">
            <v>8.94</v>
          </cell>
          <cell r="J156">
            <v>13.2</v>
          </cell>
          <cell r="K156">
            <v>4.49</v>
          </cell>
          <cell r="L156">
            <v>13.1</v>
          </cell>
          <cell r="M156">
            <v>612</v>
          </cell>
          <cell r="N156">
            <v>113</v>
          </cell>
          <cell r="O156">
            <v>169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61.6</v>
          </cell>
          <cell r="F231">
            <v>92.6</v>
          </cell>
          <cell r="G231">
            <v>37.200000000000003</v>
          </cell>
          <cell r="H231">
            <v>55.9</v>
          </cell>
          <cell r="I231">
            <v>4.2699999999999996</v>
          </cell>
          <cell r="J231">
            <v>6.43</v>
          </cell>
          <cell r="K231">
            <v>2.9</v>
          </cell>
          <cell r="L231">
            <v>8.61</v>
          </cell>
          <cell r="M231">
            <v>130</v>
          </cell>
          <cell r="N231">
            <v>57.3</v>
          </cell>
          <cell r="O231">
            <v>86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50.1</v>
          </cell>
          <cell r="F232">
            <v>75.400000000000006</v>
          </cell>
          <cell r="G232">
            <v>29.9</v>
          </cell>
          <cell r="H232">
            <v>44.9</v>
          </cell>
          <cell r="I232">
            <v>3.8</v>
          </cell>
          <cell r="J232">
            <v>5.73</v>
          </cell>
          <cell r="K232">
            <v>2.73</v>
          </cell>
          <cell r="L232">
            <v>8.0500000000000007</v>
          </cell>
          <cell r="M232">
            <v>103</v>
          </cell>
          <cell r="N232">
            <v>52.8</v>
          </cell>
          <cell r="O232">
            <v>79.2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</sheetData>
      <sheetData sheetId="2"/>
      <sheetData sheetId="3">
        <row r="36">
          <cell r="C36" t="str">
            <v>Roof</v>
          </cell>
        </row>
      </sheetData>
      <sheetData sheetId="4">
        <row r="11">
          <cell r="D11">
            <v>0.25</v>
          </cell>
        </row>
        <row r="81">
          <cell r="B81" t="str">
            <v>ALLOWED DEFLECTIONS</v>
          </cell>
          <cell r="C81"/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</row>
      </sheetData>
      <sheetData sheetId="11">
        <row r="3">
          <cell r="C3" t="str">
            <v>W44X335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7"/>
  <sheetViews>
    <sheetView view="pageLayout" zoomScale="70" zoomScaleNormal="100" zoomScalePageLayoutView="70" workbookViewId="0">
      <selection activeCell="K34" sqref="K34"/>
    </sheetView>
  </sheetViews>
  <sheetFormatPr defaultRowHeight="15" x14ac:dyDescent="0.25"/>
  <cols>
    <col min="1" max="1" width="0.85546875" customWidth="1"/>
    <col min="2" max="2" width="10.85546875" customWidth="1"/>
    <col min="3" max="3" width="10.140625" customWidth="1"/>
    <col min="4" max="4" width="10" customWidth="1"/>
    <col min="5" max="5" width="13.5703125" customWidth="1"/>
    <col min="6" max="6" width="10.7109375" customWidth="1"/>
    <col min="7" max="7" width="9.7109375" customWidth="1"/>
    <col min="8" max="8" width="9.42578125" customWidth="1"/>
    <col min="9" max="9" width="12.140625" customWidth="1"/>
    <col min="10" max="10" width="12.42578125" customWidth="1"/>
    <col min="11" max="11" width="12.85546875" customWidth="1"/>
    <col min="12" max="12" width="10.28515625" customWidth="1"/>
    <col min="13" max="13" width="9.140625" customWidth="1"/>
    <col min="14" max="14" width="9.85546875" customWidth="1"/>
    <col min="15" max="15" width="0.7109375" customWidth="1"/>
  </cols>
  <sheetData>
    <row r="1" spans="2:14" ht="15.75" thickBot="1" x14ac:dyDescent="0.3">
      <c r="B1" s="1" t="s">
        <v>0</v>
      </c>
      <c r="C1" s="2"/>
      <c r="D1" s="2"/>
      <c r="E1" s="2"/>
      <c r="F1" s="2"/>
      <c r="G1" s="2"/>
    </row>
    <row r="2" spans="2:14" ht="15.75" thickTop="1" x14ac:dyDescent="0.25">
      <c r="B2" s="3"/>
      <c r="C2" s="4"/>
      <c r="D2" s="4"/>
      <c r="E2" s="4"/>
      <c r="F2" s="4"/>
      <c r="G2" s="4"/>
    </row>
    <row r="3" spans="2:14" x14ac:dyDescent="0.25">
      <c r="B3" s="3" t="s">
        <v>1</v>
      </c>
      <c r="C3" s="4"/>
      <c r="D3" s="5">
        <v>2</v>
      </c>
      <c r="E3" s="4"/>
      <c r="F3" s="4"/>
      <c r="G3" s="4"/>
    </row>
    <row r="4" spans="2:14" x14ac:dyDescent="0.25">
      <c r="B4" s="6"/>
      <c r="C4" s="7"/>
      <c r="D4" s="8"/>
      <c r="E4" s="7"/>
      <c r="F4" s="9"/>
    </row>
    <row r="5" spans="2:14" x14ac:dyDescent="0.25">
      <c r="B5" s="22"/>
      <c r="C5" s="18"/>
      <c r="D5" s="23"/>
      <c r="E5" s="20"/>
      <c r="K5" s="4" t="s">
        <v>3</v>
      </c>
      <c r="M5" s="12" t="s">
        <v>4</v>
      </c>
      <c r="N5" s="13"/>
    </row>
    <row r="6" spans="2:14" x14ac:dyDescent="0.25">
      <c r="K6" s="14" t="s">
        <v>5</v>
      </c>
      <c r="L6" s="14"/>
      <c r="M6" s="259" t="s">
        <v>6</v>
      </c>
      <c r="N6" s="259"/>
    </row>
    <row r="7" spans="2:14" ht="15.75" thickBot="1" x14ac:dyDescent="0.3">
      <c r="B7" s="1" t="s">
        <v>310</v>
      </c>
      <c r="C7" s="1"/>
      <c r="D7" s="1"/>
      <c r="E7" s="158"/>
      <c r="F7" s="2"/>
      <c r="G7" s="2"/>
      <c r="H7" s="2"/>
      <c r="I7" s="2"/>
      <c r="J7" s="2"/>
      <c r="K7" s="15" t="s">
        <v>7</v>
      </c>
    </row>
    <row r="8" spans="2:14" ht="15.75" thickTop="1" x14ac:dyDescent="0.25">
      <c r="B8" s="3"/>
      <c r="C8" s="3"/>
      <c r="D8" s="3"/>
      <c r="E8" s="4"/>
      <c r="F8" s="4"/>
      <c r="G8" s="12"/>
    </row>
    <row r="9" spans="2:14" x14ac:dyDescent="0.25">
      <c r="B9" s="3"/>
      <c r="D9" s="3"/>
      <c r="E9" s="3"/>
      <c r="F9" s="4"/>
      <c r="G9" s="4"/>
      <c r="H9" s="258" t="s">
        <v>218</v>
      </c>
      <c r="I9" s="258"/>
      <c r="J9" s="258"/>
      <c r="K9" s="258" t="s">
        <v>219</v>
      </c>
      <c r="L9" s="258"/>
      <c r="M9" s="258"/>
    </row>
    <row r="10" spans="2:14" ht="35.25" customHeight="1" x14ac:dyDescent="0.25">
      <c r="B10" s="172" t="s">
        <v>214</v>
      </c>
      <c r="C10" s="173" t="s">
        <v>224</v>
      </c>
      <c r="D10" s="173" t="s">
        <v>208</v>
      </c>
      <c r="E10" s="173" t="s">
        <v>64</v>
      </c>
      <c r="F10" s="173" t="s">
        <v>5</v>
      </c>
      <c r="G10" s="173" t="s">
        <v>210</v>
      </c>
      <c r="H10" s="173" t="s">
        <v>217</v>
      </c>
      <c r="I10" s="173" t="s">
        <v>336</v>
      </c>
      <c r="J10" s="173" t="s">
        <v>335</v>
      </c>
      <c r="K10" s="173" t="s">
        <v>217</v>
      </c>
      <c r="L10" s="173" t="s">
        <v>336</v>
      </c>
      <c r="M10" s="173" t="s">
        <v>335</v>
      </c>
      <c r="N10" s="198" t="s">
        <v>220</v>
      </c>
    </row>
    <row r="11" spans="2:14" ht="15.75" thickBot="1" x14ac:dyDescent="0.3">
      <c r="B11" s="179" t="s">
        <v>215</v>
      </c>
      <c r="C11" s="180" t="s">
        <v>225</v>
      </c>
      <c r="D11" s="181" t="s">
        <v>209</v>
      </c>
      <c r="E11" s="181"/>
      <c r="F11" s="181" t="s">
        <v>216</v>
      </c>
      <c r="G11" s="181" t="s">
        <v>211</v>
      </c>
      <c r="H11" s="182" t="s">
        <v>231</v>
      </c>
      <c r="I11" s="182" t="s">
        <v>232</v>
      </c>
      <c r="J11" s="182" t="s">
        <v>233</v>
      </c>
      <c r="K11" s="182" t="s">
        <v>234</v>
      </c>
      <c r="L11" s="182" t="s">
        <v>235</v>
      </c>
      <c r="M11" s="182" t="s">
        <v>235</v>
      </c>
      <c r="N11" s="183" t="s">
        <v>230</v>
      </c>
    </row>
    <row r="12" spans="2:14" ht="15.75" thickTop="1" x14ac:dyDescent="0.25">
      <c r="B12" s="167">
        <v>1</v>
      </c>
      <c r="C12" s="167" t="str">
        <f>VLOOKUP($B12,[2]Design!$B$39:$P$82,2,FALSE)</f>
        <v>Braced</v>
      </c>
      <c r="D12" s="167" t="str">
        <f>VLOOKUP($B12,[2]Design!$B$39:$P$82,3,FALSE)</f>
        <v>First</v>
      </c>
      <c r="E12" s="167" t="str">
        <f>VLOOKUP($B12,[2]Design!$B$39:$P$82,4,FALSE)</f>
        <v>Column</v>
      </c>
      <c r="F12" s="167" t="str">
        <f>VLOOKUP($B12,[4]Results!$B$25:$O$64,5,FALSE)</f>
        <v>W8X40</v>
      </c>
      <c r="G12" s="167">
        <f>VLOOKUP($B12,[2]Design!$B$39:$P$82,7,FALSE)</f>
        <v>15</v>
      </c>
      <c r="H12" s="167">
        <v>296</v>
      </c>
      <c r="I12" s="167">
        <v>14</v>
      </c>
      <c r="J12" s="167">
        <v>0</v>
      </c>
      <c r="K12" s="167">
        <v>0</v>
      </c>
      <c r="L12" s="167">
        <v>0</v>
      </c>
      <c r="M12" s="167">
        <v>0</v>
      </c>
      <c r="N12" s="168">
        <v>0</v>
      </c>
    </row>
    <row r="13" spans="2:14" x14ac:dyDescent="0.25">
      <c r="B13" s="121">
        <v>2</v>
      </c>
      <c r="C13" s="121" t="str">
        <f>VLOOKUP($B13,[2]Design!$B$39:$P$82,2,FALSE)</f>
        <v>Braced</v>
      </c>
      <c r="D13" s="121" t="str">
        <f>VLOOKUP($B13,[2]Design!$B$39:$P$82,3,FALSE)</f>
        <v>Roof</v>
      </c>
      <c r="E13" s="121" t="str">
        <f>VLOOKUP($B13,[2]Design!$B$39:$P$82,4,FALSE)</f>
        <v>Column</v>
      </c>
      <c r="F13" s="134" t="str">
        <f>VLOOKUP($B13,[4]Results!$B$25:$O$64,5,FALSE)</f>
        <v>W8X40</v>
      </c>
      <c r="G13" s="121">
        <f>VLOOKUP($B13,[2]Design!$B$39:$P$82,7,FALSE)</f>
        <v>15</v>
      </c>
      <c r="H13" s="121"/>
      <c r="I13" s="121"/>
      <c r="J13" s="121"/>
      <c r="K13" s="121"/>
      <c r="L13" s="121"/>
      <c r="M13" s="121"/>
      <c r="N13" s="123"/>
    </row>
    <row r="14" spans="2:14" x14ac:dyDescent="0.25">
      <c r="B14" s="157">
        <v>3</v>
      </c>
      <c r="C14" s="167" t="str">
        <f>VLOOKUP($B14,[2]Design!$B$39:$P$82,2,FALSE)</f>
        <v>Braced</v>
      </c>
      <c r="D14" s="167" t="str">
        <f>VLOOKUP($B14,[2]Design!$B$39:$P$82,3,FALSE)</f>
        <v>First</v>
      </c>
      <c r="E14" s="167" t="str">
        <f>VLOOKUP($B14,[2]Design!$B$39:$P$82,4,FALSE)</f>
        <v>Column</v>
      </c>
      <c r="F14" s="167" t="str">
        <f>VLOOKUP($B14,[4]Results!$B$25:$O$64,5,FALSE)</f>
        <v>W8X40</v>
      </c>
      <c r="G14" s="167">
        <f>VLOOKUP($B14,[2]Design!$B$39:$P$82,7,FALSE)</f>
        <v>15</v>
      </c>
      <c r="H14" s="167">
        <f>H12</f>
        <v>296</v>
      </c>
      <c r="I14" s="167">
        <f t="shared" ref="I14:N14" si="0">I12</f>
        <v>14</v>
      </c>
      <c r="J14" s="167">
        <f t="shared" si="0"/>
        <v>0</v>
      </c>
      <c r="K14" s="167">
        <f t="shared" si="0"/>
        <v>0</v>
      </c>
      <c r="L14" s="167">
        <f t="shared" si="0"/>
        <v>0</v>
      </c>
      <c r="M14" s="167">
        <f t="shared" si="0"/>
        <v>0</v>
      </c>
      <c r="N14" s="167">
        <f t="shared" si="0"/>
        <v>0</v>
      </c>
    </row>
    <row r="15" spans="2:14" x14ac:dyDescent="0.25">
      <c r="B15" s="233">
        <v>4</v>
      </c>
      <c r="C15" s="134" t="str">
        <f>VLOOKUP($B15,[2]Design!$B$39:$P$82,2,FALSE)</f>
        <v>Braced</v>
      </c>
      <c r="D15" s="134" t="str">
        <f>VLOOKUP($B15,[2]Design!$B$39:$P$82,3,FALSE)</f>
        <v>Roof</v>
      </c>
      <c r="E15" s="134" t="str">
        <f>VLOOKUP($B15,[2]Design!$B$39:$P$82,4,FALSE)</f>
        <v>Column</v>
      </c>
      <c r="F15" s="134" t="str">
        <f>VLOOKUP($B15,[4]Results!$B$25:$O$64,5,FALSE)</f>
        <v>W8X40</v>
      </c>
      <c r="G15" s="134">
        <f>VLOOKUP($B15,[2]Design!$B$39:$P$82,7,FALSE)</f>
        <v>15</v>
      </c>
      <c r="H15" s="134"/>
      <c r="I15" s="134"/>
      <c r="J15" s="134"/>
      <c r="K15" s="134"/>
      <c r="L15" s="134"/>
      <c r="M15" s="134"/>
      <c r="N15" s="232"/>
    </row>
    <row r="16" spans="2:14" x14ac:dyDescent="0.25">
      <c r="B16" s="156">
        <v>5</v>
      </c>
      <c r="C16" s="121" t="str">
        <f>VLOOKUP($B16,[2]Design!$B$39:$P$82,2,FALSE)</f>
        <v>Braced</v>
      </c>
      <c r="D16" s="121" t="str">
        <f>VLOOKUP($B16,[2]Design!$B$39:$P$82,3,FALSE)</f>
        <v>First</v>
      </c>
      <c r="E16" s="121" t="str">
        <f>VLOOKUP($B16,[2]Design!$B$39:$P$82,4,FALSE)</f>
        <v>Column</v>
      </c>
      <c r="F16" s="134" t="str">
        <f>VLOOKUP($B16,[4]Results!$B$25:$O$64,5,FALSE)</f>
        <v>W8X40</v>
      </c>
      <c r="G16" s="121">
        <f>VLOOKUP($B16,[2]Design!$B$39:$P$82,7,FALSE)</f>
        <v>15</v>
      </c>
      <c r="H16" s="121"/>
      <c r="I16" s="121"/>
      <c r="J16" s="4"/>
      <c r="K16" s="4"/>
      <c r="L16" s="4"/>
      <c r="M16" s="4"/>
      <c r="N16" s="125"/>
    </row>
    <row r="17" spans="2:14" x14ac:dyDescent="0.25">
      <c r="B17" s="103">
        <v>6</v>
      </c>
      <c r="C17" s="121" t="str">
        <f>VLOOKUP($B17,[2]Design!$B$39:$P$82,2,FALSE)</f>
        <v>Braced</v>
      </c>
      <c r="D17" s="121" t="str">
        <f>VLOOKUP($B17,[2]Design!$B$39:$P$82,3,FALSE)</f>
        <v>Roof</v>
      </c>
      <c r="E17" s="121" t="str">
        <f>VLOOKUP($B17,[2]Design!$B$39:$P$82,4,FALSE)</f>
        <v>Column</v>
      </c>
      <c r="F17" s="134" t="str">
        <f>VLOOKUP($B17,[4]Results!$B$25:$O$64,5,FALSE)</f>
        <v>W8X40</v>
      </c>
      <c r="G17" s="121">
        <f>VLOOKUP($B17,[2]Design!$B$39:$P$82,7,FALSE)</f>
        <v>15</v>
      </c>
      <c r="H17" s="4"/>
      <c r="I17" s="4"/>
      <c r="J17" s="4"/>
      <c r="K17" s="4"/>
      <c r="L17" s="4"/>
      <c r="M17" s="4"/>
      <c r="N17" s="125"/>
    </row>
    <row r="18" spans="2:14" x14ac:dyDescent="0.25">
      <c r="B18" s="5">
        <v>9</v>
      </c>
      <c r="C18" s="167" t="str">
        <f>VLOOKUP($B18,[2]Design!$B$39:$P$82,2,FALSE)</f>
        <v>Braced</v>
      </c>
      <c r="D18" s="167" t="str">
        <f>VLOOKUP($B18,[2]Design!$B$39:$P$82,3,FALSE)</f>
        <v>First</v>
      </c>
      <c r="E18" s="167" t="str">
        <f>VLOOKUP($B18,[2]Design!$B$39:$P$82,4,FALSE)</f>
        <v>Beam</v>
      </c>
      <c r="F18" s="167" t="str">
        <f>VLOOKUP($B18,[4]Results!$B$25:$O$64,5,FALSE)</f>
        <v>W21X55</v>
      </c>
      <c r="G18" s="167">
        <f>VLOOKUP($B18,[2]Design!$B$39:$P$82,7,FALSE)</f>
        <v>36</v>
      </c>
      <c r="H18" s="169"/>
      <c r="I18" s="169"/>
      <c r="J18" s="169"/>
      <c r="K18" s="169"/>
      <c r="L18" s="169"/>
      <c r="M18" s="169"/>
      <c r="N18" s="170"/>
    </row>
    <row r="19" spans="2:14" x14ac:dyDescent="0.25">
      <c r="B19" s="5">
        <v>10</v>
      </c>
      <c r="C19" s="167" t="str">
        <f>VLOOKUP($B19,[2]Design!$B$39:$P$82,2,FALSE)</f>
        <v>Braced</v>
      </c>
      <c r="D19" s="167" t="str">
        <f>VLOOKUP($B19,[2]Design!$B$39:$P$82,3,FALSE)</f>
        <v>First</v>
      </c>
      <c r="E19" s="167" t="str">
        <f>VLOOKUP($B19,[2]Design!$B$39:$P$82,4,FALSE)</f>
        <v>Interior Beam</v>
      </c>
      <c r="F19" s="167" t="str">
        <f>VLOOKUP($B19,[4]Results!$B$25:$O$64,5,FALSE)</f>
        <v>W21X55</v>
      </c>
      <c r="G19" s="167">
        <f>VLOOKUP($B19,[2]Design!$B$39:$P$82,7,FALSE)</f>
        <v>36</v>
      </c>
      <c r="H19" s="169"/>
      <c r="I19" s="169"/>
      <c r="J19" s="169"/>
      <c r="K19" s="169"/>
      <c r="L19" s="169"/>
      <c r="M19" s="169"/>
      <c r="N19" s="170"/>
    </row>
    <row r="20" spans="2:14" x14ac:dyDescent="0.25">
      <c r="B20" s="156">
        <v>11</v>
      </c>
      <c r="C20" s="121" t="str">
        <f>VLOOKUP($B20,[2]Design!$B$39:$P$82,2,FALSE)</f>
        <v>Braced</v>
      </c>
      <c r="D20" s="121" t="str">
        <f>VLOOKUP($B20,[2]Design!$B$39:$P$82,3,FALSE)</f>
        <v>First</v>
      </c>
      <c r="E20" s="121" t="str">
        <f>VLOOKUP($B20,[2]Design!$B$39:$P$82,4,FALSE)</f>
        <v>Beam</v>
      </c>
      <c r="F20" s="134" t="str">
        <f>VLOOKUP($B20,[4]Results!$B$25:$O$64,5,FALSE)</f>
        <v>W21X55</v>
      </c>
      <c r="G20" s="121">
        <f>VLOOKUP($B20,[2]Design!$B$39:$P$82,7,FALSE)</f>
        <v>36</v>
      </c>
      <c r="H20" s="4"/>
      <c r="I20" s="4"/>
      <c r="J20" s="4"/>
      <c r="K20" s="4"/>
      <c r="L20" s="4"/>
      <c r="M20" s="4"/>
      <c r="N20" s="125"/>
    </row>
    <row r="21" spans="2:14" x14ac:dyDescent="0.25">
      <c r="B21" s="156">
        <v>12</v>
      </c>
      <c r="C21" s="121" t="str">
        <f>VLOOKUP($B21,[2]Design!$B$39:$P$82,2,FALSE)</f>
        <v>Braced</v>
      </c>
      <c r="D21" s="121" t="str">
        <f>VLOOKUP($B21,[2]Design!$B$39:$P$82,3,FALSE)</f>
        <v>Roof</v>
      </c>
      <c r="E21" s="121" t="str">
        <f>VLOOKUP($B21,[2]Design!$B$39:$P$82,4,FALSE)</f>
        <v>Beam</v>
      </c>
      <c r="F21" s="134" t="str">
        <f>VLOOKUP($B21,[4]Results!$B$25:$O$64,5,FALSE)</f>
        <v>W14X34</v>
      </c>
      <c r="G21" s="121">
        <f>VLOOKUP($B21,[2]Design!$B$39:$P$82,7,FALSE)</f>
        <v>36</v>
      </c>
      <c r="J21" s="4"/>
      <c r="K21" s="4"/>
      <c r="L21" s="4"/>
      <c r="M21" s="4"/>
      <c r="N21" s="125"/>
    </row>
    <row r="22" spans="2:14" x14ac:dyDescent="0.25">
      <c r="B22" s="156">
        <v>13</v>
      </c>
      <c r="C22" s="121" t="str">
        <f>VLOOKUP($B22,[2]Design!$B$39:$P$82,2,FALSE)</f>
        <v>Braced</v>
      </c>
      <c r="D22" s="121" t="str">
        <f>VLOOKUP($B22,[2]Design!$B$39:$P$82,3,FALSE)</f>
        <v>Roof</v>
      </c>
      <c r="E22" s="121" t="str">
        <f>VLOOKUP($B22,[2]Design!$B$39:$P$82,4,FALSE)</f>
        <v>Interior Beam</v>
      </c>
      <c r="F22" s="134" t="str">
        <f>VLOOKUP($B22,[4]Results!$B$25:$O$64,5,FALSE)</f>
        <v>W14X34</v>
      </c>
      <c r="G22" s="121">
        <f>VLOOKUP($B22,[2]Design!$B$39:$P$82,7,FALSE)</f>
        <v>36</v>
      </c>
      <c r="J22" s="4"/>
      <c r="K22" s="4"/>
      <c r="L22" s="4"/>
      <c r="M22" s="4"/>
      <c r="N22" s="125"/>
    </row>
    <row r="23" spans="2:14" x14ac:dyDescent="0.25">
      <c r="B23" s="156">
        <v>14</v>
      </c>
      <c r="C23" s="121" t="str">
        <f>VLOOKUP($B23,[2]Design!$B$39:$P$82,2,FALSE)</f>
        <v>Braced</v>
      </c>
      <c r="D23" s="121" t="str">
        <f>VLOOKUP($B23,[2]Design!$B$39:$P$82,3,FALSE)</f>
        <v>Roof</v>
      </c>
      <c r="E23" s="121" t="str">
        <f>VLOOKUP($B23,[2]Design!$B$39:$P$82,4,FALSE)</f>
        <v>Beam</v>
      </c>
      <c r="F23" s="134" t="str">
        <f>VLOOKUP($B23,[4]Results!$B$25:$O$64,5,FALSE)</f>
        <v>W14X34</v>
      </c>
      <c r="G23" s="121">
        <f>VLOOKUP($B23,[2]Design!$B$39:$P$82,7,FALSE)</f>
        <v>36</v>
      </c>
      <c r="J23" s="4"/>
      <c r="K23" s="4"/>
      <c r="L23" s="4"/>
      <c r="M23" s="4"/>
      <c r="N23" s="125"/>
    </row>
    <row r="24" spans="2:14" x14ac:dyDescent="0.25">
      <c r="B24" s="156">
        <v>15</v>
      </c>
      <c r="C24" s="121" t="str">
        <f>VLOOKUP($B24,[2]Design!$B$39:$P$82,2,FALSE)</f>
        <v>Braced</v>
      </c>
      <c r="D24" s="121" t="str">
        <f>VLOOKUP($B24,[2]Design!$B$39:$P$82,3,FALSE)</f>
        <v>Roof</v>
      </c>
      <c r="E24" s="121" t="str">
        <f>VLOOKUP($B24,[2]Design!$B$39:$P$82,4,FALSE)</f>
        <v>Braces</v>
      </c>
      <c r="F24" s="134" t="str">
        <f>VLOOKUP($B24,[4]Results!$B$25:$O$64,5,FALSE)</f>
        <v>WT9X48.5</v>
      </c>
      <c r="G24" s="121">
        <f>VLOOKUP($B24,[2]Design!$B$39:$P$82,7,FALSE)</f>
        <v>39</v>
      </c>
      <c r="J24" s="4"/>
      <c r="K24" s="4"/>
      <c r="L24" s="4"/>
      <c r="M24" s="4"/>
      <c r="N24" s="125"/>
    </row>
    <row r="25" spans="2:14" x14ac:dyDescent="0.25">
      <c r="B25" s="156">
        <v>16</v>
      </c>
      <c r="C25" s="121" t="str">
        <f>VLOOKUP($B25,[2]Design!$B$39:$P$82,2,FALSE)</f>
        <v>Braced</v>
      </c>
      <c r="D25" s="121" t="str">
        <f>VLOOKUP($B25,[2]Design!$B$39:$P$82,3,FALSE)</f>
        <v>Roof</v>
      </c>
      <c r="E25" s="121" t="str">
        <f>VLOOKUP($B25,[2]Design!$B$39:$P$82,4,FALSE)</f>
        <v>Braces</v>
      </c>
      <c r="F25" s="134" t="str">
        <f>VLOOKUP($B25,[4]Results!$B$25:$O$64,5,FALSE)</f>
        <v>WT9X48.5</v>
      </c>
      <c r="G25" s="121">
        <f>VLOOKUP($B25,[2]Design!$B$39:$P$82,7,FALSE)</f>
        <v>39</v>
      </c>
      <c r="J25" s="4"/>
      <c r="K25" s="4"/>
      <c r="L25" s="4"/>
      <c r="M25" s="4"/>
      <c r="N25" s="125"/>
    </row>
    <row r="26" spans="2:14" x14ac:dyDescent="0.25">
      <c r="B26" s="103">
        <v>17</v>
      </c>
      <c r="C26" s="121" t="str">
        <f>VLOOKUP($B26,[2]Design!$B$39:$P$82,2,FALSE)</f>
        <v>Braced</v>
      </c>
      <c r="D26" s="121" t="str">
        <f>VLOOKUP($B26,[2]Design!$B$39:$P$82,3,FALSE)</f>
        <v>First</v>
      </c>
      <c r="E26" s="121" t="str">
        <f>VLOOKUP($B26,[2]Design!$B$39:$P$82,4,FALSE)</f>
        <v>Braces</v>
      </c>
      <c r="F26" s="134" t="str">
        <f>VLOOKUP($B26,[4]Results!$B$25:$O$64,5,FALSE)</f>
        <v>WT9X48.5</v>
      </c>
      <c r="G26" s="121">
        <f>VLOOKUP($B26,[2]Design!$B$39:$P$82,7,FALSE)</f>
        <v>39</v>
      </c>
      <c r="J26" s="4"/>
      <c r="K26" s="4"/>
      <c r="L26" s="4"/>
      <c r="M26" s="4"/>
      <c r="N26" s="125"/>
    </row>
    <row r="27" spans="2:14" x14ac:dyDescent="0.25">
      <c r="B27" s="156">
        <v>18</v>
      </c>
      <c r="C27" s="121" t="str">
        <f>VLOOKUP($B27,[2]Design!$B$39:$P$82,2,FALSE)</f>
        <v>Braced</v>
      </c>
      <c r="D27" s="121" t="str">
        <f>VLOOKUP($B27,[2]Design!$B$39:$P$82,3,FALSE)</f>
        <v>First</v>
      </c>
      <c r="E27" s="121" t="str">
        <f>VLOOKUP($B27,[2]Design!$B$39:$P$82,4,FALSE)</f>
        <v>Braces</v>
      </c>
      <c r="F27" s="134" t="str">
        <f>VLOOKUP($B27,[4]Results!$B$25:$O$64,5,FALSE)</f>
        <v>WT9X48.5</v>
      </c>
      <c r="G27" s="121">
        <f>VLOOKUP($B27,[2]Design!$B$39:$P$82,7,FALSE)</f>
        <v>39</v>
      </c>
      <c r="H27" s="4"/>
      <c r="I27" s="4"/>
      <c r="J27" s="4"/>
      <c r="K27" s="4"/>
      <c r="L27" s="4"/>
      <c r="M27" s="4"/>
      <c r="N27" s="125"/>
    </row>
    <row r="28" spans="2:14" x14ac:dyDescent="0.25">
      <c r="B28" s="156">
        <v>1</v>
      </c>
      <c r="C28" s="121" t="s">
        <v>229</v>
      </c>
      <c r="D28" s="121" t="str">
        <f>VLOOKUP($B28,[2]Design!$B$39:$P$82,3,FALSE)</f>
        <v>First</v>
      </c>
      <c r="E28" s="121" t="str">
        <f>VLOOKUP($B28,[2]Design!$B$39:$P$82,4,FALSE)</f>
        <v>Column</v>
      </c>
      <c r="F28" s="134" t="str">
        <f>VLOOKUP($B28,[4]Results!$B$25:$O$64,5,FALSE)</f>
        <v>W8X40</v>
      </c>
      <c r="G28" s="121">
        <f>VLOOKUP($B28,[2]Design!$B$39:$P$82,7,FALSE)</f>
        <v>15</v>
      </c>
      <c r="H28" s="4"/>
      <c r="I28" s="4"/>
      <c r="J28" s="4"/>
      <c r="K28" s="4"/>
      <c r="L28" s="4"/>
      <c r="M28" s="4"/>
      <c r="N28" s="125"/>
    </row>
    <row r="29" spans="2:14" x14ac:dyDescent="0.25">
      <c r="B29" s="156">
        <v>2</v>
      </c>
      <c r="C29" s="121" t="s">
        <v>229</v>
      </c>
      <c r="D29" s="121" t="str">
        <f>VLOOKUP($B29,[2]Design!$B$39:$P$82,3,FALSE)</f>
        <v>Roof</v>
      </c>
      <c r="E29" s="121" t="str">
        <f>VLOOKUP($B29,[2]Design!$B$39:$P$82,4,FALSE)</f>
        <v>Column</v>
      </c>
      <c r="F29" s="134" t="str">
        <f>VLOOKUP($B29,[4]Results!$B$25:$O$64,5,FALSE)</f>
        <v>W8X40</v>
      </c>
      <c r="G29" s="121">
        <f>VLOOKUP($B29,[2]Design!$B$39:$P$82,7,FALSE)</f>
        <v>15</v>
      </c>
      <c r="H29" s="4"/>
      <c r="I29" s="4"/>
      <c r="J29" s="4"/>
      <c r="K29" s="4"/>
      <c r="L29" s="4"/>
      <c r="M29" s="4"/>
      <c r="N29" s="125"/>
    </row>
    <row r="30" spans="2:14" x14ac:dyDescent="0.25">
      <c r="B30" s="157">
        <v>7</v>
      </c>
      <c r="C30" s="167" t="s">
        <v>229</v>
      </c>
      <c r="D30" s="167" t="str">
        <f>VLOOKUP($B30,[2]Design!$B$39:$P$82,3,FALSE)</f>
        <v>First</v>
      </c>
      <c r="E30" s="167" t="str">
        <f>VLOOKUP($B30,[2]Design!$B$39:$P$82,4,FALSE)</f>
        <v>Column</v>
      </c>
      <c r="F30" s="167" t="str">
        <f>VLOOKUP($B30,[4]Results!$B$25:$O$64,5,FALSE)</f>
        <v>W8X40</v>
      </c>
      <c r="G30" s="167">
        <f>VLOOKUP($B30,[2]Design!$B$39:$P$82,7,FALSE)</f>
        <v>15</v>
      </c>
      <c r="H30" s="169"/>
      <c r="I30" s="169"/>
      <c r="J30" s="169"/>
      <c r="K30" s="169"/>
      <c r="L30" s="169"/>
      <c r="M30" s="169"/>
      <c r="N30" s="170"/>
    </row>
    <row r="31" spans="2:14" x14ac:dyDescent="0.25">
      <c r="B31" s="5">
        <v>8</v>
      </c>
      <c r="C31" s="167" t="s">
        <v>229</v>
      </c>
      <c r="D31" s="167" t="str">
        <f>VLOOKUP($B31,[2]Design!$B$39:$P$82,3,FALSE)</f>
        <v>Roof</v>
      </c>
      <c r="E31" s="167" t="str">
        <f>VLOOKUP($B31,[2]Design!$B$39:$P$82,4,FALSE)</f>
        <v>Column</v>
      </c>
      <c r="F31" s="167" t="str">
        <f>VLOOKUP($B31,[4]Results!$B$25:$O$64,5,FALSE)</f>
        <v>W8X40</v>
      </c>
      <c r="G31" s="167">
        <f>VLOOKUP($B31,[2]Design!$B$39:$P$82,7,FALSE)</f>
        <v>15</v>
      </c>
      <c r="H31" s="169"/>
      <c r="I31" s="169"/>
      <c r="J31" s="169"/>
      <c r="K31" s="169"/>
      <c r="L31" s="169"/>
      <c r="M31" s="169"/>
      <c r="N31" s="170"/>
    </row>
    <row r="32" spans="2:14" x14ac:dyDescent="0.25">
      <c r="B32" s="156">
        <v>21</v>
      </c>
      <c r="C32" s="121" t="str">
        <f>VLOOKUP($B32,[2]Design!$B$39:$P$82,2,FALSE)</f>
        <v>Moment</v>
      </c>
      <c r="D32" s="121" t="str">
        <f>VLOOKUP($B32,[2]Design!$B$39:$P$82,3,FALSE)</f>
        <v>First</v>
      </c>
      <c r="E32" s="121" t="str">
        <f>VLOOKUP($B32,[2]Design!$B$39:$P$82,4,FALSE)</f>
        <v>Column</v>
      </c>
      <c r="F32" s="134" t="str">
        <f>VLOOKUP($B32,[4]Results!$B$25:$O$64,5,FALSE)</f>
        <v>W8X40</v>
      </c>
      <c r="G32" s="121">
        <f>VLOOKUP($B32,[2]Design!$B$39:$P$82,7,FALSE)</f>
        <v>15</v>
      </c>
      <c r="H32" s="4"/>
      <c r="I32" s="4"/>
      <c r="J32" s="4"/>
      <c r="K32" s="4"/>
      <c r="L32" s="4"/>
      <c r="M32" s="4"/>
      <c r="N32" s="125"/>
    </row>
    <row r="33" spans="2:15" x14ac:dyDescent="0.25">
      <c r="B33" s="156">
        <v>22</v>
      </c>
      <c r="C33" s="121" t="str">
        <f>VLOOKUP($B33,[2]Design!$B$39:$P$82,2,FALSE)</f>
        <v>Moment</v>
      </c>
      <c r="D33" s="121" t="str">
        <f>VLOOKUP($B33,[2]Design!$B$39:$P$82,3,FALSE)</f>
        <v>Roof</v>
      </c>
      <c r="E33" s="121" t="str">
        <f>VLOOKUP($B33,[2]Design!$B$39:$P$82,4,FALSE)</f>
        <v>Column</v>
      </c>
      <c r="F33" s="134" t="str">
        <f>VLOOKUP($B33,[4]Results!$B$25:$O$64,5,FALSE)</f>
        <v>W8X40</v>
      </c>
      <c r="G33" s="121">
        <f>VLOOKUP($B33,[2]Design!$B$39:$P$82,7,FALSE)</f>
        <v>15</v>
      </c>
      <c r="H33" s="4"/>
      <c r="I33" s="4"/>
      <c r="J33" s="4"/>
      <c r="K33" s="4"/>
      <c r="L33" s="4"/>
      <c r="M33" s="4"/>
      <c r="N33" s="125"/>
    </row>
    <row r="34" spans="2:15" x14ac:dyDescent="0.25">
      <c r="B34" s="157">
        <v>23</v>
      </c>
      <c r="C34" s="167" t="str">
        <f>VLOOKUP($B34,[2]Design!$B$39:$P$82,2,FALSE)</f>
        <v>Moment</v>
      </c>
      <c r="D34" s="167" t="str">
        <f>VLOOKUP($B34,[2]Design!$B$39:$P$82,3,FALSE)</f>
        <v>First</v>
      </c>
      <c r="E34" s="167" t="str">
        <f>VLOOKUP($B34,[2]Design!$B$39:$P$82,4,FALSE)</f>
        <v>Column</v>
      </c>
      <c r="F34" s="167" t="str">
        <f>VLOOKUP($B34,[4]Results!$B$25:$O$64,5,FALSE)</f>
        <v>W8X40</v>
      </c>
      <c r="G34" s="167">
        <f>VLOOKUP($B34,[2]Design!$B$39:$P$82,7,FALSE)</f>
        <v>15</v>
      </c>
      <c r="H34" s="169">
        <v>57.2</v>
      </c>
      <c r="I34" s="169">
        <v>32</v>
      </c>
      <c r="J34" s="169">
        <v>0</v>
      </c>
      <c r="K34" s="169">
        <v>29.4</v>
      </c>
      <c r="L34" s="169">
        <v>159</v>
      </c>
      <c r="M34" s="169">
        <v>0</v>
      </c>
      <c r="N34" s="170">
        <v>3.0000000000000001E-3</v>
      </c>
    </row>
    <row r="35" spans="2:15" x14ac:dyDescent="0.25">
      <c r="B35" s="157">
        <v>24</v>
      </c>
      <c r="C35" s="167" t="str">
        <f>VLOOKUP($B35,[2]Design!$B$39:$P$82,2,FALSE)</f>
        <v>Moment</v>
      </c>
      <c r="D35" s="167" t="str">
        <f>VLOOKUP($B35,[2]Design!$B$39:$P$82,3,FALSE)</f>
        <v>Roof</v>
      </c>
      <c r="E35" s="167" t="str">
        <f>VLOOKUP($B35,[2]Design!$B$39:$P$82,4,FALSE)</f>
        <v>Column</v>
      </c>
      <c r="F35" s="167" t="str">
        <f>VLOOKUP($B35,[4]Results!$B$25:$O$64,5,FALSE)</f>
        <v>W8X40</v>
      </c>
      <c r="G35" s="167">
        <f>VLOOKUP($B35,[2]Design!$B$39:$P$82,7,FALSE)</f>
        <v>15</v>
      </c>
      <c r="H35" s="169"/>
      <c r="I35" s="169"/>
      <c r="J35" s="169"/>
      <c r="K35" s="169"/>
      <c r="L35" s="169"/>
      <c r="M35" s="169"/>
      <c r="N35" s="170"/>
    </row>
    <row r="36" spans="2:15" x14ac:dyDescent="0.25">
      <c r="B36" s="156">
        <v>25</v>
      </c>
      <c r="C36" s="121" t="str">
        <f>VLOOKUP($B36,[2]Design!$B$39:$P$82,2,FALSE)</f>
        <v>Moment</v>
      </c>
      <c r="D36" s="121" t="str">
        <f>VLOOKUP($B36,[2]Design!$B$39:$P$82,3,FALSE)</f>
        <v>Roof</v>
      </c>
      <c r="E36" s="121" t="str">
        <f>VLOOKUP($B36,[2]Design!$B$39:$P$82,4,FALSE)</f>
        <v>Beam</v>
      </c>
      <c r="F36" s="134" t="str">
        <f>VLOOKUP($B36,[4]Results!$B$25:$O$64,5,FALSE)</f>
        <v>W12X16</v>
      </c>
      <c r="G36" s="121">
        <f>VLOOKUP($B36,[2]Design!$B$39:$P$82,7,FALSE)</f>
        <v>24</v>
      </c>
      <c r="H36" s="4"/>
      <c r="I36" s="4"/>
      <c r="J36" s="4"/>
      <c r="K36" s="4"/>
      <c r="L36" s="4"/>
      <c r="M36" s="4"/>
      <c r="N36" s="125"/>
    </row>
    <row r="37" spans="2:15" x14ac:dyDescent="0.25">
      <c r="B37" s="157">
        <v>26</v>
      </c>
      <c r="C37" s="167" t="str">
        <f>VLOOKUP($B37,[2]Design!$B$39:$P$82,2,FALSE)</f>
        <v>Moment</v>
      </c>
      <c r="D37" s="167" t="str">
        <f>VLOOKUP($B37,[2]Design!$B$39:$P$82,3,FALSE)</f>
        <v>Roof</v>
      </c>
      <c r="E37" s="167" t="str">
        <f>VLOOKUP($B37,[2]Design!$B$39:$P$82,4,FALSE)</f>
        <v>Interior Beam</v>
      </c>
      <c r="F37" s="167" t="str">
        <f>VLOOKUP($B37,[4]Results!$B$25:$O$64,5,FALSE)</f>
        <v>W18X35</v>
      </c>
      <c r="G37" s="167">
        <f>VLOOKUP($B37,[2]Design!$B$39:$P$82,7,FALSE)</f>
        <v>24</v>
      </c>
      <c r="H37" s="169">
        <v>7.3</v>
      </c>
      <c r="I37" s="169">
        <v>14.5</v>
      </c>
      <c r="J37" s="169">
        <v>0</v>
      </c>
      <c r="K37" s="169">
        <v>2.35</v>
      </c>
      <c r="L37" s="169">
        <v>43.1</v>
      </c>
      <c r="M37" s="169">
        <v>0</v>
      </c>
      <c r="N37" s="170">
        <v>3.0000000000000001E-3</v>
      </c>
    </row>
    <row r="38" spans="2:15" x14ac:dyDescent="0.25">
      <c r="B38" s="157">
        <v>27</v>
      </c>
      <c r="C38" s="167" t="str">
        <f>VLOOKUP($B38,[2]Design!$B$39:$P$82,2,FALSE)</f>
        <v>Moment</v>
      </c>
      <c r="D38" s="167" t="str">
        <f>VLOOKUP($B38,[2]Design!$B$39:$P$82,3,FALSE)</f>
        <v>Roof</v>
      </c>
      <c r="E38" s="167" t="str">
        <f>VLOOKUP($B38,[2]Design!$B$39:$P$82,4,FALSE)</f>
        <v>Beam</v>
      </c>
      <c r="F38" s="167" t="str">
        <f>VLOOKUP($B38,[4]Results!$B$25:$O$64,5,FALSE)</f>
        <v>W12X16</v>
      </c>
      <c r="G38" s="167">
        <f>VLOOKUP($B38,[2]Design!$B$39:$P$82,7,FALSE)</f>
        <v>24</v>
      </c>
      <c r="H38" s="169"/>
      <c r="I38" s="169"/>
      <c r="J38" s="169"/>
      <c r="K38" s="169"/>
      <c r="L38" s="169"/>
      <c r="M38" s="169"/>
      <c r="N38" s="170"/>
    </row>
    <row r="39" spans="2:15" x14ac:dyDescent="0.25">
      <c r="B39" s="47">
        <v>28</v>
      </c>
      <c r="C39" s="121" t="str">
        <f>VLOOKUP($B39,[2]Design!$B$39:$P$82,2,FALSE)</f>
        <v>Moment</v>
      </c>
      <c r="D39" s="121" t="str">
        <f>VLOOKUP($B39,[2]Design!$B$39:$P$82,3,FALSE)</f>
        <v>First</v>
      </c>
      <c r="E39" s="121" t="str">
        <f>VLOOKUP($B39,[2]Design!$B$39:$P$82,4,FALSE)</f>
        <v>Beam</v>
      </c>
      <c r="F39" s="134" t="str">
        <f>VLOOKUP($B39,[4]Results!$B$25:$O$64,5,FALSE)</f>
        <v>W14X22</v>
      </c>
      <c r="G39" s="121">
        <f>VLOOKUP($B39,[2]Design!$B$39:$P$82,7,FALSE)</f>
        <v>24</v>
      </c>
      <c r="H39" s="4"/>
      <c r="I39" s="4"/>
      <c r="J39" s="4"/>
      <c r="K39" s="4"/>
      <c r="L39" s="4"/>
      <c r="M39" s="4"/>
      <c r="N39" s="125"/>
    </row>
    <row r="40" spans="2:15" x14ac:dyDescent="0.25">
      <c r="B40" s="157">
        <v>29</v>
      </c>
      <c r="C40" s="167" t="str">
        <f>VLOOKUP($B40,[2]Design!$B$39:$P$82,2,FALSE)</f>
        <v>Moment</v>
      </c>
      <c r="D40" s="167" t="str">
        <f>VLOOKUP($B40,[2]Design!$B$39:$P$82,3,FALSE)</f>
        <v>First</v>
      </c>
      <c r="E40" s="167" t="str">
        <f>VLOOKUP($B40,[2]Design!$B$39:$P$82,4,FALSE)</f>
        <v>Interior Beam</v>
      </c>
      <c r="F40" s="167" t="str">
        <f>VLOOKUP($B40,[4]Results!$B$25:$O$64,5,FALSE)</f>
        <v>W21X44</v>
      </c>
      <c r="G40" s="167">
        <f>VLOOKUP($B40,[2]Design!$B$39:$P$82,7,FALSE)</f>
        <v>24</v>
      </c>
      <c r="H40" s="169">
        <v>11.6</v>
      </c>
      <c r="I40" s="169">
        <v>74.3</v>
      </c>
      <c r="J40" s="169">
        <v>0</v>
      </c>
      <c r="K40" s="169">
        <v>6</v>
      </c>
      <c r="L40" s="169">
        <v>113</v>
      </c>
      <c r="M40" s="169">
        <v>0</v>
      </c>
      <c r="N40" s="170">
        <v>3.0000000000000001E-3</v>
      </c>
      <c r="O40" s="136"/>
    </row>
    <row r="41" spans="2:15" x14ac:dyDescent="0.25">
      <c r="B41" s="157">
        <v>30</v>
      </c>
      <c r="C41" s="167" t="str">
        <f>VLOOKUP($B41,[2]Design!$B$39:$P$82,2,FALSE)</f>
        <v>Moment</v>
      </c>
      <c r="D41" s="167" t="str">
        <f>VLOOKUP($B41,[2]Design!$B$39:$P$82,3,FALSE)</f>
        <v>First</v>
      </c>
      <c r="E41" s="167" t="str">
        <f>VLOOKUP($B41,[2]Design!$B$39:$P$82,4,FALSE)</f>
        <v>Beam</v>
      </c>
      <c r="F41" s="167" t="str">
        <f>VLOOKUP($B41,[4]Results!$B$25:$O$64,5,FALSE)</f>
        <v>W14X22</v>
      </c>
      <c r="G41" s="167">
        <f>VLOOKUP($B41,[2]Design!$B$39:$P$82,7,FALSE)</f>
        <v>24</v>
      </c>
      <c r="H41" s="169"/>
      <c r="I41" s="169"/>
      <c r="J41" s="169"/>
      <c r="K41" s="169"/>
      <c r="L41" s="169"/>
      <c r="M41" s="169"/>
      <c r="N41" s="170"/>
    </row>
    <row r="42" spans="2:15" x14ac:dyDescent="0.25">
      <c r="B42" s="156"/>
      <c r="C42" s="121"/>
      <c r="D42" s="121"/>
      <c r="E42" s="121"/>
      <c r="F42" s="121"/>
      <c r="G42" s="121"/>
      <c r="H42" s="4"/>
      <c r="I42" s="4"/>
      <c r="J42" s="4"/>
      <c r="K42" s="4"/>
      <c r="L42" s="4"/>
      <c r="M42" s="4"/>
      <c r="N42" s="125"/>
    </row>
    <row r="43" spans="2:15" x14ac:dyDescent="0.25">
      <c r="B43" s="156"/>
      <c r="C43" s="121"/>
      <c r="D43" s="121"/>
      <c r="E43" s="121"/>
      <c r="F43" s="121"/>
      <c r="G43" s="121"/>
      <c r="H43" s="4"/>
      <c r="I43" s="4"/>
      <c r="J43" s="4"/>
      <c r="K43" s="4"/>
      <c r="L43" s="4"/>
      <c r="M43" s="4"/>
      <c r="N43" s="125"/>
    </row>
    <row r="44" spans="2:15" x14ac:dyDescent="0.25">
      <c r="B44" s="156"/>
      <c r="C44" s="121"/>
      <c r="D44" s="121"/>
      <c r="E44" s="121"/>
      <c r="F44" s="121"/>
      <c r="G44" s="121"/>
      <c r="H44" s="4"/>
      <c r="I44" s="4"/>
      <c r="J44" s="4"/>
      <c r="K44" s="4"/>
      <c r="L44" s="4"/>
      <c r="M44" s="4"/>
      <c r="N44" s="125"/>
    </row>
    <row r="45" spans="2:15" x14ac:dyDescent="0.25">
      <c r="B45" s="156"/>
      <c r="C45" s="121"/>
      <c r="D45" s="121"/>
      <c r="E45" s="121"/>
      <c r="F45" s="121"/>
      <c r="G45" s="121"/>
      <c r="H45" s="4"/>
      <c r="I45" s="4"/>
      <c r="J45" s="4"/>
      <c r="K45" s="4"/>
      <c r="L45" s="4"/>
      <c r="M45" s="4"/>
      <c r="N45" s="125"/>
    </row>
    <row r="46" spans="2:15" x14ac:dyDescent="0.25">
      <c r="B46" s="156"/>
      <c r="C46" s="121"/>
      <c r="D46" s="121"/>
      <c r="E46" s="121"/>
      <c r="F46" s="121"/>
      <c r="G46" s="121"/>
      <c r="H46" s="4"/>
      <c r="I46" s="4"/>
      <c r="J46" s="4"/>
      <c r="K46" s="4"/>
      <c r="L46" s="4"/>
      <c r="M46" s="4"/>
      <c r="N46" s="125"/>
    </row>
    <row r="47" spans="2:15" x14ac:dyDescent="0.25">
      <c r="B47" s="156"/>
      <c r="C47" s="121"/>
      <c r="D47" s="121"/>
      <c r="E47" s="121"/>
      <c r="F47" s="121"/>
      <c r="G47" s="121"/>
      <c r="H47" s="4"/>
      <c r="I47" s="4"/>
      <c r="J47" s="4"/>
      <c r="K47" s="4"/>
      <c r="L47" s="4"/>
      <c r="M47" s="4"/>
      <c r="N47" s="125"/>
    </row>
    <row r="48" spans="2:15" x14ac:dyDescent="0.25">
      <c r="B48" s="156"/>
      <c r="C48" s="121"/>
      <c r="D48" s="121"/>
      <c r="E48" s="121"/>
      <c r="F48" s="121"/>
      <c r="G48" s="121"/>
      <c r="H48" s="4"/>
      <c r="I48" s="4"/>
      <c r="J48" s="4"/>
      <c r="K48" s="4"/>
      <c r="L48" s="4"/>
      <c r="M48" s="4"/>
      <c r="N48" s="125"/>
    </row>
    <row r="49" spans="2:14" x14ac:dyDescent="0.25">
      <c r="B49" s="156"/>
      <c r="C49" s="121"/>
      <c r="D49" s="121"/>
      <c r="E49" s="121"/>
      <c r="F49" s="121"/>
      <c r="G49" s="121"/>
      <c r="H49" s="4"/>
      <c r="I49" s="4"/>
      <c r="J49" s="4"/>
      <c r="K49" s="4"/>
      <c r="L49" s="4"/>
      <c r="M49" s="4"/>
      <c r="N49" s="125"/>
    </row>
    <row r="50" spans="2:1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25"/>
    </row>
    <row r="51" spans="2:1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25"/>
    </row>
    <row r="52" spans="2:1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25"/>
    </row>
    <row r="53" spans="2:1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25"/>
    </row>
    <row r="54" spans="2:1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25"/>
    </row>
    <row r="55" spans="2:1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25"/>
    </row>
    <row r="56" spans="2:1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25"/>
    </row>
    <row r="57" spans="2:14" x14ac:dyDescent="0.25">
      <c r="B57" s="12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25"/>
    </row>
    <row r="58" spans="2:14" x14ac:dyDescent="0.25">
      <c r="B58" s="12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25"/>
    </row>
    <row r="59" spans="2:14" x14ac:dyDescent="0.25">
      <c r="B59" s="12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25"/>
    </row>
    <row r="60" spans="2:14" x14ac:dyDescent="0.25">
      <c r="B60" s="12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25"/>
    </row>
    <row r="61" spans="2:14" x14ac:dyDescent="0.25">
      <c r="B61" s="127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9"/>
    </row>
    <row r="63" spans="2:14" x14ac:dyDescent="0.25">
      <c r="B63" s="9"/>
      <c r="C63" s="9"/>
      <c r="D63" s="9"/>
      <c r="E63" s="11"/>
      <c r="F63" s="9"/>
      <c r="K63" s="4" t="s">
        <v>3</v>
      </c>
      <c r="M63" s="12" t="s">
        <v>245</v>
      </c>
      <c r="N63" s="13"/>
    </row>
    <row r="64" spans="2:14" x14ac:dyDescent="0.25">
      <c r="K64" s="14" t="s">
        <v>5</v>
      </c>
      <c r="L64" s="14"/>
      <c r="M64" s="259" t="s">
        <v>6</v>
      </c>
      <c r="N64" s="259"/>
    </row>
    <row r="65" spans="2:14" ht="15.75" thickBot="1" x14ac:dyDescent="0.3">
      <c r="B65" s="1" t="s">
        <v>242</v>
      </c>
      <c r="C65" s="1"/>
      <c r="D65" s="1"/>
      <c r="E65" s="2"/>
      <c r="F65" s="2"/>
      <c r="G65" s="2"/>
      <c r="H65" s="2"/>
      <c r="I65" s="2"/>
      <c r="J65" s="2"/>
      <c r="K65" s="15"/>
    </row>
    <row r="66" spans="2:14" ht="15.75" thickTop="1" x14ac:dyDescent="0.25">
      <c r="B66" s="3"/>
      <c r="C66" s="3"/>
      <c r="D66" s="3"/>
      <c r="E66" s="4"/>
      <c r="F66" s="4"/>
      <c r="G66" s="4"/>
      <c r="H66" s="4"/>
      <c r="I66" s="4"/>
      <c r="J66" s="4"/>
      <c r="K66" s="12"/>
    </row>
    <row r="68" spans="2:14" ht="44.25" customHeight="1" x14ac:dyDescent="0.25">
      <c r="B68" s="172" t="s">
        <v>214</v>
      </c>
      <c r="C68" s="173" t="s">
        <v>224</v>
      </c>
      <c r="D68" s="173" t="s">
        <v>208</v>
      </c>
      <c r="E68" s="184" t="s">
        <v>331</v>
      </c>
      <c r="F68" s="184" t="s">
        <v>332</v>
      </c>
      <c r="G68" s="185" t="s">
        <v>334</v>
      </c>
      <c r="H68" s="184" t="s">
        <v>333</v>
      </c>
      <c r="I68" s="173" t="s">
        <v>256</v>
      </c>
      <c r="J68" s="174" t="s">
        <v>254</v>
      </c>
    </row>
    <row r="69" spans="2:14" ht="15.75" thickBot="1" x14ac:dyDescent="0.3">
      <c r="B69" s="179" t="s">
        <v>215</v>
      </c>
      <c r="C69" s="180" t="s">
        <v>225</v>
      </c>
      <c r="D69" s="181" t="s">
        <v>209</v>
      </c>
      <c r="E69" s="181" t="s">
        <v>241</v>
      </c>
      <c r="F69" s="181" t="s">
        <v>241</v>
      </c>
      <c r="G69" s="181" t="s">
        <v>241</v>
      </c>
      <c r="H69" s="181" t="s">
        <v>255</v>
      </c>
      <c r="I69" s="181" t="s">
        <v>241</v>
      </c>
      <c r="J69" s="186" t="s">
        <v>241</v>
      </c>
    </row>
    <row r="70" spans="2:14" ht="15.75" thickTop="1" x14ac:dyDescent="0.25">
      <c r="B70" s="124" t="s">
        <v>237</v>
      </c>
      <c r="C70" s="121" t="s">
        <v>226</v>
      </c>
      <c r="D70" s="121" t="str">
        <f>[2]Summary!$B$21</f>
        <v>First</v>
      </c>
      <c r="E70" s="121">
        <v>3643.2</v>
      </c>
      <c r="F70" s="121">
        <v>607.6</v>
      </c>
      <c r="G70" s="32">
        <v>31</v>
      </c>
      <c r="H70" s="134">
        <v>1</v>
      </c>
      <c r="I70" s="32">
        <f>107*2</f>
        <v>214</v>
      </c>
      <c r="J70" s="39">
        <f>I70*H70*(1/500)</f>
        <v>0.42799999999999999</v>
      </c>
    </row>
    <row r="71" spans="2:14" x14ac:dyDescent="0.25">
      <c r="B71" s="130" t="s">
        <v>238</v>
      </c>
      <c r="C71" s="47" t="s">
        <v>229</v>
      </c>
      <c r="D71" s="121" t="str">
        <f>[2]Summary!$B$21</f>
        <v>First</v>
      </c>
      <c r="E71" s="121">
        <v>3643.2</v>
      </c>
      <c r="F71" s="121">
        <v>607.6</v>
      </c>
      <c r="G71" s="121">
        <v>31</v>
      </c>
      <c r="H71" s="134">
        <v>1</v>
      </c>
      <c r="I71" s="32">
        <f>107*2</f>
        <v>214</v>
      </c>
      <c r="J71" s="39">
        <f>I71*H71*(1/500)</f>
        <v>0.42799999999999999</v>
      </c>
    </row>
    <row r="72" spans="2:14" x14ac:dyDescent="0.25">
      <c r="B72" s="130" t="s">
        <v>239</v>
      </c>
      <c r="C72" s="121" t="s">
        <v>226</v>
      </c>
      <c r="D72" s="121" t="s">
        <v>227</v>
      </c>
      <c r="E72" s="121">
        <v>622.1</v>
      </c>
      <c r="F72" s="121">
        <v>607.6</v>
      </c>
      <c r="G72" s="121">
        <v>31</v>
      </c>
      <c r="H72" s="134">
        <v>1</v>
      </c>
      <c r="I72" s="32">
        <f>235*2</f>
        <v>470</v>
      </c>
      <c r="J72" s="32">
        <f>I72*H72*(1/500)</f>
        <v>0.94000000000000006</v>
      </c>
    </row>
    <row r="73" spans="2:14" x14ac:dyDescent="0.25">
      <c r="B73" s="124" t="s">
        <v>240</v>
      </c>
      <c r="C73" s="47" t="s">
        <v>229</v>
      </c>
      <c r="D73" s="121" t="s">
        <v>227</v>
      </c>
      <c r="E73" s="121">
        <v>622.1</v>
      </c>
      <c r="F73" s="134">
        <v>607.6</v>
      </c>
      <c r="G73" s="121">
        <v>31</v>
      </c>
      <c r="H73" s="134">
        <v>1</v>
      </c>
      <c r="I73" s="32">
        <f>235*2</f>
        <v>470</v>
      </c>
      <c r="J73" s="32">
        <f>I73*H73*(1/500)</f>
        <v>0.94000000000000006</v>
      </c>
    </row>
    <row r="76" spans="2:14" ht="18.75" thickBot="1" x14ac:dyDescent="0.4">
      <c r="B76" s="1" t="s">
        <v>244</v>
      </c>
      <c r="C76" s="1"/>
      <c r="D76" s="1"/>
      <c r="E76" s="2"/>
      <c r="F76" s="2"/>
      <c r="G76" s="2"/>
      <c r="H76" s="2"/>
      <c r="I76" s="2"/>
      <c r="J76" s="2"/>
      <c r="K76" s="15" t="s">
        <v>246</v>
      </c>
      <c r="M76" t="s">
        <v>198</v>
      </c>
      <c r="N76" t="s">
        <v>247</v>
      </c>
    </row>
    <row r="77" spans="2:14" ht="15.75" thickTop="1" x14ac:dyDescent="0.25"/>
    <row r="78" spans="2:14" ht="30" x14ac:dyDescent="0.25">
      <c r="B78" s="172" t="s">
        <v>214</v>
      </c>
      <c r="C78" s="173" t="s">
        <v>224</v>
      </c>
      <c r="D78" s="173" t="s">
        <v>208</v>
      </c>
      <c r="E78" s="173" t="s">
        <v>64</v>
      </c>
      <c r="F78" s="173" t="s">
        <v>5</v>
      </c>
      <c r="G78" s="173" t="s">
        <v>210</v>
      </c>
      <c r="H78" s="187" t="s">
        <v>326</v>
      </c>
      <c r="I78" s="187" t="s">
        <v>327</v>
      </c>
      <c r="J78" s="187" t="s">
        <v>328</v>
      </c>
      <c r="K78" s="187" t="s">
        <v>329</v>
      </c>
      <c r="L78" s="188" t="s">
        <v>330</v>
      </c>
      <c r="M78" s="189" t="s">
        <v>288</v>
      </c>
    </row>
    <row r="79" spans="2:14" ht="15.75" thickBot="1" x14ac:dyDescent="0.3">
      <c r="B79" s="179" t="s">
        <v>215</v>
      </c>
      <c r="C79" s="180" t="s">
        <v>225</v>
      </c>
      <c r="D79" s="181" t="s">
        <v>209</v>
      </c>
      <c r="E79" s="181"/>
      <c r="F79" s="181" t="s">
        <v>216</v>
      </c>
      <c r="G79" s="181" t="s">
        <v>211</v>
      </c>
      <c r="H79" s="190" t="s">
        <v>243</v>
      </c>
      <c r="I79" s="190" t="s">
        <v>243</v>
      </c>
      <c r="J79" s="190" t="s">
        <v>243</v>
      </c>
      <c r="K79" s="190" t="s">
        <v>243</v>
      </c>
      <c r="L79" s="191"/>
      <c r="M79" s="192"/>
    </row>
    <row r="80" spans="2:14" ht="15.75" thickTop="1" x14ac:dyDescent="0.25">
      <c r="B80" s="32">
        <v>1</v>
      </c>
      <c r="C80" s="32" t="str">
        <f t="shared" ref="C80:C90" si="1">VLOOKUP(B80,$B$12:$N$61,2,FALSE)</f>
        <v>Braced</v>
      </c>
      <c r="D80" s="32" t="str">
        <f t="shared" ref="D80:D90" si="2">VLOOKUP(B80,$B$12:$N$61,3,FALSE)</f>
        <v>First</v>
      </c>
      <c r="E80" s="32" t="str">
        <f t="shared" ref="E80:E90" si="3">VLOOKUP(B80,$B$12:$N$61,4,FALSE)</f>
        <v>Column</v>
      </c>
      <c r="F80" s="32" t="str">
        <f t="shared" ref="F80:F90" si="4">VLOOKUP(B80,$B$12:$N$61,5,FALSE)</f>
        <v>W8X40</v>
      </c>
      <c r="G80" s="32">
        <f t="shared" ref="G80:G90" si="5">VLOOKUP(B80,$B$12:$N$61,6,FALSE)</f>
        <v>15</v>
      </c>
      <c r="H80" s="138">
        <v>500</v>
      </c>
      <c r="I80" s="120">
        <v>270.13</v>
      </c>
      <c r="J80" s="120">
        <v>440.24</v>
      </c>
      <c r="K80" s="120">
        <v>285.64999999999998</v>
      </c>
      <c r="L80" s="139">
        <f>(12.5*H80)/(2.5*H80+3*(I80)+4*(J80)+3*(K80))</f>
        <v>1.3359553684030523</v>
      </c>
      <c r="M80" s="4"/>
    </row>
    <row r="81" spans="2:14" x14ac:dyDescent="0.25">
      <c r="B81" s="32">
        <v>3</v>
      </c>
      <c r="C81" s="32" t="str">
        <f t="shared" si="1"/>
        <v>Braced</v>
      </c>
      <c r="D81" s="32" t="str">
        <f t="shared" si="2"/>
        <v>First</v>
      </c>
      <c r="E81" s="32" t="str">
        <f t="shared" si="3"/>
        <v>Column</v>
      </c>
      <c r="F81" s="32" t="str">
        <f t="shared" si="4"/>
        <v>W8X40</v>
      </c>
      <c r="G81" s="32">
        <f t="shared" si="5"/>
        <v>15</v>
      </c>
      <c r="H81" s="138">
        <v>500</v>
      </c>
      <c r="I81" s="120">
        <v>270.13</v>
      </c>
      <c r="J81" s="120">
        <v>440.24</v>
      </c>
      <c r="K81" s="120">
        <v>285.64999999999998</v>
      </c>
      <c r="L81" s="139">
        <f>(12.5*H81)/(2.5*H81+3*(I81)+4*(J81)+3*(K81))</f>
        <v>1.3359553684030523</v>
      </c>
    </row>
    <row r="82" spans="2:14" x14ac:dyDescent="0.25">
      <c r="B82" s="32">
        <v>9</v>
      </c>
      <c r="C82" s="32" t="str">
        <f t="shared" si="1"/>
        <v>Braced</v>
      </c>
      <c r="D82" s="32" t="str">
        <f t="shared" si="2"/>
        <v>First</v>
      </c>
      <c r="E82" s="32" t="str">
        <f t="shared" si="3"/>
        <v>Beam</v>
      </c>
      <c r="F82" s="32" t="str">
        <f t="shared" si="4"/>
        <v>W21X55</v>
      </c>
      <c r="G82" s="32">
        <f t="shared" si="5"/>
        <v>36</v>
      </c>
      <c r="H82" s="138">
        <v>500</v>
      </c>
      <c r="I82" s="120">
        <v>270.13</v>
      </c>
      <c r="J82" s="120">
        <v>440.24</v>
      </c>
      <c r="K82" s="120">
        <v>285.64999999999998</v>
      </c>
      <c r="L82" s="139">
        <f t="shared" ref="L82:L90" si="6">(12.5*H82)/(2.5*H82+3*(I82)+4*(J82)+3*(K82))</f>
        <v>1.3359553684030523</v>
      </c>
    </row>
    <row r="83" spans="2:14" x14ac:dyDescent="0.25">
      <c r="B83" s="32">
        <v>7</v>
      </c>
      <c r="C83" s="32" t="str">
        <f t="shared" si="1"/>
        <v>Moment</v>
      </c>
      <c r="D83" s="32" t="str">
        <f t="shared" si="2"/>
        <v>First</v>
      </c>
      <c r="E83" s="32" t="str">
        <f t="shared" si="3"/>
        <v>Column</v>
      </c>
      <c r="F83" s="32" t="str">
        <f t="shared" si="4"/>
        <v>W8X40</v>
      </c>
      <c r="G83" s="32">
        <f t="shared" si="5"/>
        <v>15</v>
      </c>
      <c r="H83" s="138">
        <v>500</v>
      </c>
      <c r="I83" s="120">
        <v>270.13</v>
      </c>
      <c r="J83" s="120">
        <v>440.24</v>
      </c>
      <c r="K83" s="120">
        <v>285.64999999999998</v>
      </c>
      <c r="L83" s="139">
        <f t="shared" si="6"/>
        <v>1.3359553684030523</v>
      </c>
    </row>
    <row r="84" spans="2:14" x14ac:dyDescent="0.25">
      <c r="B84" s="32">
        <v>8</v>
      </c>
      <c r="C84" s="32" t="str">
        <f t="shared" si="1"/>
        <v>Moment</v>
      </c>
      <c r="D84" s="32" t="str">
        <f t="shared" si="2"/>
        <v>Roof</v>
      </c>
      <c r="E84" s="32" t="str">
        <f t="shared" si="3"/>
        <v>Column</v>
      </c>
      <c r="F84" s="32" t="str">
        <f t="shared" si="4"/>
        <v>W8X40</v>
      </c>
      <c r="G84" s="32">
        <f t="shared" si="5"/>
        <v>15</v>
      </c>
      <c r="H84" s="138">
        <v>500</v>
      </c>
      <c r="I84" s="120">
        <v>270.13</v>
      </c>
      <c r="J84" s="120">
        <v>440.24</v>
      </c>
      <c r="K84" s="120">
        <v>285.64999999999998</v>
      </c>
      <c r="L84" s="139">
        <f t="shared" si="6"/>
        <v>1.3359553684030523</v>
      </c>
    </row>
    <row r="85" spans="2:14" x14ac:dyDescent="0.25">
      <c r="B85" s="32">
        <v>23</v>
      </c>
      <c r="C85" s="32" t="str">
        <f t="shared" si="1"/>
        <v>Moment</v>
      </c>
      <c r="D85" s="32" t="str">
        <f t="shared" si="2"/>
        <v>First</v>
      </c>
      <c r="E85" s="32" t="str">
        <f t="shared" si="3"/>
        <v>Column</v>
      </c>
      <c r="F85" s="32" t="str">
        <f t="shared" si="4"/>
        <v>W8X40</v>
      </c>
      <c r="G85" s="32">
        <f t="shared" si="5"/>
        <v>15</v>
      </c>
      <c r="H85" s="138">
        <v>500</v>
      </c>
      <c r="I85" s="120">
        <v>270.13</v>
      </c>
      <c r="J85" s="120">
        <v>440.24</v>
      </c>
      <c r="K85" s="120">
        <v>285.64999999999998</v>
      </c>
      <c r="L85" s="139">
        <f t="shared" ref="L85:L86" si="7">(12.5*H85)/(2.5*H85+3*(I85)+4*(J85)+3*(K85))</f>
        <v>1.3359553684030523</v>
      </c>
    </row>
    <row r="86" spans="2:14" x14ac:dyDescent="0.25">
      <c r="B86" s="32">
        <v>24</v>
      </c>
      <c r="C86" s="32" t="str">
        <f t="shared" si="1"/>
        <v>Moment</v>
      </c>
      <c r="D86" s="32" t="str">
        <f t="shared" si="2"/>
        <v>Roof</v>
      </c>
      <c r="E86" s="32" t="str">
        <f t="shared" si="3"/>
        <v>Column</v>
      </c>
      <c r="F86" s="32" t="str">
        <f t="shared" si="4"/>
        <v>W8X40</v>
      </c>
      <c r="G86" s="32">
        <f t="shared" si="5"/>
        <v>15</v>
      </c>
      <c r="H86" s="138">
        <v>500</v>
      </c>
      <c r="I86" s="120">
        <v>270.13</v>
      </c>
      <c r="J86" s="120">
        <v>440.24</v>
      </c>
      <c r="K86" s="120">
        <v>285.64999999999998</v>
      </c>
      <c r="L86" s="139">
        <f t="shared" si="7"/>
        <v>1.3359553684030523</v>
      </c>
    </row>
    <row r="87" spans="2:14" x14ac:dyDescent="0.25">
      <c r="B87" s="32">
        <v>26</v>
      </c>
      <c r="C87" s="32" t="str">
        <f t="shared" si="1"/>
        <v>Moment</v>
      </c>
      <c r="D87" s="32" t="str">
        <f t="shared" si="2"/>
        <v>Roof</v>
      </c>
      <c r="E87" s="32" t="str">
        <f t="shared" si="3"/>
        <v>Interior Beam</v>
      </c>
      <c r="F87" s="32" t="str">
        <f t="shared" si="4"/>
        <v>W18X35</v>
      </c>
      <c r="G87" s="32">
        <f t="shared" si="5"/>
        <v>24</v>
      </c>
      <c r="H87" s="138">
        <v>500</v>
      </c>
      <c r="I87" s="120">
        <v>270.13</v>
      </c>
      <c r="J87" s="120">
        <v>440.24</v>
      </c>
      <c r="K87" s="120">
        <v>285.64999999999998</v>
      </c>
      <c r="L87" s="139">
        <f t="shared" si="6"/>
        <v>1.3359553684030523</v>
      </c>
    </row>
    <row r="88" spans="2:14" x14ac:dyDescent="0.25">
      <c r="B88" s="32">
        <v>27</v>
      </c>
      <c r="C88" s="32" t="str">
        <f t="shared" si="1"/>
        <v>Moment</v>
      </c>
      <c r="D88" s="32" t="str">
        <f t="shared" si="2"/>
        <v>Roof</v>
      </c>
      <c r="E88" s="32" t="str">
        <f t="shared" si="3"/>
        <v>Beam</v>
      </c>
      <c r="F88" s="32" t="str">
        <f t="shared" si="4"/>
        <v>W12X16</v>
      </c>
      <c r="G88" s="32">
        <f t="shared" si="5"/>
        <v>24</v>
      </c>
      <c r="H88" s="138">
        <v>500</v>
      </c>
      <c r="I88" s="120">
        <v>270.13</v>
      </c>
      <c r="J88" s="120">
        <v>440.24</v>
      </c>
      <c r="K88" s="120">
        <v>285.64999999999998</v>
      </c>
      <c r="L88" s="139">
        <f t="shared" ref="L88" si="8">(12.5*H88)/(2.5*H88+3*(I88)+4*(J88)+3*(K88))</f>
        <v>1.3359553684030523</v>
      </c>
    </row>
    <row r="89" spans="2:14" x14ac:dyDescent="0.25">
      <c r="B89" s="32">
        <v>29</v>
      </c>
      <c r="C89" s="32" t="str">
        <f t="shared" si="1"/>
        <v>Moment</v>
      </c>
      <c r="D89" s="32" t="str">
        <f t="shared" si="2"/>
        <v>First</v>
      </c>
      <c r="E89" s="32" t="str">
        <f t="shared" si="3"/>
        <v>Interior Beam</v>
      </c>
      <c r="F89" s="32" t="str">
        <f t="shared" si="4"/>
        <v>W21X44</v>
      </c>
      <c r="G89" s="32">
        <f t="shared" si="5"/>
        <v>24</v>
      </c>
      <c r="H89" s="138">
        <v>500</v>
      </c>
      <c r="I89" s="120">
        <v>270.13</v>
      </c>
      <c r="J89" s="120">
        <v>440.24</v>
      </c>
      <c r="K89" s="120">
        <v>285.64999999999998</v>
      </c>
      <c r="L89" s="139">
        <f t="shared" ref="L89" si="9">(12.5*H89)/(2.5*H89+3*(I89)+4*(J89)+3*(K89))</f>
        <v>1.3359553684030523</v>
      </c>
    </row>
    <row r="90" spans="2:14" x14ac:dyDescent="0.25">
      <c r="B90" s="32">
        <v>30</v>
      </c>
      <c r="C90" s="32" t="str">
        <f t="shared" si="1"/>
        <v>Moment</v>
      </c>
      <c r="D90" s="32" t="str">
        <f t="shared" si="2"/>
        <v>First</v>
      </c>
      <c r="E90" s="32" t="str">
        <f t="shared" si="3"/>
        <v>Beam</v>
      </c>
      <c r="F90" s="32" t="str">
        <f t="shared" si="4"/>
        <v>W14X22</v>
      </c>
      <c r="G90" s="32">
        <f t="shared" si="5"/>
        <v>24</v>
      </c>
      <c r="H90" s="138">
        <v>500</v>
      </c>
      <c r="I90" s="120">
        <v>270.13</v>
      </c>
      <c r="J90" s="120">
        <v>440.24</v>
      </c>
      <c r="K90" s="120">
        <v>285.64999999999998</v>
      </c>
      <c r="L90" s="139">
        <f t="shared" si="6"/>
        <v>1.3359553684030523</v>
      </c>
    </row>
    <row r="93" spans="2:14" ht="15.75" thickBot="1" x14ac:dyDescent="0.3">
      <c r="B93" s="1" t="s">
        <v>312</v>
      </c>
      <c r="C93" s="1"/>
      <c r="D93" s="1"/>
      <c r="E93" s="2"/>
      <c r="F93" s="2"/>
      <c r="G93" s="2"/>
      <c r="H93" s="2"/>
      <c r="I93" s="2"/>
      <c r="J93" s="2"/>
      <c r="K93" s="15" t="s">
        <v>289</v>
      </c>
      <c r="M93" t="s">
        <v>198</v>
      </c>
      <c r="N93" t="s">
        <v>290</v>
      </c>
    </row>
    <row r="94" spans="2:14" ht="15.75" thickTop="1" x14ac:dyDescent="0.25"/>
    <row r="95" spans="2:14" ht="42.75" customHeight="1" x14ac:dyDescent="0.25">
      <c r="B95" s="172" t="s">
        <v>214</v>
      </c>
      <c r="C95" s="173" t="s">
        <v>224</v>
      </c>
      <c r="D95" s="173" t="s">
        <v>208</v>
      </c>
      <c r="E95" s="173" t="s">
        <v>64</v>
      </c>
      <c r="F95" s="173" t="s">
        <v>5</v>
      </c>
      <c r="G95" s="173" t="s">
        <v>210</v>
      </c>
      <c r="H95" s="193" t="s">
        <v>294</v>
      </c>
      <c r="I95" s="193" t="s">
        <v>293</v>
      </c>
      <c r="J95" s="194" t="s">
        <v>302</v>
      </c>
      <c r="K95" s="193" t="s">
        <v>301</v>
      </c>
      <c r="L95" s="189" t="s">
        <v>295</v>
      </c>
      <c r="M95" s="189" t="s">
        <v>430</v>
      </c>
    </row>
    <row r="96" spans="2:14" x14ac:dyDescent="0.25">
      <c r="B96" s="122" t="s">
        <v>215</v>
      </c>
      <c r="C96" s="133" t="s">
        <v>225</v>
      </c>
      <c r="D96" s="119" t="s">
        <v>209</v>
      </c>
      <c r="E96" s="119"/>
      <c r="F96" s="119" t="s">
        <v>216</v>
      </c>
      <c r="G96" s="119" t="s">
        <v>211</v>
      </c>
      <c r="H96" s="137" t="s">
        <v>292</v>
      </c>
      <c r="I96" s="137" t="s">
        <v>296</v>
      </c>
      <c r="J96" s="137" t="s">
        <v>225</v>
      </c>
      <c r="K96" s="137" t="s">
        <v>225</v>
      </c>
      <c r="L96" s="251" t="s">
        <v>243</v>
      </c>
      <c r="M96" s="119"/>
    </row>
    <row r="97" spans="2:13" x14ac:dyDescent="0.25">
      <c r="B97" s="236">
        <f>B80</f>
        <v>1</v>
      </c>
      <c r="C97" s="237" t="str">
        <f t="shared" ref="C97:C109" si="10">VLOOKUP(B97,$B$12:$N$61,2,FALSE)</f>
        <v>Braced</v>
      </c>
      <c r="D97" s="237" t="str">
        <f t="shared" ref="D97:D104" si="11">VLOOKUP(B97,$B$12:$N$61,3,FALSE)</f>
        <v>First</v>
      </c>
      <c r="E97" s="237" t="str">
        <f t="shared" ref="E97:E104" si="12">VLOOKUP(B97,$B$12:$N$61,4,FALSE)</f>
        <v>Column</v>
      </c>
      <c r="F97" s="237" t="str">
        <f t="shared" ref="F97:F104" si="13">VLOOKUP(B97,$B$12:$N$61,5,FALSE)</f>
        <v>W8X40</v>
      </c>
      <c r="G97" s="237">
        <f t="shared" ref="G97:G104" si="14">VLOOKUP(B97,$B$12:$N$61,6,FALSE)</f>
        <v>15</v>
      </c>
      <c r="H97" s="253">
        <f>VLOOKUP(F97, [5]W!$A$1:$BY$277, 37, FALSE)</f>
        <v>146</v>
      </c>
      <c r="I97" s="254">
        <v>29000</v>
      </c>
      <c r="J97" s="237" t="s">
        <v>404</v>
      </c>
      <c r="K97" s="255" t="s">
        <v>405</v>
      </c>
      <c r="L97" s="256">
        <f>H97*I97/(G97*144)</f>
        <v>1960.1851851851852</v>
      </c>
      <c r="M97" s="238">
        <f>VLOOKUP(B97,$B$123:$L$144,11,FALSE)</f>
        <v>0.8</v>
      </c>
    </row>
    <row r="98" spans="2:13" x14ac:dyDescent="0.25">
      <c r="B98" s="159">
        <v>2</v>
      </c>
      <c r="C98" s="156" t="str">
        <f t="shared" si="10"/>
        <v>Braced</v>
      </c>
      <c r="D98" s="156" t="str">
        <f t="shared" si="11"/>
        <v>Roof</v>
      </c>
      <c r="E98" s="156" t="str">
        <f t="shared" si="12"/>
        <v>Column</v>
      </c>
      <c r="F98" s="156" t="str">
        <f t="shared" si="13"/>
        <v>W8X40</v>
      </c>
      <c r="G98" s="120">
        <f t="shared" si="14"/>
        <v>15</v>
      </c>
      <c r="H98" s="153">
        <f>VLOOKUP(F98, [5]W!$A$1:$BY$277, 37, FALSE)</f>
        <v>146</v>
      </c>
      <c r="I98" s="154">
        <v>29000</v>
      </c>
      <c r="J98" s="120" t="s">
        <v>413</v>
      </c>
      <c r="K98" s="140" t="s">
        <v>414</v>
      </c>
      <c r="L98" s="252">
        <f>H98*I98/(G98*144)</f>
        <v>1960.1851851851852</v>
      </c>
      <c r="M98" s="238"/>
    </row>
    <row r="99" spans="2:13" x14ac:dyDescent="0.25">
      <c r="B99" s="159">
        <f t="shared" ref="B99" si="15">B81</f>
        <v>3</v>
      </c>
      <c r="C99" s="156" t="str">
        <f t="shared" si="10"/>
        <v>Braced</v>
      </c>
      <c r="D99" s="156" t="str">
        <f t="shared" si="11"/>
        <v>First</v>
      </c>
      <c r="E99" s="156" t="str">
        <f t="shared" si="12"/>
        <v>Column</v>
      </c>
      <c r="F99" s="156" t="str">
        <f t="shared" si="13"/>
        <v>W8X40</v>
      </c>
      <c r="G99" s="120">
        <f t="shared" si="14"/>
        <v>15</v>
      </c>
      <c r="H99" s="153">
        <f>VLOOKUP(F99, [5]W!$A$1:$BY$277, 37, FALSE)</f>
        <v>146</v>
      </c>
      <c r="I99" s="154">
        <v>29000</v>
      </c>
      <c r="J99" s="120" t="s">
        <v>404</v>
      </c>
      <c r="K99" s="140" t="s">
        <v>406</v>
      </c>
      <c r="L99" s="252">
        <f>H99*I99/(G99*144)</f>
        <v>1960.1851851851852</v>
      </c>
      <c r="M99" s="238">
        <f t="shared" ref="M99:M116" si="16">VLOOKUP(B99,$B$123:$L$144,11,FALSE)</f>
        <v>0.745</v>
      </c>
    </row>
    <row r="100" spans="2:13" x14ac:dyDescent="0.25">
      <c r="B100" s="159">
        <v>4</v>
      </c>
      <c r="C100" s="156" t="str">
        <f t="shared" si="10"/>
        <v>Braced</v>
      </c>
      <c r="D100" s="156" t="str">
        <f t="shared" si="11"/>
        <v>Roof</v>
      </c>
      <c r="E100" s="156" t="str">
        <f t="shared" si="12"/>
        <v>Column</v>
      </c>
      <c r="F100" s="156" t="str">
        <f t="shared" si="13"/>
        <v>W8X40</v>
      </c>
      <c r="G100" s="156">
        <f t="shared" si="14"/>
        <v>15</v>
      </c>
      <c r="H100" s="153">
        <f>VLOOKUP(F100, [5]W!$A$1:$BY$277, 37, FALSE)</f>
        <v>146</v>
      </c>
      <c r="I100" s="154">
        <v>29000</v>
      </c>
      <c r="J100" s="140" t="s">
        <v>415</v>
      </c>
      <c r="K100" s="140" t="s">
        <v>416</v>
      </c>
      <c r="L100" s="252">
        <f t="shared" ref="L100" si="17">H100*I100/(G100*144)</f>
        <v>1960.1851851851852</v>
      </c>
      <c r="M100" s="238"/>
    </row>
    <row r="101" spans="2:13" x14ac:dyDescent="0.25">
      <c r="B101" s="159">
        <f>B82</f>
        <v>9</v>
      </c>
      <c r="C101" s="156" t="str">
        <f t="shared" si="10"/>
        <v>Braced</v>
      </c>
      <c r="D101" s="156" t="str">
        <f t="shared" si="11"/>
        <v>First</v>
      </c>
      <c r="E101" s="156" t="str">
        <f t="shared" si="12"/>
        <v>Beam</v>
      </c>
      <c r="F101" s="156" t="str">
        <f t="shared" si="13"/>
        <v>W21X55</v>
      </c>
      <c r="G101" s="156">
        <f t="shared" si="14"/>
        <v>36</v>
      </c>
      <c r="H101" s="153">
        <f>VLOOKUP(F101, [5]W!$A$1:$BY$277, 37, FALSE)</f>
        <v>1140</v>
      </c>
      <c r="I101" s="154">
        <v>29000</v>
      </c>
      <c r="J101" s="120" t="s">
        <v>426</v>
      </c>
      <c r="K101" s="140" t="s">
        <v>427</v>
      </c>
      <c r="L101" s="252">
        <f>H101*I101*(1.5)/(G101*144)</f>
        <v>9565.9722222222226</v>
      </c>
      <c r="M101" s="238">
        <f t="shared" si="16"/>
        <v>0.66</v>
      </c>
    </row>
    <row r="102" spans="2:13" x14ac:dyDescent="0.25">
      <c r="B102" s="159">
        <v>10</v>
      </c>
      <c r="C102" s="156" t="str">
        <f t="shared" si="10"/>
        <v>Braced</v>
      </c>
      <c r="D102" s="156" t="str">
        <f t="shared" si="11"/>
        <v>First</v>
      </c>
      <c r="E102" s="156" t="str">
        <f t="shared" si="12"/>
        <v>Interior Beam</v>
      </c>
      <c r="F102" s="156" t="str">
        <f t="shared" si="13"/>
        <v>W21X55</v>
      </c>
      <c r="G102" s="156">
        <f t="shared" si="14"/>
        <v>36</v>
      </c>
      <c r="H102" s="153">
        <f>VLOOKUP(F102, [5]W!$A$1:$BY$277, 37, FALSE)</f>
        <v>1140</v>
      </c>
      <c r="I102" s="154">
        <v>29000</v>
      </c>
      <c r="J102" s="120" t="s">
        <v>404</v>
      </c>
      <c r="K102" s="140" t="s">
        <v>404</v>
      </c>
      <c r="L102" s="252">
        <f>H102*I102*(1.5)/(G102*144)</f>
        <v>9565.9722222222226</v>
      </c>
      <c r="M102" s="238"/>
    </row>
    <row r="103" spans="2:13" x14ac:dyDescent="0.25">
      <c r="B103" s="159">
        <v>12</v>
      </c>
      <c r="C103" s="156" t="str">
        <f t="shared" si="10"/>
        <v>Braced</v>
      </c>
      <c r="D103" s="156" t="str">
        <f t="shared" si="11"/>
        <v>Roof</v>
      </c>
      <c r="E103" s="156" t="str">
        <f t="shared" si="12"/>
        <v>Beam</v>
      </c>
      <c r="F103" s="156" t="str">
        <f t="shared" si="13"/>
        <v>W14X34</v>
      </c>
      <c r="G103" s="156">
        <f t="shared" si="14"/>
        <v>36</v>
      </c>
      <c r="H103" s="153">
        <f>VLOOKUP(F103, [5]W!$A$1:$BY$277, 37, FALSE)</f>
        <v>340</v>
      </c>
      <c r="I103" s="154">
        <v>29000</v>
      </c>
      <c r="J103" s="120" t="s">
        <v>404</v>
      </c>
      <c r="K103" s="140" t="s">
        <v>404</v>
      </c>
      <c r="L103" s="252">
        <f>H103*I103*(1.5)/(G103*144)</f>
        <v>2853.0092592592591</v>
      </c>
      <c r="M103" s="238"/>
    </row>
    <row r="104" spans="2:13" x14ac:dyDescent="0.25">
      <c r="B104" s="159">
        <v>13</v>
      </c>
      <c r="C104" s="156" t="str">
        <f t="shared" si="10"/>
        <v>Braced</v>
      </c>
      <c r="D104" s="156" t="str">
        <f t="shared" si="11"/>
        <v>Roof</v>
      </c>
      <c r="E104" s="156" t="str">
        <f t="shared" si="12"/>
        <v>Interior Beam</v>
      </c>
      <c r="F104" s="156" t="str">
        <f t="shared" si="13"/>
        <v>W14X34</v>
      </c>
      <c r="G104" s="156">
        <f t="shared" si="14"/>
        <v>36</v>
      </c>
      <c r="H104" s="153">
        <f>VLOOKUP(F104, [5]W!$A$1:$BY$277, 37, FALSE)</f>
        <v>340</v>
      </c>
      <c r="I104" s="154">
        <v>29000</v>
      </c>
      <c r="J104" s="120" t="s">
        <v>404</v>
      </c>
      <c r="K104" s="140" t="s">
        <v>404</v>
      </c>
      <c r="L104" s="252">
        <f>H104*I104*(1.5)/(G104*144)</f>
        <v>2853.0092592592591</v>
      </c>
      <c r="M104" s="238"/>
    </row>
    <row r="105" spans="2:13" x14ac:dyDescent="0.25">
      <c r="B105" s="159">
        <f>B83</f>
        <v>7</v>
      </c>
      <c r="C105" s="156" t="str">
        <f t="shared" si="10"/>
        <v>Moment</v>
      </c>
      <c r="D105" s="156" t="str">
        <f t="shared" ref="D105:D113" si="18">VLOOKUP(B105,$B$12:$N$61,3,FALSE)</f>
        <v>First</v>
      </c>
      <c r="E105" s="156" t="str">
        <f t="shared" ref="E105:E113" si="19">VLOOKUP(B105,$B$12:$N$61,4,FALSE)</f>
        <v>Column</v>
      </c>
      <c r="F105" s="156" t="str">
        <f t="shared" ref="F105:F113" si="20">VLOOKUP(B105,$B$12:$N$61,5,FALSE)</f>
        <v>W8X40</v>
      </c>
      <c r="G105" s="156">
        <f t="shared" ref="G105:G113" si="21">VLOOKUP(B105,$B$12:$N$61,6,FALSE)</f>
        <v>15</v>
      </c>
      <c r="H105" s="153">
        <f>VLOOKUP(F105, [5]W!$A$1:$BY$277, 37, FALSE)</f>
        <v>146</v>
      </c>
      <c r="I105" s="154">
        <v>29000</v>
      </c>
      <c r="J105" s="120" t="s">
        <v>404</v>
      </c>
      <c r="K105" s="140" t="s">
        <v>407</v>
      </c>
      <c r="L105" s="252">
        <f t="shared" ref="L105:L110" si="22">H105*I105/(G105*144)</f>
        <v>1960.1851851851852</v>
      </c>
      <c r="M105" s="238">
        <f t="shared" si="16"/>
        <v>2.5</v>
      </c>
    </row>
    <row r="106" spans="2:13" x14ac:dyDescent="0.25">
      <c r="B106" s="159">
        <f>B84</f>
        <v>8</v>
      </c>
      <c r="C106" s="156" t="str">
        <f t="shared" si="10"/>
        <v>Moment</v>
      </c>
      <c r="D106" s="156" t="str">
        <f t="shared" si="18"/>
        <v>Roof</v>
      </c>
      <c r="E106" s="156" t="str">
        <f t="shared" si="19"/>
        <v>Column</v>
      </c>
      <c r="F106" s="156" t="str">
        <f t="shared" si="20"/>
        <v>W8X40</v>
      </c>
      <c r="G106" s="156">
        <f t="shared" si="21"/>
        <v>15</v>
      </c>
      <c r="H106" s="153">
        <f>VLOOKUP(F106, [5]W!$A$1:$BY$277, 37, FALSE)</f>
        <v>146</v>
      </c>
      <c r="I106" s="154">
        <v>29000</v>
      </c>
      <c r="J106" s="140" t="s">
        <v>408</v>
      </c>
      <c r="K106" s="140" t="s">
        <v>409</v>
      </c>
      <c r="L106" s="252">
        <f t="shared" si="22"/>
        <v>1960.1851851851852</v>
      </c>
      <c r="M106" s="238">
        <f t="shared" si="16"/>
        <v>2.1800000000000002</v>
      </c>
    </row>
    <row r="107" spans="2:13" x14ac:dyDescent="0.25">
      <c r="B107" s="159">
        <v>21</v>
      </c>
      <c r="C107" s="156" t="str">
        <f t="shared" si="10"/>
        <v>Moment</v>
      </c>
      <c r="D107" s="156" t="str">
        <f t="shared" ref="D107" si="23">VLOOKUP(B107,$B$12:$N$61,3,FALSE)</f>
        <v>First</v>
      </c>
      <c r="E107" s="156" t="str">
        <f t="shared" ref="E107" si="24">VLOOKUP(B107,$B$12:$N$61,4,FALSE)</f>
        <v>Column</v>
      </c>
      <c r="F107" s="156" t="str">
        <f t="shared" ref="F107" si="25">VLOOKUP(B107,$B$12:$N$61,5,FALSE)</f>
        <v>W8X40</v>
      </c>
      <c r="G107" s="156">
        <f t="shared" ref="G107" si="26">VLOOKUP(B107,$B$12:$N$61,6,FALSE)</f>
        <v>15</v>
      </c>
      <c r="H107" s="153">
        <f>VLOOKUP(F107, [5]W!$A$1:$BY$277, 37, FALSE)</f>
        <v>146</v>
      </c>
      <c r="I107" s="154">
        <v>29000</v>
      </c>
      <c r="J107" s="140" t="s">
        <v>404</v>
      </c>
      <c r="K107" s="140" t="s">
        <v>420</v>
      </c>
      <c r="L107" s="252">
        <f t="shared" ref="L107" si="27">H107*I107/(G107*144)</f>
        <v>1960.1851851851852</v>
      </c>
      <c r="M107" s="238"/>
    </row>
    <row r="108" spans="2:13" x14ac:dyDescent="0.25">
      <c r="B108" s="159">
        <v>22</v>
      </c>
      <c r="C108" s="156" t="str">
        <f t="shared" si="10"/>
        <v>Moment</v>
      </c>
      <c r="D108" s="156" t="str">
        <f t="shared" ref="D108" si="28">VLOOKUP(B108,$B$12:$N$61,3,FALSE)</f>
        <v>Roof</v>
      </c>
      <c r="E108" s="156" t="str">
        <f t="shared" ref="E108" si="29">VLOOKUP(B108,$B$12:$N$61,4,FALSE)</f>
        <v>Column</v>
      </c>
      <c r="F108" s="156" t="str">
        <f t="shared" ref="F108" si="30">VLOOKUP(B108,$B$12:$N$61,5,FALSE)</f>
        <v>W8X40</v>
      </c>
      <c r="G108" s="156">
        <f t="shared" ref="G108" si="31">VLOOKUP(B108,$B$12:$N$61,6,FALSE)</f>
        <v>15</v>
      </c>
      <c r="H108" s="153">
        <f>VLOOKUP(F108, [5]W!$A$1:$BY$277, 37, FALSE)</f>
        <v>146</v>
      </c>
      <c r="I108" s="154">
        <v>29000</v>
      </c>
      <c r="J108" s="120" t="s">
        <v>417</v>
      </c>
      <c r="K108" s="120" t="s">
        <v>404</v>
      </c>
      <c r="L108" s="252">
        <f t="shared" ref="L108" si="32">H108*I108/(G108*144)</f>
        <v>1960.1851851851852</v>
      </c>
      <c r="M108" s="238"/>
    </row>
    <row r="109" spans="2:13" x14ac:dyDescent="0.25">
      <c r="B109" s="159">
        <f>B85</f>
        <v>23</v>
      </c>
      <c r="C109" s="156" t="str">
        <f t="shared" si="10"/>
        <v>Moment</v>
      </c>
      <c r="D109" s="156" t="str">
        <f t="shared" si="18"/>
        <v>First</v>
      </c>
      <c r="E109" s="156" t="str">
        <f t="shared" si="19"/>
        <v>Column</v>
      </c>
      <c r="F109" s="156" t="str">
        <f t="shared" si="20"/>
        <v>W8X40</v>
      </c>
      <c r="G109" s="156">
        <f t="shared" si="21"/>
        <v>15</v>
      </c>
      <c r="H109" s="153">
        <f>VLOOKUP(F109, [5]W!$A$1:$BY$277, 37, FALSE)</f>
        <v>146</v>
      </c>
      <c r="I109" s="154">
        <v>29000</v>
      </c>
      <c r="J109" s="120" t="s">
        <v>404</v>
      </c>
      <c r="K109" s="120" t="s">
        <v>412</v>
      </c>
      <c r="L109" s="252">
        <f t="shared" si="22"/>
        <v>1960.1851851851852</v>
      </c>
      <c r="M109" s="238">
        <f t="shared" si="16"/>
        <v>1.88</v>
      </c>
    </row>
    <row r="110" spans="2:13" x14ac:dyDescent="0.25">
      <c r="B110" s="159">
        <f>B86</f>
        <v>24</v>
      </c>
      <c r="C110" s="156" t="str">
        <f t="shared" ref="C110:C114" si="33">VLOOKUP(B110,$B$12:$N$61,2,FALSE)</f>
        <v>Moment</v>
      </c>
      <c r="D110" s="156" t="str">
        <f t="shared" si="18"/>
        <v>Roof</v>
      </c>
      <c r="E110" s="156" t="str">
        <f t="shared" si="19"/>
        <v>Column</v>
      </c>
      <c r="F110" s="156" t="str">
        <f t="shared" si="20"/>
        <v>W8X40</v>
      </c>
      <c r="G110" s="156">
        <f t="shared" si="21"/>
        <v>15</v>
      </c>
      <c r="H110" s="153">
        <f>VLOOKUP(F110, [5]W!$A$1:$BY$277, 37, FALSE)</f>
        <v>146</v>
      </c>
      <c r="I110" s="154">
        <v>29000</v>
      </c>
      <c r="J110" s="120" t="s">
        <v>410</v>
      </c>
      <c r="K110" s="140" t="s">
        <v>411</v>
      </c>
      <c r="L110" s="252">
        <f t="shared" si="22"/>
        <v>1960.1851851851852</v>
      </c>
      <c r="M110" s="238">
        <f t="shared" si="16"/>
        <v>1.2</v>
      </c>
    </row>
    <row r="111" spans="2:13" x14ac:dyDescent="0.25">
      <c r="B111" s="159">
        <v>25</v>
      </c>
      <c r="C111" s="156" t="str">
        <f t="shared" si="33"/>
        <v>Moment</v>
      </c>
      <c r="D111" s="156" t="str">
        <f t="shared" ref="D111" si="34">VLOOKUP(B111,$B$12:$N$61,3,FALSE)</f>
        <v>Roof</v>
      </c>
      <c r="E111" s="156" t="str">
        <f t="shared" ref="E111" si="35">VLOOKUP(B111,$B$12:$N$61,4,FALSE)</f>
        <v>Beam</v>
      </c>
      <c r="F111" s="156" t="str">
        <f t="shared" ref="F111" si="36">VLOOKUP(B111,$B$12:$N$61,5,FALSE)</f>
        <v>W12X16</v>
      </c>
      <c r="G111" s="156">
        <f t="shared" ref="G111" si="37">VLOOKUP(B111,$B$12:$N$61,6,FALSE)</f>
        <v>24</v>
      </c>
      <c r="H111" s="153">
        <f>VLOOKUP(F111, [5]W!$A$1:$BY$277, 37, FALSE)</f>
        <v>103</v>
      </c>
      <c r="I111" s="154">
        <v>29001</v>
      </c>
      <c r="J111" s="120" t="s">
        <v>418</v>
      </c>
      <c r="K111" s="140" t="s">
        <v>419</v>
      </c>
      <c r="L111" s="252">
        <f>H111*I111*0.5/(G111*144)</f>
        <v>432.16189236111109</v>
      </c>
      <c r="M111" s="238"/>
    </row>
    <row r="112" spans="2:13" x14ac:dyDescent="0.25">
      <c r="B112" s="159">
        <f>B87</f>
        <v>26</v>
      </c>
      <c r="C112" s="156" t="str">
        <f t="shared" si="33"/>
        <v>Moment</v>
      </c>
      <c r="D112" s="156" t="str">
        <f t="shared" si="18"/>
        <v>Roof</v>
      </c>
      <c r="E112" s="156" t="str">
        <f t="shared" si="19"/>
        <v>Interior Beam</v>
      </c>
      <c r="F112" s="156" t="str">
        <f t="shared" si="20"/>
        <v>W18X35</v>
      </c>
      <c r="G112" s="156">
        <f t="shared" si="21"/>
        <v>24</v>
      </c>
      <c r="H112" s="153">
        <f>VLOOKUP(F112, [5]W!$A$1:$BY$277, 37, FALSE)</f>
        <v>510</v>
      </c>
      <c r="I112" s="154">
        <v>29000</v>
      </c>
      <c r="J112" s="234" t="s">
        <v>421</v>
      </c>
      <c r="K112" s="140" t="s">
        <v>422</v>
      </c>
      <c r="L112" s="252">
        <f>H112*I112*(0.5)/(G112*144)</f>
        <v>2139.7569444444443</v>
      </c>
      <c r="M112" s="238">
        <f t="shared" si="16"/>
        <v>1.25</v>
      </c>
    </row>
    <row r="113" spans="2:14" x14ac:dyDescent="0.25">
      <c r="B113" s="159">
        <f>B88</f>
        <v>27</v>
      </c>
      <c r="C113" s="156" t="str">
        <f t="shared" si="33"/>
        <v>Moment</v>
      </c>
      <c r="D113" s="156" t="str">
        <f t="shared" si="18"/>
        <v>Roof</v>
      </c>
      <c r="E113" s="156" t="str">
        <f t="shared" si="19"/>
        <v>Beam</v>
      </c>
      <c r="F113" s="156" t="str">
        <f t="shared" si="20"/>
        <v>W12X16</v>
      </c>
      <c r="G113" s="156">
        <f t="shared" si="21"/>
        <v>24</v>
      </c>
      <c r="H113" s="153">
        <f>VLOOKUP(F113, [5]W!$A$1:$BY$277, 37, FALSE)</f>
        <v>103</v>
      </c>
      <c r="I113" s="154">
        <v>29000</v>
      </c>
      <c r="J113" s="120" t="s">
        <v>424</v>
      </c>
      <c r="K113" s="140" t="s">
        <v>425</v>
      </c>
      <c r="L113" s="252">
        <f>H113*I113*(0.5)/(G113*144)</f>
        <v>432.14699074074076</v>
      </c>
      <c r="M113" s="238">
        <f t="shared" si="16"/>
        <v>1.6</v>
      </c>
    </row>
    <row r="114" spans="2:14" x14ac:dyDescent="0.25">
      <c r="B114" s="159">
        <v>28</v>
      </c>
      <c r="C114" s="156" t="str">
        <f t="shared" si="33"/>
        <v>Moment</v>
      </c>
      <c r="D114" s="156" t="str">
        <f t="shared" ref="D114" si="38">VLOOKUP(B114,$B$12:$N$61,3,FALSE)</f>
        <v>First</v>
      </c>
      <c r="E114" s="156" t="str">
        <f t="shared" ref="E114" si="39">VLOOKUP(B114,$B$12:$N$61,4,FALSE)</f>
        <v>Beam</v>
      </c>
      <c r="F114" s="156" t="str">
        <f t="shared" ref="F114" si="40">VLOOKUP(B114,$B$12:$N$61,5,FALSE)</f>
        <v>W14X22</v>
      </c>
      <c r="G114" s="156">
        <f t="shared" ref="G114" si="41">VLOOKUP(B114,$B$12:$N$61,6,FALSE)</f>
        <v>24</v>
      </c>
      <c r="H114" s="153">
        <f>VLOOKUP(F114, [5]W!$A$1:$BY$277, 37, FALSE)</f>
        <v>199</v>
      </c>
      <c r="I114" s="154">
        <v>29001</v>
      </c>
      <c r="J114" s="245" t="s">
        <v>423</v>
      </c>
      <c r="K114" s="140" t="s">
        <v>420</v>
      </c>
      <c r="L114" s="252">
        <f>H114*I114*(0.5)/(G114*144)</f>
        <v>834.95355902777783</v>
      </c>
      <c r="M114" s="238"/>
    </row>
    <row r="115" spans="2:14" x14ac:dyDescent="0.25">
      <c r="B115" s="159">
        <f>B89</f>
        <v>29</v>
      </c>
      <c r="C115" s="156" t="str">
        <f>VLOOKUP(B115,$B$12:$N$61,2,FALSE)</f>
        <v>Moment</v>
      </c>
      <c r="D115" s="156" t="str">
        <f>VLOOKUP(B115,$B$12:$N$61,3,FALSE)</f>
        <v>First</v>
      </c>
      <c r="E115" s="156" t="str">
        <f>VLOOKUP(B115,$B$12:$N$61,4,FALSE)</f>
        <v>Interior Beam</v>
      </c>
      <c r="F115" s="156" t="str">
        <f>VLOOKUP(B115,$B$12:$N$61,5,FALSE)</f>
        <v>W21X44</v>
      </c>
      <c r="G115" s="156">
        <f>VLOOKUP(B115,$B$12:$N$61,6,FALSE)</f>
        <v>24</v>
      </c>
      <c r="H115" s="153">
        <f>VLOOKUP(F115, [5]W!$A$1:$BY$277, 37, FALSE)</f>
        <v>843</v>
      </c>
      <c r="I115" s="154">
        <v>29000</v>
      </c>
      <c r="J115" s="120" t="s">
        <v>229</v>
      </c>
      <c r="K115" s="140" t="s">
        <v>229</v>
      </c>
      <c r="L115" s="252">
        <f>H115*I115*(0.5)/(G115*144)</f>
        <v>3536.8923611111113</v>
      </c>
      <c r="M115" s="238">
        <f t="shared" si="16"/>
        <v>1.28</v>
      </c>
    </row>
    <row r="116" spans="2:14" x14ac:dyDescent="0.25">
      <c r="B116" s="161">
        <f>B90</f>
        <v>30</v>
      </c>
      <c r="C116" s="162" t="str">
        <f>VLOOKUP(B116,$B$12:$N$61,2,FALSE)</f>
        <v>Moment</v>
      </c>
      <c r="D116" s="162" t="str">
        <f>VLOOKUP(B116,$B$12:$N$61,3,FALSE)</f>
        <v>First</v>
      </c>
      <c r="E116" s="162" t="str">
        <f>VLOOKUP(B116,$B$12:$N$61,4,FALSE)</f>
        <v>Beam</v>
      </c>
      <c r="F116" s="162" t="str">
        <f>VLOOKUP(B116,$B$12:$N$61,5,FALSE)</f>
        <v>W14X22</v>
      </c>
      <c r="G116" s="162">
        <f>VLOOKUP(B116,$B$12:$N$61,6,FALSE)</f>
        <v>24</v>
      </c>
      <c r="H116" s="163">
        <f>VLOOKUP(F116, [5]W!$A$1:$BY$277, 37, FALSE)</f>
        <v>199</v>
      </c>
      <c r="I116" s="164">
        <v>29000</v>
      </c>
      <c r="J116" s="165" t="s">
        <v>428</v>
      </c>
      <c r="K116" s="235" t="s">
        <v>429</v>
      </c>
      <c r="L116" s="257">
        <f>H116*I116*(0.5)/(G116*144)</f>
        <v>834.92476851851848</v>
      </c>
      <c r="M116" s="238">
        <f t="shared" si="16"/>
        <v>1.65</v>
      </c>
    </row>
    <row r="117" spans="2:14" x14ac:dyDescent="0.25">
      <c r="B117" s="140"/>
      <c r="G117" s="140"/>
      <c r="H117" s="138"/>
      <c r="I117" s="120"/>
      <c r="J117" s="120"/>
      <c r="K117" s="120"/>
      <c r="L117" s="139"/>
    </row>
    <row r="119" spans="2:14" ht="15.75" thickBot="1" x14ac:dyDescent="0.3">
      <c r="B119" s="1" t="s">
        <v>311</v>
      </c>
      <c r="C119" s="1"/>
      <c r="D119" s="1"/>
      <c r="E119" s="2"/>
      <c r="F119" s="2"/>
      <c r="G119" s="2"/>
      <c r="H119" s="2"/>
      <c r="I119" s="2"/>
      <c r="J119" s="2"/>
      <c r="K119" s="15" t="s">
        <v>289</v>
      </c>
      <c r="M119" t="s">
        <v>198</v>
      </c>
      <c r="N119" t="s">
        <v>291</v>
      </c>
    </row>
    <row r="120" spans="2:14" ht="15.75" thickTop="1" x14ac:dyDescent="0.25"/>
    <row r="121" spans="2:14" ht="43.5" customHeight="1" thickBot="1" x14ac:dyDescent="0.3">
      <c r="B121" s="175" t="s">
        <v>214</v>
      </c>
      <c r="C121" s="175" t="s">
        <v>297</v>
      </c>
      <c r="D121" s="175" t="s">
        <v>300</v>
      </c>
      <c r="E121" s="175" t="s">
        <v>303</v>
      </c>
      <c r="F121" s="175" t="s">
        <v>304</v>
      </c>
      <c r="G121" s="176" t="s">
        <v>305</v>
      </c>
      <c r="H121" s="176" t="s">
        <v>306</v>
      </c>
      <c r="I121" s="177" t="s">
        <v>307</v>
      </c>
      <c r="J121" s="176" t="s">
        <v>309</v>
      </c>
      <c r="K121" s="176" t="s">
        <v>308</v>
      </c>
      <c r="L121" s="178" t="s">
        <v>288</v>
      </c>
      <c r="M121" s="152"/>
    </row>
    <row r="122" spans="2:14" ht="15.75" thickTop="1" x14ac:dyDescent="0.25">
      <c r="B122" s="122" t="s">
        <v>215</v>
      </c>
      <c r="C122" s="133" t="s">
        <v>225</v>
      </c>
      <c r="D122" s="119" t="s">
        <v>209</v>
      </c>
      <c r="E122" s="119"/>
      <c r="F122" s="119" t="s">
        <v>216</v>
      </c>
      <c r="G122" s="119" t="s">
        <v>211</v>
      </c>
      <c r="H122" s="137" t="s">
        <v>292</v>
      </c>
      <c r="I122" s="137" t="s">
        <v>296</v>
      </c>
      <c r="J122" s="137" t="s">
        <v>243</v>
      </c>
      <c r="K122" s="137" t="s">
        <v>243</v>
      </c>
      <c r="L122" s="136"/>
    </row>
    <row r="123" spans="2:14" x14ac:dyDescent="0.25">
      <c r="B123" s="247">
        <f>B97</f>
        <v>1</v>
      </c>
      <c r="C123" s="239" t="s">
        <v>298</v>
      </c>
      <c r="D123" s="241" t="str">
        <f>VLOOKUP(B123,$B$97:$L$116,9,FALSE)</f>
        <v>Pin</v>
      </c>
      <c r="E123" s="239"/>
      <c r="F123" s="239"/>
      <c r="G123" s="239"/>
      <c r="H123" s="240"/>
      <c r="I123" s="241"/>
      <c r="J123" s="239"/>
      <c r="K123" s="246">
        <f>IF(D123="Pin",10,IF(D123="Fixed",1,(VLOOKUP(E123,$B$97:$L$116,11,FALSE)+VLOOKUP(F123,$B$97:$L$116,11,FALSE))/(VLOOKUP(G123,$B$97:$L$116,11,FALSE)+VLOOKUP(H123,$B$97:$L$116,11,FALSE)+VLOOKUP(I123,$B$97:$L$116,11,FALSE)+VLOOKUP(I123,$B$97:$L$116,11,FALSE))))</f>
        <v>10</v>
      </c>
      <c r="L123" s="242">
        <v>0.8</v>
      </c>
    </row>
    <row r="124" spans="2:14" x14ac:dyDescent="0.25">
      <c r="B124" s="249"/>
      <c r="C124" s="243" t="s">
        <v>299</v>
      </c>
      <c r="D124" s="243" t="str">
        <f>VLOOKUP(B123,$B$97:$L$116,10,FALSE)</f>
        <v>2/9</v>
      </c>
      <c r="E124" s="243">
        <v>2</v>
      </c>
      <c r="F124" s="243">
        <v>1</v>
      </c>
      <c r="G124" s="243">
        <v>9</v>
      </c>
      <c r="H124" s="243"/>
      <c r="I124" s="243"/>
      <c r="J124" s="243"/>
      <c r="K124" s="244">
        <f>(L98+L97)/L101</f>
        <v>0.40982456140350876</v>
      </c>
      <c r="L124" s="250"/>
    </row>
    <row r="125" spans="2:14" x14ac:dyDescent="0.25">
      <c r="B125" s="247">
        <f>B99</f>
        <v>3</v>
      </c>
      <c r="C125" s="241"/>
      <c r="D125" s="241" t="str">
        <f>VLOOKUP(B125,$B$97:$L$116,9,FALSE)</f>
        <v>Pin</v>
      </c>
      <c r="E125" s="241"/>
      <c r="F125" s="241"/>
      <c r="G125" s="241"/>
      <c r="H125" s="241"/>
      <c r="I125" s="241"/>
      <c r="J125" s="241"/>
      <c r="K125" s="246">
        <f>IF(D125="Pin",10,IF(D125="Fixed",1,(VLOOKUP(E125,$B$97:$L$116,11,FALSE)+VLOOKUP(F125,$B$97:$L$116,11,FALSE))/(VLOOKUP(G125,$B$97:$L$116,11,FALSE)+VLOOKUP(H125,$B$97:$L$116,11,FALSE)+VLOOKUP(I125,$B$97:$L$116,11,FALSE)+VLOOKUP(I125,$B$97:$L$116,11,FALSE))))</f>
        <v>10</v>
      </c>
      <c r="L125" s="248">
        <v>0.745</v>
      </c>
    </row>
    <row r="126" spans="2:14" x14ac:dyDescent="0.25">
      <c r="B126" s="249"/>
      <c r="C126" s="243"/>
      <c r="D126" s="243" t="str">
        <f>VLOOKUP(B125,$B$97:$L$116,10,FALSE)</f>
        <v>4/9-10</v>
      </c>
      <c r="E126" s="243">
        <v>4</v>
      </c>
      <c r="F126" s="243">
        <v>3</v>
      </c>
      <c r="G126" s="243">
        <v>9</v>
      </c>
      <c r="H126" s="243">
        <v>10</v>
      </c>
      <c r="I126" s="243"/>
      <c r="J126" s="243"/>
      <c r="K126" s="244">
        <f>(L100+L99)/(L101+L102)</f>
        <v>0.20491228070175438</v>
      </c>
      <c r="L126" s="250"/>
    </row>
    <row r="127" spans="2:14" x14ac:dyDescent="0.25">
      <c r="B127" s="247">
        <f>B101</f>
        <v>9</v>
      </c>
      <c r="C127" s="241"/>
      <c r="D127" s="241" t="str">
        <f>VLOOKUP(B127,$B$97:$L$116,9,FALSE)</f>
        <v>1*2/9</v>
      </c>
      <c r="E127" s="241">
        <v>1</v>
      </c>
      <c r="F127" s="241">
        <v>2</v>
      </c>
      <c r="G127" s="241">
        <v>9</v>
      </c>
      <c r="H127" s="241"/>
      <c r="I127" s="241"/>
      <c r="J127" s="241"/>
      <c r="K127" s="246">
        <f>(L97+L98)/(L101+0)</f>
        <v>0.40982456140350876</v>
      </c>
      <c r="L127" s="248">
        <v>0.66</v>
      </c>
    </row>
    <row r="128" spans="2:14" x14ac:dyDescent="0.25">
      <c r="B128" s="249"/>
      <c r="C128" s="243"/>
      <c r="D128" s="243" t="str">
        <f>VLOOKUP(B127,$B$97:$L$116,10,FALSE)</f>
        <v>3-4*9-10</v>
      </c>
      <c r="E128" s="243">
        <v>3</v>
      </c>
      <c r="F128" s="243">
        <v>4</v>
      </c>
      <c r="G128" s="243">
        <v>9</v>
      </c>
      <c r="H128" s="243"/>
      <c r="I128" s="243"/>
      <c r="J128" s="243"/>
      <c r="K128" s="244">
        <f>(L100+L99)/(L101+0)</f>
        <v>0.40982456140350876</v>
      </c>
      <c r="L128" s="250"/>
    </row>
    <row r="129" spans="2:12" x14ac:dyDescent="0.25">
      <c r="B129" s="247">
        <v>7</v>
      </c>
      <c r="C129" s="241"/>
      <c r="D129" s="241" t="str">
        <f>VLOOKUP(B129,$B$97:$L$116,9,FALSE)</f>
        <v>Pin</v>
      </c>
      <c r="E129" s="241"/>
      <c r="F129" s="241"/>
      <c r="G129" s="241"/>
      <c r="H129" s="241"/>
      <c r="I129" s="241"/>
      <c r="J129" s="241"/>
      <c r="K129" s="246">
        <f>IF(D129="Pin",10,IF(D129="Fixed",1,(VLOOKUP(E129,$B$97:$L$116,11,FALSE)+VLOOKUP(F129,$B$97:$L$116,11,FALSE))/(VLOOKUP(G129,$B$97:$L$116,11,FALSE)+VLOOKUP(H129,$B$97:$L$116,11,FALSE)+VLOOKUP(I129,$B$97:$L$116,11,FALSE)+VLOOKUP(I129,$B$97:$L$116,11,FALSE))))</f>
        <v>10</v>
      </c>
      <c r="L129" s="248">
        <v>2.5</v>
      </c>
    </row>
    <row r="130" spans="2:12" x14ac:dyDescent="0.25">
      <c r="B130" s="249"/>
      <c r="C130" s="243"/>
      <c r="D130" s="243" t="str">
        <f>VLOOKUP(B129,$B$97:$L$116,10,FALSE)</f>
        <v>8/30</v>
      </c>
      <c r="E130" s="243">
        <v>8</v>
      </c>
      <c r="F130" s="243">
        <v>7</v>
      </c>
      <c r="G130" s="243">
        <v>30</v>
      </c>
      <c r="H130" s="243"/>
      <c r="I130" s="243"/>
      <c r="J130" s="243"/>
      <c r="K130" s="244">
        <f>(L105+L106)/(L116+0)</f>
        <v>4.695477386934674</v>
      </c>
      <c r="L130" s="250"/>
    </row>
    <row r="131" spans="2:12" x14ac:dyDescent="0.25">
      <c r="B131" s="247">
        <v>8</v>
      </c>
      <c r="C131" s="241"/>
      <c r="D131" s="241" t="str">
        <f>VLOOKUP(B131,$B$97:$L$116,9,FALSE)</f>
        <v>7/30</v>
      </c>
      <c r="E131" s="241">
        <v>7</v>
      </c>
      <c r="F131" s="241">
        <v>8</v>
      </c>
      <c r="G131" s="241">
        <v>30</v>
      </c>
      <c r="H131" s="241"/>
      <c r="I131" s="241"/>
      <c r="J131" s="241"/>
      <c r="K131" s="246">
        <f>(L105+L106)/(L116+0)</f>
        <v>4.695477386934674</v>
      </c>
      <c r="L131" s="248">
        <v>2.1800000000000002</v>
      </c>
    </row>
    <row r="132" spans="2:12" x14ac:dyDescent="0.25">
      <c r="B132" s="249"/>
      <c r="C132" s="243"/>
      <c r="D132" s="243" t="str">
        <f>VLOOKUP(B131,$B$97:$L$116,10,FALSE)</f>
        <v>27</v>
      </c>
      <c r="E132" s="243">
        <v>8</v>
      </c>
      <c r="F132" s="243"/>
      <c r="G132" s="243">
        <v>27</v>
      </c>
      <c r="H132" s="243"/>
      <c r="I132" s="243"/>
      <c r="J132" s="243"/>
      <c r="K132" s="244">
        <f>(L106)/(L113)</f>
        <v>4.5359223300970877</v>
      </c>
      <c r="L132" s="250"/>
    </row>
    <row r="133" spans="2:12" x14ac:dyDescent="0.25">
      <c r="B133" s="247">
        <v>23</v>
      </c>
      <c r="C133" s="241"/>
      <c r="D133" s="241" t="str">
        <f>VLOOKUP(B133,$B$97:$L$116,9,FALSE)</f>
        <v>Pin</v>
      </c>
      <c r="E133" s="241"/>
      <c r="F133" s="241"/>
      <c r="G133" s="241"/>
      <c r="H133" s="241"/>
      <c r="I133" s="241"/>
      <c r="J133" s="241"/>
      <c r="K133" s="246">
        <f>IF(D133="Pin",10,IF(D133="Fixed",1,(VLOOKUP(E133,$B$97:$L$116,11,FALSE)+VLOOKUP(F133,$B$97:$L$116,11,FALSE))/(VLOOKUP(G133,$B$97:$L$116,11,FALSE)+VLOOKUP(H133,$B$97:$L$116,11,FALSE)+VLOOKUP(I133,$B$97:$L$116,11,FALSE)+VLOOKUP(I133,$B$97:$L$116,11,FALSE))))</f>
        <v>10</v>
      </c>
      <c r="L133" s="248">
        <v>1.88</v>
      </c>
    </row>
    <row r="134" spans="2:12" x14ac:dyDescent="0.25">
      <c r="B134" s="249"/>
      <c r="C134" s="243"/>
      <c r="D134" s="243" t="str">
        <f>VLOOKUP(B133,$B$97:$L$116,10,FALSE)</f>
        <v>24/29-30</v>
      </c>
      <c r="E134" s="243">
        <v>23</v>
      </c>
      <c r="F134" s="243">
        <v>24</v>
      </c>
      <c r="G134" s="243">
        <v>29</v>
      </c>
      <c r="H134" s="243">
        <v>30</v>
      </c>
      <c r="I134" s="243"/>
      <c r="J134" s="243"/>
      <c r="K134" s="244">
        <f>(L110+L109)/(L116+L115)</f>
        <v>0.8967370441458733</v>
      </c>
      <c r="L134" s="250"/>
    </row>
    <row r="135" spans="2:12" x14ac:dyDescent="0.25">
      <c r="B135" s="247">
        <v>24</v>
      </c>
      <c r="C135" s="241"/>
      <c r="D135" s="241" t="str">
        <f>VLOOKUP(B135,$B$97:$L$116,9,FALSE)</f>
        <v>23/29-30</v>
      </c>
      <c r="E135" s="241">
        <v>23</v>
      </c>
      <c r="F135" s="241">
        <v>24</v>
      </c>
      <c r="G135" s="241">
        <v>29</v>
      </c>
      <c r="H135" s="241">
        <v>30</v>
      </c>
      <c r="I135" s="241"/>
      <c r="J135" s="241"/>
      <c r="K135" s="246">
        <f>(L110+L109)/(L116+L115)</f>
        <v>0.8967370441458733</v>
      </c>
      <c r="L135" s="248">
        <v>1.2</v>
      </c>
    </row>
    <row r="136" spans="2:12" x14ac:dyDescent="0.25">
      <c r="B136" s="249"/>
      <c r="C136" s="243"/>
      <c r="D136" s="243" t="str">
        <f>VLOOKUP(B135,$B$97:$L$116,10,FALSE)</f>
        <v>26-27</v>
      </c>
      <c r="E136" s="243">
        <v>24</v>
      </c>
      <c r="F136" s="243"/>
      <c r="G136" s="243">
        <v>26</v>
      </c>
      <c r="H136" s="243">
        <v>27</v>
      </c>
      <c r="I136" s="243"/>
      <c r="J136" s="243"/>
      <c r="K136" s="244">
        <f>(L110)/(L113+L112)</f>
        <v>0.76215334420880909</v>
      </c>
      <c r="L136" s="250"/>
    </row>
    <row r="137" spans="2:12" x14ac:dyDescent="0.25">
      <c r="B137" s="247">
        <v>26</v>
      </c>
      <c r="C137" s="241"/>
      <c r="D137" s="241" t="str">
        <f>VLOOKUP(B137,$B$97:$L$116,9,FALSE)</f>
        <v>2*25</v>
      </c>
      <c r="E137" s="241">
        <v>24</v>
      </c>
      <c r="F137" s="241"/>
      <c r="G137" s="241">
        <v>26</v>
      </c>
      <c r="H137" s="241">
        <v>27</v>
      </c>
      <c r="I137" s="241"/>
      <c r="J137" s="241"/>
      <c r="K137" s="246">
        <f>(L110)/(L116+L115)</f>
        <v>0.44836852207293665</v>
      </c>
      <c r="L137" s="248">
        <v>1.25</v>
      </c>
    </row>
    <row r="138" spans="2:12" x14ac:dyDescent="0.25">
      <c r="B138" s="249"/>
      <c r="C138" s="243"/>
      <c r="D138" s="243" t="str">
        <f>VLOOKUP(B137,$B$97:$L$116,10,FALSE)</f>
        <v>22/25-26</v>
      </c>
      <c r="E138" s="243">
        <v>22</v>
      </c>
      <c r="F138" s="243"/>
      <c r="G138" s="243">
        <v>25</v>
      </c>
      <c r="H138" s="243">
        <v>26</v>
      </c>
      <c r="I138" s="243"/>
      <c r="J138" s="243"/>
      <c r="K138" s="244">
        <f>(L109)/(L112+L111)</f>
        <v>0.76214892831526038</v>
      </c>
      <c r="L138" s="250"/>
    </row>
    <row r="139" spans="2:12" x14ac:dyDescent="0.25">
      <c r="B139" s="247">
        <v>27</v>
      </c>
      <c r="C139" s="241"/>
      <c r="D139" s="241" t="str">
        <f>VLOOKUP(B139,$B$97:$L$116,9,FALSE)</f>
        <v>24*26-27</v>
      </c>
      <c r="E139" s="241">
        <v>24</v>
      </c>
      <c r="F139" s="241"/>
      <c r="G139" s="241">
        <v>26</v>
      </c>
      <c r="H139" s="241">
        <v>27</v>
      </c>
      <c r="I139" s="241"/>
      <c r="J139" s="241"/>
      <c r="K139" s="246">
        <f>(L110)/(L112+L113)</f>
        <v>0.76215334420880909</v>
      </c>
      <c r="L139" s="248">
        <v>1.6</v>
      </c>
    </row>
    <row r="140" spans="2:12" x14ac:dyDescent="0.25">
      <c r="B140" s="249"/>
      <c r="C140" s="243"/>
      <c r="D140" s="243" t="str">
        <f>VLOOKUP(B139,$B$97:$L$116,10,FALSE)</f>
        <v>8*27</v>
      </c>
      <c r="E140" s="243">
        <v>8</v>
      </c>
      <c r="F140" s="243"/>
      <c r="G140" s="243">
        <v>27</v>
      </c>
      <c r="H140" s="243"/>
      <c r="I140" s="243"/>
      <c r="J140" s="243"/>
      <c r="K140" s="244">
        <f>(L106)/(L113)</f>
        <v>4.5359223300970877</v>
      </c>
      <c r="L140" s="250"/>
    </row>
    <row r="141" spans="2:12" x14ac:dyDescent="0.25">
      <c r="B141" s="247">
        <v>29</v>
      </c>
      <c r="C141" s="241"/>
      <c r="D141" s="241" t="str">
        <f>VLOOKUP(B141,$B$97:$L$116,9,FALSE)</f>
        <v>Moment</v>
      </c>
      <c r="E141" s="241">
        <v>22</v>
      </c>
      <c r="F141" s="241">
        <v>21</v>
      </c>
      <c r="G141" s="241">
        <v>28</v>
      </c>
      <c r="H141" s="241">
        <v>29</v>
      </c>
      <c r="I141" s="241"/>
      <c r="J141" s="241"/>
      <c r="K141" s="246">
        <f>(L107+L108)/(L114+L115)</f>
        <v>0.89673113874192178</v>
      </c>
      <c r="L141" s="248">
        <v>1.28</v>
      </c>
    </row>
    <row r="142" spans="2:12" x14ac:dyDescent="0.25">
      <c r="B142" s="249"/>
      <c r="C142" s="243"/>
      <c r="D142" s="243" t="str">
        <f>VLOOKUP(B141,$B$97:$L$116,10,FALSE)</f>
        <v>Moment</v>
      </c>
      <c r="E142" s="243">
        <v>23</v>
      </c>
      <c r="F142" s="243">
        <v>24</v>
      </c>
      <c r="G142" s="243">
        <v>29</v>
      </c>
      <c r="H142" s="243">
        <v>30</v>
      </c>
      <c r="I142" s="243"/>
      <c r="J142" s="243"/>
      <c r="K142" s="244">
        <f>(L109+L110)/(L115+L116)</f>
        <v>0.8967370441458733</v>
      </c>
      <c r="L142" s="250"/>
    </row>
    <row r="143" spans="2:12" x14ac:dyDescent="0.25">
      <c r="B143" s="247">
        <v>30</v>
      </c>
      <c r="C143" s="241"/>
      <c r="D143" s="241" t="str">
        <f>VLOOKUP(B143,$B$97:$L$116,9,FALSE)</f>
        <v>23-24/29-30</v>
      </c>
      <c r="E143" s="241">
        <v>24</v>
      </c>
      <c r="F143" s="241">
        <v>23</v>
      </c>
      <c r="G143" s="241">
        <v>30</v>
      </c>
      <c r="H143" s="241">
        <v>29</v>
      </c>
      <c r="I143" s="241"/>
      <c r="J143" s="241"/>
      <c r="K143" s="246">
        <f>(L109+L110)/(L115+L116)</f>
        <v>0.8967370441458733</v>
      </c>
      <c r="L143" s="248">
        <v>1.65</v>
      </c>
    </row>
    <row r="144" spans="2:12" x14ac:dyDescent="0.25">
      <c r="B144" s="249"/>
      <c r="C144" s="243"/>
      <c r="D144" s="243" t="str">
        <f t="shared" ref="D144" si="42">VLOOKUP(B143,$B$97:$L$116,10,FALSE)</f>
        <v>7*8/30</v>
      </c>
      <c r="E144" s="243">
        <v>7</v>
      </c>
      <c r="F144" s="243">
        <v>8</v>
      </c>
      <c r="G144" s="243">
        <v>30</v>
      </c>
      <c r="H144" s="243"/>
      <c r="I144" s="243"/>
      <c r="J144" s="243"/>
      <c r="K144" s="244">
        <f>(L105+L106)/(L116+0)</f>
        <v>4.695477386934674</v>
      </c>
      <c r="L144" s="250"/>
    </row>
    <row r="145" spans="2:13" x14ac:dyDescent="0.25">
      <c r="B145" s="159"/>
      <c r="C145" s="156"/>
      <c r="D145" s="156"/>
      <c r="E145" s="156"/>
      <c r="F145" s="156"/>
      <c r="G145" s="156"/>
      <c r="H145" s="156"/>
      <c r="I145" s="156"/>
      <c r="J145" s="156"/>
      <c r="K145" s="156"/>
      <c r="L145" s="160"/>
    </row>
    <row r="146" spans="2:13" x14ac:dyDescent="0.25">
      <c r="B146" s="159"/>
      <c r="C146" s="156"/>
      <c r="D146" s="156"/>
      <c r="E146" s="156"/>
      <c r="F146" s="156"/>
      <c r="G146" s="156"/>
      <c r="H146" s="156"/>
      <c r="I146" s="156"/>
      <c r="J146" s="156"/>
      <c r="K146" s="156"/>
      <c r="L146" s="160"/>
    </row>
    <row r="147" spans="2:13" x14ac:dyDescent="0.25">
      <c r="B147" s="159"/>
      <c r="C147" s="156"/>
      <c r="D147" s="156"/>
      <c r="E147" s="156"/>
      <c r="F147" s="156"/>
      <c r="G147" s="156"/>
      <c r="H147" s="156"/>
      <c r="I147" s="156"/>
      <c r="J147" s="156"/>
      <c r="K147" s="156"/>
      <c r="L147" s="160"/>
    </row>
    <row r="148" spans="2:13" x14ac:dyDescent="0.25">
      <c r="B148" s="159"/>
      <c r="C148" s="156"/>
      <c r="D148" s="156"/>
      <c r="E148" s="156"/>
      <c r="F148" s="156"/>
      <c r="G148" s="156"/>
      <c r="H148" s="156"/>
      <c r="I148" s="156"/>
      <c r="J148" s="156"/>
      <c r="K148" s="156"/>
      <c r="L148" s="160"/>
    </row>
    <row r="149" spans="2:13" x14ac:dyDescent="0.25">
      <c r="B149" s="159"/>
      <c r="C149" s="156"/>
      <c r="D149" s="156"/>
      <c r="E149" s="156"/>
      <c r="F149" s="156"/>
      <c r="G149" s="156"/>
      <c r="H149" s="156"/>
      <c r="I149" s="156"/>
      <c r="J149" s="156"/>
      <c r="K149" s="156"/>
      <c r="L149" s="160"/>
    </row>
    <row r="150" spans="2:13" x14ac:dyDescent="0.25">
      <c r="B150" s="127"/>
      <c r="C150" s="128"/>
      <c r="D150" s="128"/>
      <c r="E150" s="128"/>
      <c r="F150" s="128"/>
      <c r="G150" s="128"/>
      <c r="H150" s="128"/>
      <c r="I150" s="128"/>
      <c r="J150" s="128"/>
      <c r="K150" s="128"/>
      <c r="L150" s="129"/>
    </row>
    <row r="153" spans="2:13" ht="15.75" thickBot="1" x14ac:dyDescent="0.3">
      <c r="B153" s="1" t="s">
        <v>313</v>
      </c>
      <c r="C153" s="1"/>
      <c r="D153" s="1"/>
      <c r="E153" s="2"/>
      <c r="F153" s="2"/>
      <c r="G153" s="2"/>
      <c r="H153" s="2"/>
      <c r="I153" s="2"/>
      <c r="J153" s="2"/>
      <c r="K153" s="15" t="s">
        <v>246</v>
      </c>
    </row>
    <row r="154" spans="2:13" ht="15.75" thickTop="1" x14ac:dyDescent="0.25">
      <c r="B154" s="3"/>
      <c r="C154" s="3"/>
      <c r="D154" s="3"/>
      <c r="E154" s="4"/>
      <c r="F154" s="4"/>
      <c r="G154" s="12"/>
    </row>
    <row r="155" spans="2:13" x14ac:dyDescent="0.25">
      <c r="B155" s="3"/>
      <c r="D155" s="3"/>
      <c r="E155" s="3"/>
      <c r="F155" s="4"/>
      <c r="G155" s="4"/>
    </row>
    <row r="156" spans="2:13" ht="30" x14ac:dyDescent="0.25">
      <c r="B156" s="172" t="s">
        <v>214</v>
      </c>
      <c r="C156" s="173" t="s">
        <v>224</v>
      </c>
      <c r="D156" s="173" t="s">
        <v>208</v>
      </c>
      <c r="E156" s="173" t="s">
        <v>64</v>
      </c>
      <c r="F156" s="173" t="s">
        <v>286</v>
      </c>
      <c r="G156" s="173" t="s">
        <v>210</v>
      </c>
      <c r="H156" s="194" t="s">
        <v>287</v>
      </c>
      <c r="I156" s="195" t="s">
        <v>324</v>
      </c>
      <c r="J156" s="195" t="s">
        <v>318</v>
      </c>
      <c r="K156" s="195" t="s">
        <v>319</v>
      </c>
      <c r="L156" s="195" t="s">
        <v>320</v>
      </c>
      <c r="M156" s="196" t="s">
        <v>322</v>
      </c>
    </row>
    <row r="157" spans="2:13" ht="15.75" thickBot="1" x14ac:dyDescent="0.3">
      <c r="B157" s="179" t="s">
        <v>215</v>
      </c>
      <c r="C157" s="180" t="s">
        <v>225</v>
      </c>
      <c r="D157" s="181" t="s">
        <v>209</v>
      </c>
      <c r="E157" s="181"/>
      <c r="F157" s="181" t="s">
        <v>216</v>
      </c>
      <c r="G157" s="181" t="s">
        <v>211</v>
      </c>
      <c r="H157" s="190" t="s">
        <v>216</v>
      </c>
      <c r="I157" s="171" t="s">
        <v>325</v>
      </c>
      <c r="J157" s="171" t="s">
        <v>211</v>
      </c>
      <c r="K157" s="171" t="s">
        <v>321</v>
      </c>
      <c r="L157" s="171" t="s">
        <v>321</v>
      </c>
      <c r="M157" s="197" t="s">
        <v>323</v>
      </c>
    </row>
    <row r="158" spans="2:13" ht="15.75" thickTop="1" x14ac:dyDescent="0.25">
      <c r="B158" s="166">
        <f t="shared" ref="B158:G163" si="43">B12</f>
        <v>1</v>
      </c>
      <c r="C158" s="131" t="str">
        <f t="shared" si="43"/>
        <v>Braced</v>
      </c>
      <c r="D158" s="131" t="str">
        <f t="shared" si="43"/>
        <v>First</v>
      </c>
      <c r="E158" s="131" t="str">
        <f t="shared" si="43"/>
        <v>Column</v>
      </c>
      <c r="F158" s="131" t="str">
        <f t="shared" si="43"/>
        <v>W8X40</v>
      </c>
      <c r="G158" s="131">
        <f t="shared" si="43"/>
        <v>15</v>
      </c>
      <c r="H158" s="29" t="str">
        <f>VLOOKUP(B158,[2]Design!$B$39:$R$82,6,FALSE)</f>
        <v>W12X50</v>
      </c>
      <c r="I158" s="32">
        <f>VLOOKUP(H158, W_PROP, 3, FALSE)</f>
        <v>50</v>
      </c>
      <c r="J158" s="40">
        <f>VLOOKUP(B158, [2]Design!$B$39:$P$82, 9, FALSE)</f>
        <v>12</v>
      </c>
      <c r="K158" s="40">
        <f>VLOOKUP(B158, [2]Design!$B$39:$R$82, 10, FALSE)</f>
        <v>0</v>
      </c>
      <c r="L158" s="39">
        <f>VLOOKUP(B158, [2]Design!$B$39:$R$82, 15, FALSE)</f>
        <v>1.2</v>
      </c>
      <c r="M158" s="39">
        <f>VLOOKUP(B158, [2]Design!$B$39:$R$82, 16, FALSE)</f>
        <v>1.5</v>
      </c>
    </row>
    <row r="159" spans="2:13" x14ac:dyDescent="0.25">
      <c r="B159" s="32">
        <f t="shared" si="43"/>
        <v>2</v>
      </c>
      <c r="C159" s="32" t="str">
        <f t="shared" si="43"/>
        <v>Braced</v>
      </c>
      <c r="D159" s="32" t="str">
        <f t="shared" si="43"/>
        <v>Roof</v>
      </c>
      <c r="E159" s="32" t="str">
        <f t="shared" si="43"/>
        <v>Column</v>
      </c>
      <c r="F159" s="32" t="str">
        <f t="shared" si="43"/>
        <v>W8X40</v>
      </c>
      <c r="G159" s="32">
        <f t="shared" si="43"/>
        <v>15</v>
      </c>
      <c r="H159" s="32" t="str">
        <f>VLOOKUP(B159,[2]Design!$B$39:$R$82,6,FALSE)</f>
        <v>W12X50</v>
      </c>
      <c r="I159" s="32">
        <f t="shared" ref="I159:I187" si="44">VLOOKUP(H159, W_PROP, 3, FALSE)</f>
        <v>50</v>
      </c>
      <c r="J159" s="40">
        <f>VLOOKUP(B159, [2]Design!$B$39:$P$82, 9, FALSE)</f>
        <v>1.6666666666666667</v>
      </c>
      <c r="K159" s="40">
        <f>VLOOKUP(B159, [2]Design!$B$39:$R$82, 10, FALSE)</f>
        <v>0</v>
      </c>
      <c r="L159" s="39">
        <f>VLOOKUP(B159, [2]Design!$B$39:$R$82, 15, FALSE)</f>
        <v>1.2</v>
      </c>
      <c r="M159" s="39">
        <f>VLOOKUP(B159, [2]Design!$B$39:$R$82, 16, FALSE)</f>
        <v>1.5</v>
      </c>
    </row>
    <row r="160" spans="2:13" x14ac:dyDescent="0.25">
      <c r="B160" s="166">
        <f t="shared" si="43"/>
        <v>3</v>
      </c>
      <c r="C160" s="131" t="str">
        <f t="shared" si="43"/>
        <v>Braced</v>
      </c>
      <c r="D160" s="131" t="str">
        <f t="shared" si="43"/>
        <v>First</v>
      </c>
      <c r="E160" s="131" t="str">
        <f t="shared" si="43"/>
        <v>Column</v>
      </c>
      <c r="F160" s="131" t="str">
        <f t="shared" si="43"/>
        <v>W8X40</v>
      </c>
      <c r="G160" s="131">
        <f t="shared" si="43"/>
        <v>15</v>
      </c>
      <c r="H160" s="29" t="s">
        <v>317</v>
      </c>
      <c r="I160" s="32">
        <f t="shared" si="44"/>
        <v>50</v>
      </c>
      <c r="J160" s="40">
        <f>VLOOKUP(B160, [2]Design!$B$39:$P$82, 9, FALSE)</f>
        <v>5</v>
      </c>
      <c r="K160" s="40">
        <f>VLOOKUP(B160, [2]Design!$B$39:$R$82, 10, FALSE)</f>
        <v>0</v>
      </c>
      <c r="L160" s="39">
        <f>VLOOKUP(B160, [2]Design!$B$39:$R$82, 15, FALSE)</f>
        <v>1.2</v>
      </c>
      <c r="M160" s="39">
        <f>VLOOKUP(B160, [2]Design!$B$39:$R$82, 16, FALSE)</f>
        <v>1.5</v>
      </c>
    </row>
    <row r="161" spans="2:13" x14ac:dyDescent="0.25">
      <c r="B161" s="142">
        <f t="shared" si="43"/>
        <v>4</v>
      </c>
      <c r="C161" s="151" t="str">
        <f t="shared" si="43"/>
        <v>Braced</v>
      </c>
      <c r="D161" s="151" t="str">
        <f t="shared" si="43"/>
        <v>Roof</v>
      </c>
      <c r="E161" s="151" t="str">
        <f t="shared" si="43"/>
        <v>Column</v>
      </c>
      <c r="F161" s="151" t="str">
        <f t="shared" si="43"/>
        <v>W8X40</v>
      </c>
      <c r="G161" s="151">
        <f t="shared" si="43"/>
        <v>15</v>
      </c>
      <c r="H161" s="29" t="s">
        <v>316</v>
      </c>
      <c r="I161" s="32">
        <f t="shared" si="44"/>
        <v>40</v>
      </c>
      <c r="J161" s="40">
        <f>VLOOKUP(B161, [2]Design!$B$39:$P$82, 9, FALSE)</f>
        <v>0</v>
      </c>
      <c r="K161" s="40">
        <f>VLOOKUP(B161, [2]Design!$B$39:$R$82, 10, FALSE)</f>
        <v>0</v>
      </c>
      <c r="L161" s="39">
        <f>VLOOKUP(B161, [2]Design!$B$39:$R$82, 15, FALSE)</f>
        <v>1.2</v>
      </c>
      <c r="M161" s="39">
        <f>VLOOKUP(B161, [2]Design!$B$39:$R$82, 16, FALSE)</f>
        <v>1.2</v>
      </c>
    </row>
    <row r="162" spans="2:13" x14ac:dyDescent="0.25">
      <c r="B162" s="32">
        <f t="shared" si="43"/>
        <v>5</v>
      </c>
      <c r="C162" s="32" t="str">
        <f t="shared" si="43"/>
        <v>Braced</v>
      </c>
      <c r="D162" s="32" t="str">
        <f t="shared" si="43"/>
        <v>First</v>
      </c>
      <c r="E162" s="32" t="str">
        <f t="shared" si="43"/>
        <v>Column</v>
      </c>
      <c r="F162" s="32" t="str">
        <f t="shared" si="43"/>
        <v>W8X40</v>
      </c>
      <c r="G162" s="32">
        <f t="shared" si="43"/>
        <v>15</v>
      </c>
      <c r="H162" s="32" t="str">
        <f>VLOOKUP(B162,[2]Design!$B$39:$R$82,6,FALSE)</f>
        <v>W12X50</v>
      </c>
      <c r="I162" s="32">
        <f t="shared" si="44"/>
        <v>50</v>
      </c>
      <c r="J162" s="40">
        <f>VLOOKUP(B162, [2]Design!$B$39:$P$82, 9, FALSE)</f>
        <v>0</v>
      </c>
      <c r="K162" s="40">
        <f>VLOOKUP(B162, [2]Design!$B$39:$R$82, 10, FALSE)</f>
        <v>0</v>
      </c>
      <c r="L162" s="39">
        <f>VLOOKUP(B162, [2]Design!$B$39:$R$82, 15, FALSE)</f>
        <v>1.2</v>
      </c>
      <c r="M162" s="39">
        <f>VLOOKUP(B162, [2]Design!$B$39:$R$82, 16, FALSE)</f>
        <v>1.5</v>
      </c>
    </row>
    <row r="163" spans="2:13" x14ac:dyDescent="0.25">
      <c r="B163" s="32">
        <f t="shared" si="43"/>
        <v>6</v>
      </c>
      <c r="C163" s="32" t="str">
        <f t="shared" si="43"/>
        <v>Braced</v>
      </c>
      <c r="D163" s="32" t="str">
        <f t="shared" si="43"/>
        <v>Roof</v>
      </c>
      <c r="E163" s="32" t="str">
        <f t="shared" si="43"/>
        <v>Column</v>
      </c>
      <c r="F163" s="32" t="str">
        <f t="shared" si="43"/>
        <v>W8X40</v>
      </c>
      <c r="G163" s="32">
        <f t="shared" si="43"/>
        <v>15</v>
      </c>
      <c r="H163" s="32" t="str">
        <f>VLOOKUP(B163,[2]Design!$B$39:$R$82,6,FALSE)</f>
        <v>W12X50</v>
      </c>
      <c r="I163" s="32">
        <f t="shared" si="44"/>
        <v>50</v>
      </c>
      <c r="J163" s="40">
        <f>VLOOKUP(B163, [2]Design!$B$39:$P$82, 9, FALSE)</f>
        <v>0</v>
      </c>
      <c r="K163" s="40">
        <f>VLOOKUP(B163, [2]Design!$B$39:$R$82, 10, FALSE)</f>
        <v>0</v>
      </c>
      <c r="L163" s="39">
        <f>VLOOKUP(B163, [2]Design!$B$39:$R$82, 15, FALSE)</f>
        <v>1.2</v>
      </c>
      <c r="M163" s="39">
        <f>VLOOKUP(B163, [2]Design!$B$39:$R$82, 16, FALSE)</f>
        <v>1.5</v>
      </c>
    </row>
    <row r="164" spans="2:13" x14ac:dyDescent="0.25">
      <c r="B164" s="166">
        <f t="shared" ref="B164:G164" si="45">B18</f>
        <v>9</v>
      </c>
      <c r="C164" s="131" t="str">
        <f t="shared" si="45"/>
        <v>Braced</v>
      </c>
      <c r="D164" s="131" t="str">
        <f t="shared" si="45"/>
        <v>First</v>
      </c>
      <c r="E164" s="131" t="str">
        <f t="shared" si="45"/>
        <v>Beam</v>
      </c>
      <c r="F164" s="131" t="str">
        <f t="shared" si="45"/>
        <v>W21X55</v>
      </c>
      <c r="G164" s="131">
        <f t="shared" si="45"/>
        <v>36</v>
      </c>
      <c r="H164" s="29" t="s">
        <v>315</v>
      </c>
      <c r="I164" s="32">
        <f t="shared" si="44"/>
        <v>68</v>
      </c>
      <c r="J164" s="40">
        <f>VLOOKUP(B164, [2]Design!$B$39:$P$82, 9, FALSE)</f>
        <v>0</v>
      </c>
      <c r="K164" s="40">
        <f>VLOOKUP(B164, [2]Design!$B$39:$R$82, 10, FALSE)</f>
        <v>0</v>
      </c>
      <c r="L164" s="39">
        <f>VLOOKUP(B164, [2]Design!$B$39:$R$82, 15, FALSE)</f>
        <v>2.16</v>
      </c>
      <c r="M164" s="39">
        <f>VLOOKUP(B164, [2]Design!$B$39:$R$82, 16, FALSE)</f>
        <v>2.16</v>
      </c>
    </row>
    <row r="165" spans="2:13" x14ac:dyDescent="0.25">
      <c r="B165" s="166">
        <f t="shared" ref="B165:G165" si="46">B19</f>
        <v>10</v>
      </c>
      <c r="C165" s="131" t="str">
        <f t="shared" si="46"/>
        <v>Braced</v>
      </c>
      <c r="D165" s="131" t="str">
        <f t="shared" si="46"/>
        <v>First</v>
      </c>
      <c r="E165" s="131" t="str">
        <f t="shared" si="46"/>
        <v>Interior Beam</v>
      </c>
      <c r="F165" s="131" t="str">
        <f t="shared" si="46"/>
        <v>W21X55</v>
      </c>
      <c r="G165" s="131">
        <f t="shared" si="46"/>
        <v>36</v>
      </c>
      <c r="H165" s="32" t="str">
        <f>VLOOKUP($B165,[2]Design!$B$39:$R$82,6,FALSE)</f>
        <v>W14X30</v>
      </c>
      <c r="I165" s="32">
        <f t="shared" si="44"/>
        <v>30</v>
      </c>
      <c r="J165" s="40">
        <f>VLOOKUP(B165, [2]Design!$B$39:$P$82, 9, FALSE)</f>
        <v>0</v>
      </c>
      <c r="K165" s="40">
        <f>VLOOKUP(B165, [2]Design!$B$39:$R$82, 10, FALSE)</f>
        <v>0</v>
      </c>
      <c r="L165" s="39">
        <f>VLOOKUP(B165, [2]Design!$B$39:$R$82, 15, FALSE)</f>
        <v>2.16</v>
      </c>
      <c r="M165" s="39">
        <f>VLOOKUP(B165, [2]Design!$B$39:$R$82, 16, FALSE)</f>
        <v>2.16</v>
      </c>
    </row>
    <row r="166" spans="2:13" x14ac:dyDescent="0.25">
      <c r="B166" s="32">
        <f t="shared" ref="B166:G166" si="47">B20</f>
        <v>11</v>
      </c>
      <c r="C166" s="32" t="str">
        <f t="shared" si="47"/>
        <v>Braced</v>
      </c>
      <c r="D166" s="32" t="str">
        <f t="shared" si="47"/>
        <v>First</v>
      </c>
      <c r="E166" s="32" t="str">
        <f t="shared" si="47"/>
        <v>Beam</v>
      </c>
      <c r="F166" s="32" t="str">
        <f t="shared" si="47"/>
        <v>W21X55</v>
      </c>
      <c r="G166" s="32">
        <f t="shared" si="47"/>
        <v>36</v>
      </c>
      <c r="H166" s="32" t="str">
        <f>VLOOKUP($B166,[2]Design!$B$39:$R$82,6,FALSE)</f>
        <v>W14X30</v>
      </c>
      <c r="I166" s="32">
        <f t="shared" si="44"/>
        <v>30</v>
      </c>
      <c r="J166" s="40">
        <f>VLOOKUP(B166, [2]Design!$B$39:$P$82, 9, FALSE)</f>
        <v>0</v>
      </c>
      <c r="K166" s="40">
        <f>VLOOKUP(B166, [2]Design!$B$39:$R$82, 10, FALSE)</f>
        <v>0</v>
      </c>
      <c r="L166" s="39">
        <f>VLOOKUP(B166, [2]Design!$B$39:$R$82, 15, FALSE)</f>
        <v>2.16</v>
      </c>
      <c r="M166" s="39">
        <f>VLOOKUP(B166, [2]Design!$B$39:$R$82, 16, FALSE)</f>
        <v>2.16</v>
      </c>
    </row>
    <row r="167" spans="2:13" x14ac:dyDescent="0.25">
      <c r="B167" s="32">
        <f t="shared" ref="B167:G167" si="48">B21</f>
        <v>12</v>
      </c>
      <c r="C167" s="32" t="str">
        <f t="shared" si="48"/>
        <v>Braced</v>
      </c>
      <c r="D167" s="32" t="str">
        <f t="shared" si="48"/>
        <v>Roof</v>
      </c>
      <c r="E167" s="32" t="str">
        <f t="shared" si="48"/>
        <v>Beam</v>
      </c>
      <c r="F167" s="32" t="str">
        <f t="shared" si="48"/>
        <v>W14X34</v>
      </c>
      <c r="G167" s="32">
        <f t="shared" si="48"/>
        <v>36</v>
      </c>
      <c r="H167" s="32" t="str">
        <f>VLOOKUP($B167,[2]Design!$B$39:$R$82,6,FALSE)</f>
        <v>W10X19</v>
      </c>
      <c r="I167" s="32">
        <f t="shared" si="44"/>
        <v>19</v>
      </c>
      <c r="J167" s="40">
        <f>VLOOKUP(B167, [2]Design!$B$39:$P$82, 9, FALSE)</f>
        <v>0</v>
      </c>
      <c r="K167" s="40">
        <f>VLOOKUP(B167, [2]Design!$B$39:$R$82, 10, FALSE)</f>
        <v>0</v>
      </c>
      <c r="L167" s="39">
        <f>VLOOKUP(B167, [2]Design!$B$39:$R$82, 15, FALSE)</f>
        <v>1.3680000000000001</v>
      </c>
      <c r="M167" s="39">
        <f>VLOOKUP(B167, [2]Design!$B$39:$R$82, 16, FALSE)</f>
        <v>1.3680000000000001</v>
      </c>
    </row>
    <row r="168" spans="2:13" x14ac:dyDescent="0.25">
      <c r="B168" s="32">
        <f t="shared" ref="B168:G168" si="49">B22</f>
        <v>13</v>
      </c>
      <c r="C168" s="32" t="str">
        <f t="shared" si="49"/>
        <v>Braced</v>
      </c>
      <c r="D168" s="32" t="str">
        <f t="shared" si="49"/>
        <v>Roof</v>
      </c>
      <c r="E168" s="32" t="str">
        <f t="shared" si="49"/>
        <v>Interior Beam</v>
      </c>
      <c r="F168" s="32" t="str">
        <f t="shared" si="49"/>
        <v>W14X34</v>
      </c>
      <c r="G168" s="32">
        <f t="shared" si="49"/>
        <v>36</v>
      </c>
      <c r="H168" s="32" t="str">
        <f>VLOOKUP($B168,[2]Design!$B$39:$R$82,6,FALSE)</f>
        <v>W10X19</v>
      </c>
      <c r="I168" s="32">
        <f t="shared" si="44"/>
        <v>19</v>
      </c>
      <c r="J168" s="40">
        <f>VLOOKUP(B168, [2]Design!$B$39:$P$82, 9, FALSE)</f>
        <v>0</v>
      </c>
      <c r="K168" s="40">
        <f>VLOOKUP(B168, [2]Design!$B$39:$R$82, 10, FALSE)</f>
        <v>0</v>
      </c>
      <c r="L168" s="39">
        <f>VLOOKUP(B168, [2]Design!$B$39:$R$82, 15, FALSE)</f>
        <v>1.3680000000000001</v>
      </c>
      <c r="M168" s="39">
        <f>VLOOKUP(B168, [2]Design!$B$39:$R$82, 16, FALSE)</f>
        <v>1.3680000000000001</v>
      </c>
    </row>
    <row r="169" spans="2:13" x14ac:dyDescent="0.25">
      <c r="B169" s="32">
        <f t="shared" ref="B169:G169" si="50">B23</f>
        <v>14</v>
      </c>
      <c r="C169" s="32" t="str">
        <f t="shared" si="50"/>
        <v>Braced</v>
      </c>
      <c r="D169" s="32" t="str">
        <f t="shared" si="50"/>
        <v>Roof</v>
      </c>
      <c r="E169" s="32" t="str">
        <f t="shared" si="50"/>
        <v>Beam</v>
      </c>
      <c r="F169" s="32" t="str">
        <f t="shared" si="50"/>
        <v>W14X34</v>
      </c>
      <c r="G169" s="32">
        <f t="shared" si="50"/>
        <v>36</v>
      </c>
      <c r="H169" s="32" t="str">
        <f>VLOOKUP($B169,[2]Design!$B$39:$R$82,6,FALSE)</f>
        <v>W10X19</v>
      </c>
      <c r="I169" s="32">
        <f t="shared" si="44"/>
        <v>19</v>
      </c>
      <c r="J169" s="40">
        <f>VLOOKUP(B169, [2]Design!$B$39:$P$82, 9, FALSE)</f>
        <v>0</v>
      </c>
      <c r="K169" s="40">
        <f>VLOOKUP(B169, [2]Design!$B$39:$R$82, 10, FALSE)</f>
        <v>0</v>
      </c>
      <c r="L169" s="39">
        <f>VLOOKUP(B169, [2]Design!$B$39:$R$82, 15, FALSE)</f>
        <v>1.3680000000000001</v>
      </c>
      <c r="M169" s="39">
        <f>VLOOKUP(B169, [2]Design!$B$39:$R$82, 16, FALSE)</f>
        <v>1.3680000000000001</v>
      </c>
    </row>
    <row r="170" spans="2:13" x14ac:dyDescent="0.25">
      <c r="B170" s="32">
        <f t="shared" ref="B170:G170" si="51">B24</f>
        <v>15</v>
      </c>
      <c r="C170" s="32" t="str">
        <f t="shared" si="51"/>
        <v>Braced</v>
      </c>
      <c r="D170" s="32" t="str">
        <f t="shared" si="51"/>
        <v>Roof</v>
      </c>
      <c r="E170" s="32" t="str">
        <f t="shared" si="51"/>
        <v>Braces</v>
      </c>
      <c r="F170" s="32" t="str">
        <f t="shared" si="51"/>
        <v>WT9X48.5</v>
      </c>
      <c r="G170" s="32">
        <f t="shared" si="51"/>
        <v>39</v>
      </c>
      <c r="H170" s="32" t="str">
        <f>VLOOKUP($B170,[2]Design!$B$39:$R$82,6,FALSE)</f>
        <v>W10X33</v>
      </c>
      <c r="I170" s="32">
        <f t="shared" si="44"/>
        <v>33</v>
      </c>
      <c r="J170" s="40">
        <f>VLOOKUP(B170, [2]Design!$B$39:$P$82, 9, FALSE)</f>
        <v>0</v>
      </c>
      <c r="K170" s="40">
        <f>VLOOKUP(B170, [2]Design!$B$39:$R$82, 10, FALSE)</f>
        <v>0</v>
      </c>
      <c r="L170" s="39">
        <f>VLOOKUP(B170, [2]Design!$B$39:$R$82, 15, FALSE)</f>
        <v>3.7829999999999999</v>
      </c>
      <c r="M170" s="39">
        <f>VLOOKUP(B170, [2]Design!$B$39:$R$82, 16, FALSE)</f>
        <v>2.5739999999999998</v>
      </c>
    </row>
    <row r="171" spans="2:13" x14ac:dyDescent="0.25">
      <c r="B171" s="32">
        <f t="shared" ref="B171:G171" si="52">B25</f>
        <v>16</v>
      </c>
      <c r="C171" s="32" t="str">
        <f t="shared" si="52"/>
        <v>Braced</v>
      </c>
      <c r="D171" s="32" t="str">
        <f t="shared" si="52"/>
        <v>Roof</v>
      </c>
      <c r="E171" s="32" t="str">
        <f t="shared" si="52"/>
        <v>Braces</v>
      </c>
      <c r="F171" s="32" t="str">
        <f t="shared" si="52"/>
        <v>WT9X48.5</v>
      </c>
      <c r="G171" s="32">
        <f t="shared" si="52"/>
        <v>39</v>
      </c>
      <c r="H171" s="32" t="str">
        <f>VLOOKUP($B171,[2]Design!$B$39:$R$82,6,FALSE)</f>
        <v>W10X33</v>
      </c>
      <c r="I171" s="32">
        <f t="shared" si="44"/>
        <v>33</v>
      </c>
      <c r="J171" s="40">
        <f>VLOOKUP(B171, [2]Design!$B$39:$P$82, 9, FALSE)</f>
        <v>0</v>
      </c>
      <c r="K171" s="40">
        <f>VLOOKUP(B171, [2]Design!$B$39:$R$82, 10, FALSE)</f>
        <v>0</v>
      </c>
      <c r="L171" s="39">
        <f>VLOOKUP(B171, [2]Design!$B$39:$R$82, 15, FALSE)</f>
        <v>3.7829999999999999</v>
      </c>
      <c r="M171" s="39">
        <f>VLOOKUP(B171, [2]Design!$B$39:$R$82, 16, FALSE)</f>
        <v>2.5739999999999998</v>
      </c>
    </row>
    <row r="172" spans="2:13" x14ac:dyDescent="0.25">
      <c r="B172" s="32">
        <f t="shared" ref="B172:G172" si="53">B26</f>
        <v>17</v>
      </c>
      <c r="C172" s="32" t="str">
        <f t="shared" si="53"/>
        <v>Braced</v>
      </c>
      <c r="D172" s="32" t="str">
        <f t="shared" si="53"/>
        <v>First</v>
      </c>
      <c r="E172" s="32" t="str">
        <f t="shared" si="53"/>
        <v>Braces</v>
      </c>
      <c r="F172" s="32" t="str">
        <f t="shared" si="53"/>
        <v>WT9X48.5</v>
      </c>
      <c r="G172" s="32">
        <f t="shared" si="53"/>
        <v>39</v>
      </c>
      <c r="H172" s="29" t="s">
        <v>337</v>
      </c>
      <c r="I172" s="32">
        <f t="shared" si="44"/>
        <v>33</v>
      </c>
      <c r="J172" s="40">
        <f>VLOOKUP(B172, [2]Design!$B$39:$P$82, 9, FALSE)</f>
        <v>0</v>
      </c>
      <c r="K172" s="40">
        <f>VLOOKUP(B172, [2]Design!$B$39:$R$82, 10, FALSE)</f>
        <v>0</v>
      </c>
      <c r="L172" s="39">
        <f>VLOOKUP(B172, [2]Design!$B$39:$R$82, 15, FALSE)</f>
        <v>3.7829999999999999</v>
      </c>
      <c r="M172" s="39">
        <f>VLOOKUP(B172, [2]Design!$B$39:$R$82, 16, FALSE)</f>
        <v>2.5739999999999998</v>
      </c>
    </row>
    <row r="173" spans="2:13" x14ac:dyDescent="0.25">
      <c r="B173" s="32">
        <f t="shared" ref="B173:G173" si="54">B27</f>
        <v>18</v>
      </c>
      <c r="C173" s="32" t="str">
        <f t="shared" si="54"/>
        <v>Braced</v>
      </c>
      <c r="D173" s="32" t="str">
        <f t="shared" si="54"/>
        <v>First</v>
      </c>
      <c r="E173" s="32" t="str">
        <f t="shared" si="54"/>
        <v>Braces</v>
      </c>
      <c r="F173" s="32" t="str">
        <f t="shared" si="54"/>
        <v>WT9X48.5</v>
      </c>
      <c r="G173" s="32">
        <f t="shared" si="54"/>
        <v>39</v>
      </c>
      <c r="H173" s="29" t="s">
        <v>337</v>
      </c>
      <c r="I173" s="32">
        <f t="shared" si="44"/>
        <v>33</v>
      </c>
      <c r="J173" s="40">
        <f>VLOOKUP(B173, [2]Design!$B$39:$P$82, 9, FALSE)</f>
        <v>0</v>
      </c>
      <c r="K173" s="40">
        <f>VLOOKUP(B173, [2]Design!$B$39:$R$82, 10, FALSE)</f>
        <v>0</v>
      </c>
      <c r="L173" s="39">
        <f>VLOOKUP(B173, [2]Design!$B$39:$R$82, 15, FALSE)</f>
        <v>3.7829999999999999</v>
      </c>
      <c r="M173" s="39">
        <f>VLOOKUP(B173, [2]Design!$B$39:$R$82, 16, FALSE)</f>
        <v>2.5739999999999998</v>
      </c>
    </row>
    <row r="174" spans="2:13" x14ac:dyDescent="0.25">
      <c r="B174" s="32">
        <f t="shared" ref="B174:G174" si="55">B28</f>
        <v>1</v>
      </c>
      <c r="C174" s="32" t="str">
        <f t="shared" si="55"/>
        <v>Moment</v>
      </c>
      <c r="D174" s="32" t="str">
        <f t="shared" si="55"/>
        <v>First</v>
      </c>
      <c r="E174" s="32" t="str">
        <f t="shared" si="55"/>
        <v>Column</v>
      </c>
      <c r="F174" s="32" t="str">
        <f t="shared" si="55"/>
        <v>W8X40</v>
      </c>
      <c r="G174" s="32">
        <f t="shared" si="55"/>
        <v>15</v>
      </c>
      <c r="H174" s="29" t="s">
        <v>337</v>
      </c>
      <c r="I174" s="32">
        <f t="shared" si="44"/>
        <v>33</v>
      </c>
      <c r="J174" s="40">
        <f>VLOOKUP(B174, [2]Design!$B$39:$P$82, 9, FALSE)</f>
        <v>12</v>
      </c>
      <c r="K174" s="40">
        <f>VLOOKUP(B174, [2]Design!$B$39:$R$82, 10, FALSE)</f>
        <v>0</v>
      </c>
      <c r="L174" s="39">
        <f>VLOOKUP(B174, [2]Design!$B$39:$R$82, 15, FALSE)</f>
        <v>1.2</v>
      </c>
      <c r="M174" s="39">
        <f>VLOOKUP(B174, [2]Design!$B$39:$R$82, 16, FALSE)</f>
        <v>1.5</v>
      </c>
    </row>
    <row r="175" spans="2:13" x14ac:dyDescent="0.25">
      <c r="B175" s="32">
        <f t="shared" ref="B175:G175" si="56">B29</f>
        <v>2</v>
      </c>
      <c r="C175" s="32" t="str">
        <f t="shared" si="56"/>
        <v>Moment</v>
      </c>
      <c r="D175" s="32" t="str">
        <f t="shared" si="56"/>
        <v>Roof</v>
      </c>
      <c r="E175" s="32" t="str">
        <f t="shared" si="56"/>
        <v>Column</v>
      </c>
      <c r="F175" s="32" t="str">
        <f t="shared" si="56"/>
        <v>W8X40</v>
      </c>
      <c r="G175" s="32">
        <f t="shared" si="56"/>
        <v>15</v>
      </c>
      <c r="H175" s="29" t="s">
        <v>337</v>
      </c>
      <c r="I175" s="32">
        <f t="shared" si="44"/>
        <v>33</v>
      </c>
      <c r="J175" s="40">
        <f>VLOOKUP(B175, [2]Design!$B$39:$P$82, 9, FALSE)</f>
        <v>1.6666666666666667</v>
      </c>
      <c r="K175" s="40">
        <f>VLOOKUP(B175, [2]Design!$B$39:$R$82, 10, FALSE)</f>
        <v>0</v>
      </c>
      <c r="L175" s="39">
        <f>VLOOKUP(B175, [2]Design!$B$39:$R$82, 15, FALSE)</f>
        <v>1.2</v>
      </c>
      <c r="M175" s="39">
        <f>VLOOKUP(B175, [2]Design!$B$39:$R$82, 16, FALSE)</f>
        <v>1.5</v>
      </c>
    </row>
    <row r="176" spans="2:13" x14ac:dyDescent="0.25">
      <c r="B176" s="166">
        <f t="shared" ref="B176:G176" si="57">B30</f>
        <v>7</v>
      </c>
      <c r="C176" s="131" t="str">
        <f t="shared" si="57"/>
        <v>Moment</v>
      </c>
      <c r="D176" s="131" t="str">
        <f t="shared" si="57"/>
        <v>First</v>
      </c>
      <c r="E176" s="131" t="str">
        <f t="shared" si="57"/>
        <v>Column</v>
      </c>
      <c r="F176" s="131" t="str">
        <f t="shared" si="57"/>
        <v>W8X40</v>
      </c>
      <c r="G176" s="131">
        <f t="shared" si="57"/>
        <v>15</v>
      </c>
      <c r="H176" s="32" t="str">
        <f>VLOOKUP($B176,[2]Design!$B$39:$R$82,6,FALSE)</f>
        <v>W12X50</v>
      </c>
      <c r="I176" s="32">
        <f t="shared" si="44"/>
        <v>50</v>
      </c>
      <c r="J176" s="40">
        <f>VLOOKUP(B176, [2]Design!$B$39:$P$82, 9, FALSE)</f>
        <v>0</v>
      </c>
      <c r="K176" s="40">
        <f>VLOOKUP(B176, [2]Design!$B$39:$R$82, 10, FALSE)</f>
        <v>0</v>
      </c>
      <c r="L176" s="39">
        <f>VLOOKUP(B176, [2]Design!$B$39:$R$82, 15, FALSE)</f>
        <v>1.2</v>
      </c>
      <c r="M176" s="39">
        <f>VLOOKUP(B176, [2]Design!$B$39:$R$82, 16, FALSE)</f>
        <v>1.5</v>
      </c>
    </row>
    <row r="177" spans="2:13" x14ac:dyDescent="0.25">
      <c r="B177" s="166">
        <f t="shared" ref="B177:G177" si="58">B31</f>
        <v>8</v>
      </c>
      <c r="C177" s="131" t="str">
        <f t="shared" si="58"/>
        <v>Moment</v>
      </c>
      <c r="D177" s="131" t="str">
        <f t="shared" si="58"/>
        <v>Roof</v>
      </c>
      <c r="E177" s="131" t="str">
        <f t="shared" si="58"/>
        <v>Column</v>
      </c>
      <c r="F177" s="131" t="str">
        <f t="shared" si="58"/>
        <v>W8X40</v>
      </c>
      <c r="G177" s="131">
        <f t="shared" si="58"/>
        <v>15</v>
      </c>
      <c r="H177" s="32" t="str">
        <f>VLOOKUP($B177,[2]Design!$B$39:$R$82,6,FALSE)</f>
        <v>W12X50</v>
      </c>
      <c r="I177" s="32">
        <f t="shared" si="44"/>
        <v>50</v>
      </c>
      <c r="J177" s="40">
        <f>VLOOKUP(B177, [2]Design!$B$39:$P$82, 9, FALSE)</f>
        <v>0</v>
      </c>
      <c r="K177" s="40">
        <f>VLOOKUP(B177, [2]Design!$B$39:$R$82, 10, FALSE)</f>
        <v>0</v>
      </c>
      <c r="L177" s="39">
        <f>VLOOKUP(B177, [2]Design!$B$39:$R$82, 15, FALSE)</f>
        <v>1.2</v>
      </c>
      <c r="M177" s="39">
        <f>VLOOKUP(B177, [2]Design!$B$39:$R$82, 16, FALSE)</f>
        <v>1.5</v>
      </c>
    </row>
    <row r="178" spans="2:13" x14ac:dyDescent="0.25">
      <c r="B178" s="32">
        <f t="shared" ref="B178:G178" si="59">B32</f>
        <v>21</v>
      </c>
      <c r="C178" s="32" t="str">
        <f t="shared" si="59"/>
        <v>Moment</v>
      </c>
      <c r="D178" s="32" t="str">
        <f t="shared" si="59"/>
        <v>First</v>
      </c>
      <c r="E178" s="32" t="str">
        <f t="shared" si="59"/>
        <v>Column</v>
      </c>
      <c r="F178" s="32" t="str">
        <f t="shared" si="59"/>
        <v>W8X40</v>
      </c>
      <c r="G178" s="32">
        <f t="shared" si="59"/>
        <v>15</v>
      </c>
      <c r="H178" s="32" t="str">
        <f>VLOOKUP($B178,[2]Design!$B$39:$R$82,6,FALSE)</f>
        <v>W10X68</v>
      </c>
      <c r="I178" s="32">
        <f t="shared" si="44"/>
        <v>68</v>
      </c>
      <c r="J178" s="40">
        <f>VLOOKUP(B178, [2]Design!$B$39:$P$82, 9, FALSE)</f>
        <v>0</v>
      </c>
      <c r="K178" s="40">
        <f>VLOOKUP(B178, [2]Design!$B$39:$R$82, 10, FALSE)</f>
        <v>0</v>
      </c>
      <c r="L178" s="39">
        <f>VLOOKUP(B178, [2]Design!$B$39:$R$82, 15, FALSE)</f>
        <v>1.17</v>
      </c>
      <c r="M178" s="39">
        <f>VLOOKUP(B178, [2]Design!$B$39:$R$82, 16, FALSE)</f>
        <v>2.04</v>
      </c>
    </row>
    <row r="179" spans="2:13" x14ac:dyDescent="0.25">
      <c r="B179" s="32">
        <f t="shared" ref="B179:G179" si="60">B33</f>
        <v>22</v>
      </c>
      <c r="C179" s="32" t="str">
        <f t="shared" si="60"/>
        <v>Moment</v>
      </c>
      <c r="D179" s="32" t="str">
        <f t="shared" si="60"/>
        <v>Roof</v>
      </c>
      <c r="E179" s="32" t="str">
        <f t="shared" si="60"/>
        <v>Column</v>
      </c>
      <c r="F179" s="32" t="str">
        <f t="shared" si="60"/>
        <v>W8X40</v>
      </c>
      <c r="G179" s="32">
        <f t="shared" si="60"/>
        <v>15</v>
      </c>
      <c r="H179" s="32" t="str">
        <f>VLOOKUP($B179,[2]Design!$B$39:$R$82,6,FALSE)</f>
        <v>W10X68</v>
      </c>
      <c r="I179" s="32">
        <f t="shared" si="44"/>
        <v>68</v>
      </c>
      <c r="J179" s="40">
        <f>VLOOKUP(B179, [2]Design!$B$39:$P$82, 9, FALSE)</f>
        <v>0</v>
      </c>
      <c r="K179" s="40">
        <f>VLOOKUP(B179, [2]Design!$B$39:$R$82, 10, FALSE)</f>
        <v>0</v>
      </c>
      <c r="L179" s="39">
        <f>VLOOKUP(B179, [2]Design!$B$39:$R$82, 15, FALSE)</f>
        <v>1.17</v>
      </c>
      <c r="M179" s="39">
        <f>VLOOKUP(B179, [2]Design!$B$39:$R$82, 16, FALSE)</f>
        <v>2.04</v>
      </c>
    </row>
    <row r="180" spans="2:13" x14ac:dyDescent="0.25">
      <c r="B180" s="166">
        <f t="shared" ref="B180:G180" si="61">B34</f>
        <v>23</v>
      </c>
      <c r="C180" s="131" t="str">
        <f t="shared" si="61"/>
        <v>Moment</v>
      </c>
      <c r="D180" s="131" t="str">
        <f t="shared" si="61"/>
        <v>First</v>
      </c>
      <c r="E180" s="131" t="str">
        <f t="shared" si="61"/>
        <v>Column</v>
      </c>
      <c r="F180" s="131" t="str">
        <f t="shared" si="61"/>
        <v>W8X40</v>
      </c>
      <c r="G180" s="131">
        <f t="shared" si="61"/>
        <v>15</v>
      </c>
      <c r="H180" s="32" t="str">
        <f>VLOOKUP($B180,[2]Design!$B$39:$R$82,6,FALSE)</f>
        <v>W10X68</v>
      </c>
      <c r="I180" s="32">
        <f t="shared" si="44"/>
        <v>68</v>
      </c>
      <c r="J180" s="40">
        <f>VLOOKUP(B180, [2]Design!$B$39:$P$82, 9, FALSE)</f>
        <v>0</v>
      </c>
      <c r="K180" s="40">
        <f>VLOOKUP(B180, [2]Design!$B$39:$R$82, 10, FALSE)</f>
        <v>0</v>
      </c>
      <c r="L180" s="39">
        <f>VLOOKUP(B180, [2]Design!$B$39:$R$82, 15, FALSE)</f>
        <v>1.17</v>
      </c>
      <c r="M180" s="39">
        <f>VLOOKUP(B180, [2]Design!$B$39:$R$82, 16, FALSE)</f>
        <v>2.04</v>
      </c>
    </row>
    <row r="181" spans="2:13" x14ac:dyDescent="0.25">
      <c r="B181" s="166">
        <f t="shared" ref="B181:G181" si="62">B35</f>
        <v>24</v>
      </c>
      <c r="C181" s="131" t="str">
        <f t="shared" si="62"/>
        <v>Moment</v>
      </c>
      <c r="D181" s="131" t="str">
        <f t="shared" si="62"/>
        <v>Roof</v>
      </c>
      <c r="E181" s="131" t="str">
        <f t="shared" si="62"/>
        <v>Column</v>
      </c>
      <c r="F181" s="131" t="str">
        <f t="shared" si="62"/>
        <v>W8X40</v>
      </c>
      <c r="G181" s="131">
        <f t="shared" si="62"/>
        <v>15</v>
      </c>
      <c r="H181" s="32" t="str">
        <f>VLOOKUP($B181,[2]Design!$B$39:$R$82,6,FALSE)</f>
        <v>W10X68</v>
      </c>
      <c r="I181" s="32">
        <f t="shared" si="44"/>
        <v>68</v>
      </c>
      <c r="J181" s="40">
        <f>VLOOKUP(B181, [2]Design!$B$39:$P$82, 9, FALSE)</f>
        <v>5</v>
      </c>
      <c r="K181" s="40">
        <f>VLOOKUP(B181, [2]Design!$B$39:$R$82, 10, FALSE)</f>
        <v>0</v>
      </c>
      <c r="L181" s="39">
        <f>VLOOKUP(B181, [2]Design!$B$39:$R$82, 15, FALSE)</f>
        <v>1.17</v>
      </c>
      <c r="M181" s="39">
        <f>VLOOKUP(B181, [2]Design!$B$39:$R$82, 16, FALSE)</f>
        <v>2.04</v>
      </c>
    </row>
    <row r="182" spans="2:13" x14ac:dyDescent="0.25">
      <c r="B182" s="32">
        <f t="shared" ref="B182:G182" si="63">B36</f>
        <v>25</v>
      </c>
      <c r="C182" s="32" t="str">
        <f t="shared" si="63"/>
        <v>Moment</v>
      </c>
      <c r="D182" s="32" t="str">
        <f t="shared" si="63"/>
        <v>Roof</v>
      </c>
      <c r="E182" s="32" t="str">
        <f t="shared" si="63"/>
        <v>Beam</v>
      </c>
      <c r="F182" s="32" t="str">
        <f t="shared" si="63"/>
        <v>W12X16</v>
      </c>
      <c r="G182" s="32">
        <f t="shared" si="63"/>
        <v>24</v>
      </c>
      <c r="H182" s="29" t="s">
        <v>315</v>
      </c>
      <c r="I182" s="32">
        <f t="shared" si="44"/>
        <v>68</v>
      </c>
      <c r="J182" s="40">
        <f>VLOOKUP(B182, [2]Design!$B$39:$P$82, 9, FALSE)</f>
        <v>8</v>
      </c>
      <c r="K182" s="40">
        <f>VLOOKUP(B182, [2]Design!$B$39:$R$82, 10, FALSE)</f>
        <v>0</v>
      </c>
      <c r="L182" s="39">
        <f>VLOOKUP(B182, [2]Design!$B$39:$R$82, 15, FALSE)</f>
        <v>1.44</v>
      </c>
      <c r="M182" s="39">
        <f>VLOOKUP(B182, [2]Design!$B$39:$R$82, 16, FALSE)</f>
        <v>1.44</v>
      </c>
    </row>
    <row r="183" spans="2:13" x14ac:dyDescent="0.25">
      <c r="B183" s="166">
        <f t="shared" ref="B183:G183" si="64">B37</f>
        <v>26</v>
      </c>
      <c r="C183" s="131" t="str">
        <f t="shared" si="64"/>
        <v>Moment</v>
      </c>
      <c r="D183" s="131" t="str">
        <f t="shared" si="64"/>
        <v>Roof</v>
      </c>
      <c r="E183" s="131" t="str">
        <f t="shared" si="64"/>
        <v>Interior Beam</v>
      </c>
      <c r="F183" s="131" t="str">
        <f t="shared" si="64"/>
        <v>W18X35</v>
      </c>
      <c r="G183" s="131">
        <f t="shared" si="64"/>
        <v>24</v>
      </c>
      <c r="H183" s="32" t="str">
        <f>VLOOKUP($B183,[2]Design!$B$39:$R$82,6,FALSE)</f>
        <v>W10X39</v>
      </c>
      <c r="I183" s="32">
        <f t="shared" si="44"/>
        <v>39</v>
      </c>
      <c r="J183" s="40">
        <f>VLOOKUP(B183, [2]Design!$B$39:$P$82, 9, FALSE)</f>
        <v>0</v>
      </c>
      <c r="K183" s="40">
        <f>VLOOKUP(B183, [2]Design!$B$39:$R$82, 10, FALSE)</f>
        <v>0</v>
      </c>
      <c r="L183" s="39">
        <f>VLOOKUP(B183, [2]Design!$B$39:$R$82, 15, FALSE)</f>
        <v>1.92</v>
      </c>
      <c r="M183" s="39">
        <f>VLOOKUP(B183, [2]Design!$B$39:$R$82, 16, FALSE)</f>
        <v>1.8720000000000001</v>
      </c>
    </row>
    <row r="184" spans="2:13" x14ac:dyDescent="0.25">
      <c r="B184" s="166">
        <f t="shared" ref="B184:G184" si="65">B38</f>
        <v>27</v>
      </c>
      <c r="C184" s="131" t="str">
        <f t="shared" si="65"/>
        <v>Moment</v>
      </c>
      <c r="D184" s="131" t="str">
        <f t="shared" si="65"/>
        <v>Roof</v>
      </c>
      <c r="E184" s="131" t="str">
        <f t="shared" si="65"/>
        <v>Beam</v>
      </c>
      <c r="F184" s="131" t="str">
        <f t="shared" si="65"/>
        <v>W12X16</v>
      </c>
      <c r="G184" s="131">
        <f t="shared" si="65"/>
        <v>24</v>
      </c>
      <c r="H184" s="32" t="str">
        <f>VLOOKUP($B184,[2]Design!$B$39:$R$82,6,FALSE)</f>
        <v>W14X30</v>
      </c>
      <c r="I184" s="32">
        <f t="shared" si="44"/>
        <v>30</v>
      </c>
      <c r="J184" s="40">
        <f>VLOOKUP(B184, [2]Design!$B$39:$P$82, 9, FALSE)</f>
        <v>0</v>
      </c>
      <c r="K184" s="40">
        <f>VLOOKUP(B184, [2]Design!$B$39:$R$82, 10, FALSE)</f>
        <v>0</v>
      </c>
      <c r="L184" s="39">
        <f>VLOOKUP(B184, [2]Design!$B$39:$R$82, 15, FALSE)</f>
        <v>1.44</v>
      </c>
      <c r="M184" s="39">
        <f>VLOOKUP(B184, [2]Design!$B$39:$R$82, 16, FALSE)</f>
        <v>1.44</v>
      </c>
    </row>
    <row r="185" spans="2:13" x14ac:dyDescent="0.25">
      <c r="B185" s="32">
        <f t="shared" ref="B185:G185" si="66">B39</f>
        <v>28</v>
      </c>
      <c r="C185" s="32" t="str">
        <f t="shared" si="66"/>
        <v>Moment</v>
      </c>
      <c r="D185" s="32" t="str">
        <f t="shared" si="66"/>
        <v>First</v>
      </c>
      <c r="E185" s="32" t="str">
        <f t="shared" si="66"/>
        <v>Beam</v>
      </c>
      <c r="F185" s="32" t="str">
        <f t="shared" si="66"/>
        <v>W14X22</v>
      </c>
      <c r="G185" s="32">
        <f t="shared" si="66"/>
        <v>24</v>
      </c>
      <c r="H185" s="29" t="s">
        <v>314</v>
      </c>
      <c r="I185" s="32">
        <f t="shared" si="44"/>
        <v>39</v>
      </c>
      <c r="J185" s="40">
        <f>VLOOKUP(B185, [2]Design!$B$39:$P$82, 9, FALSE)</f>
        <v>0</v>
      </c>
      <c r="K185" s="40">
        <f>VLOOKUP(B185, [2]Design!$B$39:$R$82, 10, FALSE)</f>
        <v>0</v>
      </c>
      <c r="L185" s="39">
        <f>VLOOKUP(B185, [2]Design!$B$39:$R$82, 15, FALSE)</f>
        <v>1.92</v>
      </c>
      <c r="M185" s="39">
        <f>VLOOKUP(B185, [2]Design!$B$39:$R$82, 16, FALSE)</f>
        <v>1.92</v>
      </c>
    </row>
    <row r="186" spans="2:13" x14ac:dyDescent="0.25">
      <c r="B186" s="166">
        <f t="shared" ref="B186:G186" si="67">B40</f>
        <v>29</v>
      </c>
      <c r="C186" s="131" t="str">
        <f t="shared" si="67"/>
        <v>Moment</v>
      </c>
      <c r="D186" s="131" t="str">
        <f t="shared" si="67"/>
        <v>First</v>
      </c>
      <c r="E186" s="131" t="str">
        <f t="shared" si="67"/>
        <v>Interior Beam</v>
      </c>
      <c r="F186" s="131" t="str">
        <f t="shared" si="67"/>
        <v>W21X44</v>
      </c>
      <c r="G186" s="131">
        <f t="shared" si="67"/>
        <v>24</v>
      </c>
      <c r="H186" s="32" t="str">
        <f>VLOOKUP($B186,[2]Design!$B$39:$R$82,6,FALSE)</f>
        <v>W12X53</v>
      </c>
      <c r="I186" s="32">
        <f t="shared" si="44"/>
        <v>53</v>
      </c>
      <c r="J186" s="40">
        <f>VLOOKUP(B186, [2]Design!$B$39:$P$82, 9, FALSE)</f>
        <v>0</v>
      </c>
      <c r="K186" s="40">
        <f>VLOOKUP(B186, [2]Design!$B$39:$R$82, 10, FALSE)</f>
        <v>0</v>
      </c>
      <c r="L186" s="39">
        <f>VLOOKUP(B186, [2]Design!$B$39:$R$82, 15, FALSE)</f>
        <v>1.92</v>
      </c>
      <c r="M186" s="39">
        <f>VLOOKUP(B186, [2]Design!$B$39:$R$82, 16, FALSE)</f>
        <v>2.544</v>
      </c>
    </row>
    <row r="187" spans="2:13" x14ac:dyDescent="0.25">
      <c r="B187" s="166">
        <f t="shared" ref="B187:G187" si="68">B41</f>
        <v>30</v>
      </c>
      <c r="C187" s="131" t="str">
        <f t="shared" si="68"/>
        <v>Moment</v>
      </c>
      <c r="D187" s="131" t="str">
        <f t="shared" si="68"/>
        <v>First</v>
      </c>
      <c r="E187" s="131" t="str">
        <f t="shared" si="68"/>
        <v>Beam</v>
      </c>
      <c r="F187" s="131" t="str">
        <f t="shared" si="68"/>
        <v>W14X22</v>
      </c>
      <c r="G187" s="131">
        <f t="shared" si="68"/>
        <v>24</v>
      </c>
      <c r="H187" s="32" t="str">
        <f>VLOOKUP($B187,[2]Design!$B$39:$R$82,6,FALSE)</f>
        <v>W8X40</v>
      </c>
      <c r="I187" s="32">
        <f t="shared" si="44"/>
        <v>40</v>
      </c>
      <c r="J187" s="40">
        <f>VLOOKUP(B187, [2]Design!$B$39:$P$82, 9, FALSE)</f>
        <v>0</v>
      </c>
      <c r="K187" s="40">
        <f>VLOOKUP(B187, [2]Design!$B$39:$R$82, 10, FALSE)</f>
        <v>0</v>
      </c>
      <c r="L187" s="39">
        <f>VLOOKUP(B187, [2]Design!$B$39:$R$82, 15, FALSE)</f>
        <v>1.92</v>
      </c>
      <c r="M187" s="39">
        <f>VLOOKUP(B187, [2]Design!$B$39:$R$82, 16, FALSE)</f>
        <v>1.92</v>
      </c>
    </row>
    <row r="190" spans="2:13" ht="15.75" thickBot="1" x14ac:dyDescent="0.3">
      <c r="B190" s="1" t="s">
        <v>401</v>
      </c>
      <c r="C190" s="1"/>
      <c r="D190" s="1"/>
      <c r="E190" s="2"/>
      <c r="F190" s="2"/>
      <c r="G190" s="2"/>
      <c r="H190" s="2"/>
      <c r="I190" s="2"/>
      <c r="J190" s="2"/>
      <c r="K190" s="15" t="s">
        <v>402</v>
      </c>
    </row>
    <row r="191" spans="2:13" ht="15.75" thickTop="1" x14ac:dyDescent="0.25">
      <c r="B191" s="3"/>
      <c r="C191" s="3"/>
      <c r="D191" s="3"/>
      <c r="E191" s="4"/>
      <c r="F191" s="4"/>
      <c r="G191" s="12"/>
    </row>
    <row r="192" spans="2:13" x14ac:dyDescent="0.25">
      <c r="B192" s="3"/>
      <c r="D192" s="3"/>
      <c r="E192" s="3"/>
      <c r="F192" s="4"/>
      <c r="G192" s="4"/>
    </row>
    <row r="193" spans="2:13" ht="30" x14ac:dyDescent="0.25">
      <c r="B193" s="172" t="s">
        <v>214</v>
      </c>
      <c r="C193" s="173" t="s">
        <v>224</v>
      </c>
      <c r="D193" s="173" t="s">
        <v>208</v>
      </c>
      <c r="E193" s="173" t="s">
        <v>64</v>
      </c>
      <c r="F193" s="173" t="s">
        <v>286</v>
      </c>
      <c r="G193" s="173" t="s">
        <v>210</v>
      </c>
      <c r="H193" s="194" t="s">
        <v>287</v>
      </c>
      <c r="I193" s="195" t="s">
        <v>324</v>
      </c>
      <c r="J193" s="195" t="s">
        <v>318</v>
      </c>
      <c r="K193" s="195" t="s">
        <v>319</v>
      </c>
      <c r="L193" s="195" t="s">
        <v>320</v>
      </c>
      <c r="M193" s="196" t="s">
        <v>322</v>
      </c>
    </row>
    <row r="194" spans="2:13" ht="15.75" thickBot="1" x14ac:dyDescent="0.3">
      <c r="B194" s="179" t="s">
        <v>215</v>
      </c>
      <c r="C194" s="180" t="s">
        <v>225</v>
      </c>
      <c r="D194" s="181" t="s">
        <v>209</v>
      </c>
      <c r="E194" s="181"/>
      <c r="F194" s="181" t="s">
        <v>216</v>
      </c>
      <c r="G194" s="181" t="s">
        <v>211</v>
      </c>
      <c r="H194" s="190" t="s">
        <v>216</v>
      </c>
      <c r="I194" s="171" t="s">
        <v>325</v>
      </c>
      <c r="J194" s="171" t="s">
        <v>211</v>
      </c>
      <c r="K194" s="171" t="s">
        <v>321</v>
      </c>
      <c r="L194" s="171" t="s">
        <v>321</v>
      </c>
      <c r="M194" s="197" t="s">
        <v>323</v>
      </c>
    </row>
    <row r="195" spans="2:13" ht="15.75" thickTop="1" x14ac:dyDescent="0.25">
      <c r="B195" s="32">
        <f>B48</f>
        <v>0</v>
      </c>
      <c r="C195" s="32">
        <f t="shared" ref="C195:G195" si="69">C48</f>
        <v>0</v>
      </c>
      <c r="D195" s="32">
        <f t="shared" si="69"/>
        <v>0</v>
      </c>
      <c r="E195" s="32">
        <f t="shared" si="69"/>
        <v>0</v>
      </c>
      <c r="F195" s="32">
        <f t="shared" si="69"/>
        <v>0</v>
      </c>
      <c r="G195" s="32">
        <f t="shared" si="69"/>
        <v>0</v>
      </c>
      <c r="H195" s="29" t="e">
        <f>VLOOKUP(B195,[2]Design!$B$39:$R$82,6,FALSE)</f>
        <v>#N/A</v>
      </c>
      <c r="I195" s="32" t="e">
        <f>VLOOKUP(H195, W_PROP, 3, FALSE)</f>
        <v>#N/A</v>
      </c>
      <c r="J195" s="40" t="e">
        <f>VLOOKUP(B195, [2]Design!$B$39:$P$82, 9, FALSE)</f>
        <v>#N/A</v>
      </c>
      <c r="K195" s="40" t="e">
        <f>VLOOKUP(B195, [2]Design!$B$39:$R$82, 10, FALSE)</f>
        <v>#N/A</v>
      </c>
      <c r="L195" s="39" t="e">
        <f>VLOOKUP(B195, [2]Design!$B$39:$R$82, 15, FALSE)</f>
        <v>#N/A</v>
      </c>
      <c r="M195" s="39" t="e">
        <f>VLOOKUP(B195, [2]Design!$B$39:$R$82, 16, FALSE)</f>
        <v>#N/A</v>
      </c>
    </row>
    <row r="196" spans="2:13" x14ac:dyDescent="0.25">
      <c r="B196" s="32">
        <f t="shared" ref="B196" si="70">B49</f>
        <v>0</v>
      </c>
      <c r="C196" s="32">
        <f t="shared" ref="C196:G197" si="71">C49</f>
        <v>0</v>
      </c>
      <c r="D196" s="32">
        <f t="shared" si="71"/>
        <v>0</v>
      </c>
      <c r="E196" s="32">
        <f t="shared" si="71"/>
        <v>0</v>
      </c>
      <c r="F196" s="32">
        <f t="shared" si="71"/>
        <v>0</v>
      </c>
      <c r="G196" s="32">
        <f t="shared" si="71"/>
        <v>0</v>
      </c>
      <c r="H196" s="32" t="e">
        <f>VLOOKUP(B196,[2]Design!$B$39:$R$82,6,FALSE)</f>
        <v>#N/A</v>
      </c>
      <c r="I196" s="32" t="e">
        <f>VLOOKUP(H196, W_PROP, 3, FALSE)</f>
        <v>#N/A</v>
      </c>
      <c r="J196" s="40" t="e">
        <f>VLOOKUP(B196, [2]Design!$B$39:$P$82, 9, FALSE)</f>
        <v>#N/A</v>
      </c>
      <c r="K196" s="40" t="e">
        <f>VLOOKUP(B196, [2]Design!$B$39:$R$82, 10, FALSE)</f>
        <v>#N/A</v>
      </c>
      <c r="L196" s="39" t="e">
        <f>VLOOKUP(B196, [2]Design!$B$39:$R$82, 15, FALSE)</f>
        <v>#N/A</v>
      </c>
      <c r="M196" s="39" t="e">
        <f>VLOOKUP(B196, [2]Design!$B$39:$R$82, 16, FALSE)</f>
        <v>#N/A</v>
      </c>
    </row>
    <row r="197" spans="2:13" x14ac:dyDescent="0.25">
      <c r="B197" s="166">
        <f t="shared" ref="B197" si="72">B50</f>
        <v>0</v>
      </c>
      <c r="C197" s="131">
        <f t="shared" si="71"/>
        <v>0</v>
      </c>
      <c r="D197" s="131">
        <f t="shared" si="71"/>
        <v>0</v>
      </c>
      <c r="E197" s="131">
        <f t="shared" si="71"/>
        <v>0</v>
      </c>
      <c r="F197" s="131">
        <f t="shared" si="71"/>
        <v>0</v>
      </c>
      <c r="G197" s="131">
        <f t="shared" si="71"/>
        <v>0</v>
      </c>
      <c r="H197" s="29" t="s">
        <v>317</v>
      </c>
      <c r="I197" s="32">
        <f>VLOOKUP(H197, W_PROP, 3, FALSE)</f>
        <v>50</v>
      </c>
      <c r="J197" s="40" t="e">
        <f>VLOOKUP(B197, [2]Design!$B$39:$P$82, 9, FALSE)</f>
        <v>#N/A</v>
      </c>
      <c r="K197" s="40" t="e">
        <f>VLOOKUP(B197, [2]Design!$B$39:$R$82, 10, FALSE)</f>
        <v>#N/A</v>
      </c>
      <c r="L197" s="39" t="e">
        <f>VLOOKUP(B197, [2]Design!$B$39:$R$82, 15, FALSE)</f>
        <v>#N/A</v>
      </c>
      <c r="M197" s="39" t="e">
        <f>VLOOKUP(B197, [2]Design!$B$39:$R$82, 16, FALSE)</f>
        <v>#N/A</v>
      </c>
    </row>
  </sheetData>
  <mergeCells count="4">
    <mergeCell ref="H9:J9"/>
    <mergeCell ref="K9:M9"/>
    <mergeCell ref="M64:N64"/>
    <mergeCell ref="M6:N6"/>
  </mergeCells>
  <dataValidations disablePrompts="1" count="1">
    <dataValidation type="list" allowBlank="1" showInputMessage="1" showErrorMessage="1" sqref="H160:H161 H164 H182 H158 H185 H172:H175 H197 H195">
      <formula1>W_NAME</formula1>
    </dataValidation>
  </dataValidations>
  <pageMargins left="0.25" right="0.25" top="0.75" bottom="0.75" header="0.3" footer="0.3"/>
  <pageSetup paperSize="9" orientation="landscape" r:id="rId1"/>
  <headerFooter>
    <oddHeader>&amp;L&amp;"-,Bold"14.551 &amp;"-,Regular"Advanced Steel Design
&amp;"-,Bold"Homework #5&amp;C&amp;"-,Bold"Lateral Load Resisting Systems&amp;"-,Regular"
Direct Analysis&amp;R&amp;"-,Bold"Ana Gouveia
&amp;D</oddHeader>
    <oddFooter>&amp;CSection A-3
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W12X16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103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12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2.82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3.99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0.10299999999999999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0.26500000000000001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4.67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0.22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0.77300000000000002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4.71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17.100000000000001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20.100000000000001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96.9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61.670235546038548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372.57438551099614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372.57438551099614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49.4</v>
      </c>
      <c r="E78" s="74">
        <f>VLOOKUP($E$52, W_PROP, 24, FALSE)</f>
        <v>7.53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2.0619197361735284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14.061397786861791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2.0619197361735284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1.9547214850417936E-3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9.2067381945468482E-3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8.2860643750921632E-3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(27)'!E117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(27)'!E118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2.73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8.0500000000000007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5.73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75.400000000000006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W12X16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103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12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2.82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3.99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0.10299999999999999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0.26500000000000001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4.67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0.22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0.77300000000000002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4.71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17.100000000000001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20.100000000000001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2.2599999999999998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96.9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1.41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(27)'!D162</f>
        <v>Mntx  =</v>
      </c>
      <c r="E148" s="96">
        <f>'Member (27)'!E162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8.2860643750921632E-3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75.400000000000006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W21X44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843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20.7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6.5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0.77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8.06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1.26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81.599999999999994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95.4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2110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35.732009925558309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228.57142857142858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228.57142857142858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53.6</v>
      </c>
      <c r="E78" s="74">
        <f>VLOOKUP($E$52, W_PROP, 24, FALSE)</f>
        <v>7.22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5.4784015054484279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18.415040268588584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5.4784015054484279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1.096385315256081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14.253009098329052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12.827708188496148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(29)'!E117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(29)'!E118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4.45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16.8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358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W21X44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843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20.7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6.5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0.77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8.06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1.26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81.599999999999994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95.4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10.199999999999999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2110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6.37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(29)'!D162</f>
        <v>Mntx  =</v>
      </c>
      <c r="E148" s="96">
        <f>'Member (29)'!E162</f>
        <v>74.3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11.6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74.3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6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113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12.827708188496148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358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18.193297748696779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17.604597615007464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-74.3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1.418281230080715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15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30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W14X22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199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13.7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0.20799999999999999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0.33500000000000002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5.54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6.49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29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33.200000000000003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314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51.985559566787003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276.92307692307691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276.92307692307691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53.3</v>
      </c>
      <c r="E78" s="74">
        <f>VLOOKUP($E$52, W_PROP, 24, FALSE)</f>
        <v>7.46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3.7323249359366475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16.568610104250922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3.7323249359366475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0.18358518026658113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1.1914678199301116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1.0723210379371004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(30)'!E104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(30)'!E105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(30)'!E106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(30)'!E117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(30)'!E118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(30)'!E119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3.67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10.4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7.27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125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W14X22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199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13.7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0.20799999999999999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0.33500000000000002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5.54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6.49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29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33.200000000000003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4.3899999999999997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314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2.8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(30)'!D162</f>
        <v>Mntx  =</v>
      </c>
      <c r="E148" s="96">
        <f>'Member (30)'!E162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1.0723210379371004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125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3"/>
  <sheetViews>
    <sheetView view="pageLayout" zoomScale="85" zoomScaleNormal="100" zoomScalePageLayoutView="85" workbookViewId="0">
      <selection activeCell="E110" sqref="E110"/>
    </sheetView>
  </sheetViews>
  <sheetFormatPr defaultRowHeight="15" x14ac:dyDescent="0.25"/>
  <cols>
    <col min="1" max="1" width="1" customWidth="1"/>
    <col min="2" max="2" width="10.42578125" customWidth="1"/>
    <col min="3" max="3" width="9.28515625" customWidth="1"/>
    <col min="4" max="4" width="8" customWidth="1"/>
    <col min="5" max="5" width="11.140625" customWidth="1"/>
    <col min="6" max="6" width="6.5703125" style="25" customWidth="1"/>
    <col min="7" max="7" width="4.140625" customWidth="1"/>
    <col min="8" max="8" width="9.5703125" customWidth="1"/>
    <col min="9" max="10" width="6.85546875" customWidth="1"/>
    <col min="11" max="11" width="6.28515625" style="17" customWidth="1"/>
    <col min="12" max="12" width="1.28515625" customWidth="1"/>
    <col min="13" max="13" width="3.42578125" customWidth="1"/>
    <col min="14" max="14" width="6.5703125" customWidth="1"/>
    <col min="15" max="15" width="2.85546875" customWidth="1"/>
  </cols>
  <sheetData>
    <row r="1" spans="2:11" ht="15.75" thickBot="1" x14ac:dyDescent="0.3">
      <c r="B1" s="116" t="s">
        <v>338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226" t="s">
        <v>355</v>
      </c>
      <c r="C25" s="6"/>
      <c r="D25" s="7" t="s">
        <v>356</v>
      </c>
      <c r="E25" s="142">
        <v>9</v>
      </c>
      <c r="F25" s="51" t="s">
        <v>10</v>
      </c>
      <c r="G25" s="9"/>
    </row>
    <row r="26" spans="2:8" x14ac:dyDescent="0.25">
      <c r="B26" s="6"/>
      <c r="C26" s="6"/>
      <c r="D26" s="7" t="s">
        <v>357</v>
      </c>
      <c r="E26" s="142">
        <v>9</v>
      </c>
      <c r="F26" s="51" t="s">
        <v>10</v>
      </c>
      <c r="G26" s="9"/>
    </row>
    <row r="27" spans="2:8" ht="15.75" x14ac:dyDescent="0.25">
      <c r="B27" s="6"/>
      <c r="C27" s="6"/>
      <c r="D27" s="7" t="s">
        <v>358</v>
      </c>
      <c r="E27" s="142">
        <f>E25*E26</f>
        <v>81</v>
      </c>
      <c r="F27" s="54" t="s">
        <v>359</v>
      </c>
      <c r="G27" s="9"/>
    </row>
    <row r="28" spans="2:8" x14ac:dyDescent="0.25">
      <c r="B28" s="218" t="s">
        <v>371</v>
      </c>
      <c r="C28" s="6"/>
      <c r="D28" s="7"/>
      <c r="E28" s="142"/>
      <c r="F28" s="54"/>
      <c r="G28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8" x14ac:dyDescent="0.25">
      <c r="B33" t="s">
        <v>400</v>
      </c>
      <c r="D33" s="18" t="s">
        <v>115</v>
      </c>
      <c r="E33" s="34">
        <v>11200</v>
      </c>
      <c r="F33" s="25" t="s">
        <v>22</v>
      </c>
      <c r="G33" s="4"/>
      <c r="H33" s="4"/>
    </row>
    <row r="34" spans="2:8" ht="18" x14ac:dyDescent="0.35">
      <c r="B34" s="33" t="s">
        <v>23</v>
      </c>
      <c r="C34" s="33"/>
      <c r="D34" s="61" t="s">
        <v>116</v>
      </c>
      <c r="E34" s="63">
        <v>36</v>
      </c>
      <c r="F34" s="54" t="s">
        <v>22</v>
      </c>
      <c r="G34" s="9"/>
    </row>
    <row r="35" spans="2:8" x14ac:dyDescent="0.25">
      <c r="B35" s="33" t="s">
        <v>375</v>
      </c>
      <c r="C35" s="33"/>
      <c r="D35" s="31" t="s">
        <v>376</v>
      </c>
      <c r="E35" s="219">
        <v>3</v>
      </c>
      <c r="F35" s="54" t="s">
        <v>22</v>
      </c>
      <c r="G35" s="9"/>
    </row>
    <row r="36" spans="2:8" x14ac:dyDescent="0.25">
      <c r="B36" s="33"/>
      <c r="C36" s="33"/>
      <c r="D36" s="28"/>
      <c r="E36" s="33"/>
      <c r="F36" s="54"/>
      <c r="G36" s="9"/>
    </row>
    <row r="37" spans="2:8" ht="15.75" thickBot="1" x14ac:dyDescent="0.3">
      <c r="B37" s="1" t="s">
        <v>370</v>
      </c>
      <c r="C37" s="1"/>
      <c r="D37" s="2"/>
      <c r="E37" s="2"/>
      <c r="F37" s="50"/>
      <c r="G37" s="2"/>
      <c r="H37" s="2"/>
    </row>
    <row r="38" spans="2:8" ht="15.75" thickTop="1" x14ac:dyDescent="0.25">
      <c r="B38" s="33"/>
      <c r="C38" s="33"/>
      <c r="D38" s="28"/>
      <c r="E38" s="33"/>
      <c r="F38" s="54"/>
      <c r="G38" s="9"/>
    </row>
    <row r="39" spans="2:8" x14ac:dyDescent="0.25">
      <c r="B39" s="17" t="s">
        <v>346</v>
      </c>
      <c r="D39" s="199" t="s">
        <v>347</v>
      </c>
      <c r="E39" s="34">
        <v>200</v>
      </c>
      <c r="F39" s="20" t="s">
        <v>13</v>
      </c>
      <c r="G39" s="9"/>
    </row>
    <row r="40" spans="2:8" x14ac:dyDescent="0.25">
      <c r="B40" s="17" t="s">
        <v>348</v>
      </c>
      <c r="D40" s="199" t="s">
        <v>349</v>
      </c>
      <c r="E40" s="34">
        <v>300</v>
      </c>
      <c r="F40" s="20" t="str">
        <f>F39</f>
        <v>kip</v>
      </c>
      <c r="G40" s="9"/>
    </row>
    <row r="41" spans="2:8" ht="18" x14ac:dyDescent="0.35">
      <c r="B41" s="17" t="s">
        <v>350</v>
      </c>
      <c r="D41" s="203" t="s">
        <v>351</v>
      </c>
      <c r="E41" s="156">
        <v>0.9</v>
      </c>
      <c r="F41" s="4"/>
      <c r="G41" s="9"/>
    </row>
    <row r="42" spans="2:8" ht="18" x14ac:dyDescent="0.35">
      <c r="B42" s="17"/>
      <c r="D42" s="208" t="s">
        <v>352</v>
      </c>
      <c r="E42" s="209">
        <v>0.75</v>
      </c>
      <c r="F42" s="4"/>
      <c r="G42" s="9"/>
    </row>
    <row r="43" spans="2:8" ht="18" x14ac:dyDescent="0.35">
      <c r="B43" s="17" t="s">
        <v>20</v>
      </c>
      <c r="C43" s="199"/>
      <c r="D43" s="208" t="s">
        <v>379</v>
      </c>
      <c r="E43" s="32">
        <v>0.65</v>
      </c>
      <c r="F43" s="199"/>
      <c r="G43" s="9"/>
    </row>
    <row r="44" spans="2:8" x14ac:dyDescent="0.25">
      <c r="B44" s="17"/>
      <c r="C44" s="199"/>
      <c r="D44" s="208"/>
      <c r="F44" s="199"/>
      <c r="G44" s="9"/>
    </row>
    <row r="45" spans="2:8" ht="15.75" thickBot="1" x14ac:dyDescent="0.3">
      <c r="C45" s="15" t="s">
        <v>265</v>
      </c>
      <c r="D45" s="2"/>
      <c r="E45" s="2"/>
      <c r="F45" s="4"/>
      <c r="G45" s="9"/>
    </row>
    <row r="46" spans="2:8" ht="15.75" thickTop="1" x14ac:dyDescent="0.25">
      <c r="B46" s="22"/>
      <c r="C46" s="4"/>
      <c r="D46" s="4"/>
      <c r="E46" s="4"/>
      <c r="F46" s="4"/>
      <c r="G46" s="9"/>
    </row>
    <row r="47" spans="2:8" ht="15.75" thickBot="1" x14ac:dyDescent="0.3">
      <c r="B47" s="200" t="s">
        <v>339</v>
      </c>
      <c r="C47" s="3" t="s">
        <v>340</v>
      </c>
      <c r="D47" s="4"/>
      <c r="E47" s="4"/>
      <c r="F47" s="4"/>
      <c r="G47" s="9"/>
    </row>
    <row r="48" spans="2:8" ht="15.75" thickBot="1" x14ac:dyDescent="0.3">
      <c r="B48" s="202" t="s">
        <v>353</v>
      </c>
      <c r="D48" s="210" t="s">
        <v>354</v>
      </c>
      <c r="E48" s="211">
        <v>295</v>
      </c>
      <c r="F48" s="212" t="str">
        <f>F39</f>
        <v>kip</v>
      </c>
      <c r="G48" s="9"/>
    </row>
    <row r="49" spans="2:11" x14ac:dyDescent="0.25">
      <c r="B49" s="33"/>
      <c r="C49" s="33"/>
      <c r="D49" s="28"/>
      <c r="E49" s="33"/>
      <c r="F49" s="54"/>
      <c r="G49" s="9"/>
    </row>
    <row r="50" spans="2:11" x14ac:dyDescent="0.25">
      <c r="B50" s="33"/>
      <c r="C50" s="33"/>
      <c r="D50" s="28"/>
      <c r="E50" s="33"/>
      <c r="F50" s="54"/>
      <c r="G50" s="9"/>
    </row>
    <row r="51" spans="2:11" ht="15.75" thickBot="1" x14ac:dyDescent="0.3">
      <c r="B51" s="1" t="s">
        <v>368</v>
      </c>
      <c r="C51" s="1"/>
      <c r="D51" s="2"/>
      <c r="E51" s="2"/>
      <c r="F51" s="50"/>
      <c r="G51" s="2"/>
      <c r="H51" s="2"/>
      <c r="K51" s="3" t="s">
        <v>369</v>
      </c>
    </row>
    <row r="52" spans="2:11" ht="15.75" thickTop="1" x14ac:dyDescent="0.25">
      <c r="B52" s="33"/>
      <c r="C52" s="33"/>
      <c r="D52" s="28"/>
      <c r="E52" s="33"/>
      <c r="F52" s="54"/>
      <c r="G52" s="9"/>
    </row>
    <row r="53" spans="2:11" x14ac:dyDescent="0.25">
      <c r="B53" s="201" t="s">
        <v>341</v>
      </c>
      <c r="C53" s="3"/>
      <c r="D53" s="4"/>
      <c r="E53" s="29" t="str">
        <f>VLOOKUP($E$17,[2]Design!$B$39:$R$82,6,FALSE)</f>
        <v>W10X68</v>
      </c>
      <c r="F53" s="4"/>
      <c r="G53" s="9"/>
    </row>
    <row r="54" spans="2:11" ht="15.75" x14ac:dyDescent="0.25">
      <c r="B54" s="202" t="s">
        <v>342</v>
      </c>
      <c r="D54" s="61" t="s">
        <v>112</v>
      </c>
      <c r="E54" s="156">
        <f>VLOOKUP(E53, W_PROP, 30, FALSE)</f>
        <v>85.3</v>
      </c>
      <c r="F54" s="54" t="s">
        <v>86</v>
      </c>
      <c r="G54" s="9"/>
    </row>
    <row r="55" spans="2:11" x14ac:dyDescent="0.25">
      <c r="B55" s="202" t="s">
        <v>366</v>
      </c>
      <c r="D55" s="61" t="s">
        <v>365</v>
      </c>
      <c r="E55" s="156">
        <f>VLOOKUP(E53, W_PROP, 8, FALSE)</f>
        <v>10.1</v>
      </c>
      <c r="F55" s="54" t="s">
        <v>44</v>
      </c>
      <c r="G55" s="9"/>
    </row>
    <row r="56" spans="2:11" x14ac:dyDescent="0.25">
      <c r="B56" s="202" t="s">
        <v>43</v>
      </c>
      <c r="D56" s="61" t="s">
        <v>98</v>
      </c>
      <c r="E56" s="156">
        <f>VLOOKUP(E53, W_PROP, 5, FALSE)</f>
        <v>10.4</v>
      </c>
      <c r="F56" s="54" t="s">
        <v>44</v>
      </c>
      <c r="G56" s="9"/>
    </row>
    <row r="57" spans="2:11" x14ac:dyDescent="0.25">
      <c r="B57" s="33"/>
      <c r="C57" s="33"/>
      <c r="D57" s="28"/>
      <c r="E57" s="33"/>
      <c r="F57" s="54"/>
      <c r="G57" s="9"/>
    </row>
    <row r="58" spans="2:11" ht="15.75" thickBot="1" x14ac:dyDescent="0.3">
      <c r="B58" s="1" t="s">
        <v>367</v>
      </c>
      <c r="C58" s="1"/>
      <c r="D58" s="2"/>
      <c r="E58" s="2"/>
      <c r="F58" s="50"/>
      <c r="G58" s="2"/>
      <c r="H58" s="2"/>
    </row>
    <row r="59" spans="2:11" ht="15.75" thickTop="1" x14ac:dyDescent="0.25">
      <c r="B59" s="3"/>
      <c r="C59" s="3"/>
      <c r="D59" s="4"/>
      <c r="E59" s="4"/>
      <c r="F59" s="44"/>
      <c r="G59" s="4"/>
      <c r="H59" s="4"/>
    </row>
    <row r="60" spans="2:11" x14ac:dyDescent="0.25">
      <c r="B60" s="3" t="s">
        <v>384</v>
      </c>
      <c r="C60" s="3"/>
      <c r="D60" s="4"/>
      <c r="E60" s="4"/>
      <c r="F60" s="44"/>
      <c r="G60" s="4"/>
      <c r="H60" s="4"/>
    </row>
    <row r="61" spans="2:11" x14ac:dyDescent="0.25">
      <c r="B61" s="17" t="s">
        <v>385</v>
      </c>
      <c r="C61" s="17"/>
      <c r="D61" s="18" t="s">
        <v>360</v>
      </c>
      <c r="E61" s="223">
        <v>12</v>
      </c>
      <c r="F61" s="25" t="s">
        <v>44</v>
      </c>
      <c r="G61">
        <f>VLOOKUP($E$17,'Info &amp; Loads'!$B$10:$N$61,6,FALSE)</f>
        <v>15</v>
      </c>
      <c r="H61" s="21" t="s">
        <v>11</v>
      </c>
    </row>
    <row r="62" spans="2:11" x14ac:dyDescent="0.25">
      <c r="B62" t="s">
        <v>210</v>
      </c>
      <c r="D62" s="199" t="s">
        <v>361</v>
      </c>
      <c r="E62" s="34">
        <v>12</v>
      </c>
      <c r="F62" s="25" t="s">
        <v>44</v>
      </c>
      <c r="G62" s="4"/>
      <c r="H62" s="4" t="s">
        <v>403</v>
      </c>
    </row>
    <row r="63" spans="2:11" ht="15.75" x14ac:dyDescent="0.25">
      <c r="B63" t="s">
        <v>372</v>
      </c>
      <c r="D63" s="199" t="s">
        <v>102</v>
      </c>
      <c r="E63" s="32">
        <f>E61*E62</f>
        <v>144</v>
      </c>
      <c r="F63" s="54" t="s">
        <v>87</v>
      </c>
      <c r="G63" s="4"/>
      <c r="H63" s="4"/>
    </row>
    <row r="64" spans="2:11" x14ac:dyDescent="0.25">
      <c r="B64" t="s">
        <v>386</v>
      </c>
      <c r="D64" s="199" t="s">
        <v>343</v>
      </c>
      <c r="E64" s="224">
        <f>ROUNDUP(E76*SQRT((2*E48/(0.9*E34*E63))),1)</f>
        <v>1</v>
      </c>
      <c r="F64" s="54" t="str">
        <f>F61</f>
        <v>in</v>
      </c>
      <c r="G64" s="4"/>
      <c r="H64" s="4"/>
    </row>
    <row r="65" spans="2:8" x14ac:dyDescent="0.25">
      <c r="D65" s="199"/>
      <c r="E65" s="32"/>
      <c r="F65" s="54"/>
      <c r="G65" s="4"/>
      <c r="H65" s="4"/>
    </row>
    <row r="66" spans="2:8" x14ac:dyDescent="0.25">
      <c r="B66" s="22" t="s">
        <v>377</v>
      </c>
      <c r="D66" s="199" t="s">
        <v>378</v>
      </c>
      <c r="E66" s="40">
        <f>E48/(E43*0.85*E35*2)</f>
        <v>88.989441930618398</v>
      </c>
      <c r="F66" s="54"/>
      <c r="G66" s="4"/>
      <c r="H66" s="4"/>
    </row>
    <row r="67" spans="2:8" x14ac:dyDescent="0.25">
      <c r="D67" s="199" t="s">
        <v>381</v>
      </c>
      <c r="E67" s="39" t="s">
        <v>373</v>
      </c>
      <c r="F67" s="54"/>
      <c r="G67" s="4"/>
      <c r="H67" s="4"/>
    </row>
    <row r="68" spans="2:8" x14ac:dyDescent="0.25">
      <c r="D68" s="199"/>
      <c r="E68" s="39"/>
      <c r="F68" s="54"/>
      <c r="G68" s="4"/>
      <c r="H68" s="4"/>
    </row>
    <row r="69" spans="2:8" x14ac:dyDescent="0.25">
      <c r="D69" s="199"/>
      <c r="E69" s="39"/>
      <c r="F69" s="54"/>
      <c r="G69" s="4"/>
      <c r="H69" s="4"/>
    </row>
    <row r="70" spans="2:8" x14ac:dyDescent="0.25">
      <c r="B70" s="22" t="s">
        <v>380</v>
      </c>
      <c r="D70" s="199"/>
      <c r="E70" s="39">
        <f>SQRT(E27*144/E61)</f>
        <v>31.176914536239792</v>
      </c>
      <c r="F70" s="54"/>
      <c r="G70" s="4"/>
      <c r="H70" s="4"/>
    </row>
    <row r="71" spans="2:8" x14ac:dyDescent="0.25">
      <c r="D71" s="199" t="s">
        <v>374</v>
      </c>
      <c r="E71" s="39" t="s">
        <v>373</v>
      </c>
      <c r="F71" s="54"/>
      <c r="G71" s="4"/>
      <c r="H71" s="4"/>
    </row>
    <row r="72" spans="2:8" x14ac:dyDescent="0.25">
      <c r="D72" s="199"/>
      <c r="E72" s="32"/>
      <c r="F72" s="54"/>
      <c r="G72" s="4"/>
      <c r="H72" s="4"/>
    </row>
    <row r="73" spans="2:8" x14ac:dyDescent="0.25">
      <c r="B73" s="22" t="s">
        <v>362</v>
      </c>
      <c r="D73" s="32" t="s">
        <v>363</v>
      </c>
      <c r="E73" s="39">
        <f>(E62-0.95*E56)/2</f>
        <v>1.0600000000000005</v>
      </c>
      <c r="F73" s="25" t="s">
        <v>44</v>
      </c>
      <c r="G73" s="4"/>
      <c r="H73" s="4"/>
    </row>
    <row r="74" spans="2:8" x14ac:dyDescent="0.25">
      <c r="D74" s="32" t="s">
        <v>364</v>
      </c>
      <c r="E74" s="39">
        <f>(E61-0.8*E55)/2</f>
        <v>1.96</v>
      </c>
      <c r="F74" s="25" t="s">
        <v>44</v>
      </c>
      <c r="G74" s="4"/>
      <c r="H74" s="4"/>
    </row>
    <row r="75" spans="2:8" x14ac:dyDescent="0.25">
      <c r="D75" s="32" t="s">
        <v>398</v>
      </c>
      <c r="E75" s="39">
        <f>SQRT(E84)/4</f>
        <v>2.5622255950637913</v>
      </c>
      <c r="F75" s="25" t="str">
        <f>F73</f>
        <v>in</v>
      </c>
      <c r="G75" s="4"/>
      <c r="H75" s="4"/>
    </row>
    <row r="76" spans="2:8" x14ac:dyDescent="0.25">
      <c r="D76" s="32" t="s">
        <v>399</v>
      </c>
      <c r="E76" s="39">
        <f>MAX(E73:E75)</f>
        <v>2.5622255950637913</v>
      </c>
      <c r="F76" s="25" t="str">
        <f>F74</f>
        <v>in</v>
      </c>
      <c r="G76" s="4"/>
      <c r="H76" s="4"/>
    </row>
    <row r="77" spans="2:8" x14ac:dyDescent="0.25">
      <c r="D77" s="32"/>
      <c r="E77" s="32"/>
      <c r="G77" s="4"/>
      <c r="H77" s="4"/>
    </row>
    <row r="78" spans="2:8" x14ac:dyDescent="0.25">
      <c r="B78" s="220" t="s">
        <v>383</v>
      </c>
      <c r="C78" s="221"/>
      <c r="D78" s="222" t="s">
        <v>393</v>
      </c>
      <c r="G78" s="4"/>
      <c r="H78" s="4"/>
    </row>
    <row r="79" spans="2:8" x14ac:dyDescent="0.25">
      <c r="D79" s="32"/>
      <c r="E79" s="32"/>
      <c r="G79" s="4"/>
      <c r="H79" s="4"/>
    </row>
    <row r="80" spans="2:8" x14ac:dyDescent="0.25">
      <c r="D80" s="32" t="s">
        <v>387</v>
      </c>
      <c r="E80" s="39">
        <f>(0.95*E56-0.8*E55)/2</f>
        <v>0.89999999999999947</v>
      </c>
      <c r="G80" s="4"/>
      <c r="H80" s="4"/>
    </row>
    <row r="81" spans="2:13" x14ac:dyDescent="0.25">
      <c r="D81" s="32" t="s">
        <v>388</v>
      </c>
      <c r="E81" s="39">
        <f>SQRT(E66)+E80</f>
        <v>10.333421538901906</v>
      </c>
      <c r="G81" s="4"/>
      <c r="H81" s="4"/>
    </row>
    <row r="82" spans="2:13" x14ac:dyDescent="0.25">
      <c r="B82" s="33"/>
      <c r="C82" s="33"/>
      <c r="D82" s="28" t="s">
        <v>389</v>
      </c>
      <c r="E82" s="39">
        <f>E66/E81</f>
        <v>8.6118079665677687</v>
      </c>
      <c r="F82" s="54"/>
      <c r="G82" s="9"/>
    </row>
    <row r="83" spans="2:13" ht="15.75" x14ac:dyDescent="0.25">
      <c r="B83" s="33"/>
      <c r="C83" s="33"/>
      <c r="D83" s="28" t="s">
        <v>390</v>
      </c>
      <c r="E83" s="39">
        <f>E82*E81</f>
        <v>88.989441930618398</v>
      </c>
      <c r="F83" s="54" t="s">
        <v>87</v>
      </c>
      <c r="G83" s="9"/>
    </row>
    <row r="84" spans="2:13" ht="15.75" x14ac:dyDescent="0.25">
      <c r="B84" s="33" t="s">
        <v>73</v>
      </c>
      <c r="C84" s="33"/>
      <c r="D84" s="32" t="s">
        <v>382</v>
      </c>
      <c r="E84" s="39">
        <f>E55*E56</f>
        <v>105.04</v>
      </c>
      <c r="F84" s="54" t="s">
        <v>87</v>
      </c>
      <c r="G84" s="9"/>
    </row>
    <row r="85" spans="2:13" x14ac:dyDescent="0.25">
      <c r="B85" s="33"/>
      <c r="C85" s="33"/>
      <c r="D85" s="31" t="s">
        <v>391</v>
      </c>
      <c r="E85" s="39" t="s">
        <v>392</v>
      </c>
      <c r="F85" s="54"/>
      <c r="G85" s="9"/>
    </row>
    <row r="86" spans="2:13" x14ac:dyDescent="0.25">
      <c r="C86" s="33"/>
      <c r="D86" s="28"/>
      <c r="E86" s="39"/>
      <c r="F86" s="54"/>
      <c r="G86" s="9"/>
    </row>
    <row r="87" spans="2:13" x14ac:dyDescent="0.25">
      <c r="B87" s="225" t="s">
        <v>394</v>
      </c>
      <c r="C87" s="33"/>
      <c r="D87" s="28"/>
      <c r="E87" s="39"/>
      <c r="F87" s="54"/>
      <c r="G87" s="9"/>
    </row>
    <row r="88" spans="2:13" ht="15.75" thickBot="1" x14ac:dyDescent="0.3">
      <c r="B88" s="33"/>
      <c r="C88" s="33"/>
      <c r="D88" s="28"/>
      <c r="E88" s="39"/>
      <c r="F88" s="54"/>
      <c r="G88" s="9"/>
    </row>
    <row r="89" spans="2:13" ht="18.75" thickBot="1" x14ac:dyDescent="0.4">
      <c r="B89" s="33"/>
      <c r="C89" s="33"/>
      <c r="D89" s="229" t="s">
        <v>395</v>
      </c>
      <c r="E89" s="230">
        <f>E63*E43*0.85*E35*2</f>
        <v>477.36</v>
      </c>
      <c r="F89" s="231" t="s">
        <v>396</v>
      </c>
      <c r="G89" s="9"/>
    </row>
    <row r="90" spans="2:13" ht="18" x14ac:dyDescent="0.35">
      <c r="B90" s="33"/>
      <c r="C90" s="33"/>
      <c r="D90" s="208" t="s">
        <v>397</v>
      </c>
      <c r="E90" s="39" t="s">
        <v>392</v>
      </c>
      <c r="F90" s="54"/>
      <c r="G90" s="9"/>
    </row>
    <row r="91" spans="2:13" ht="15.75" thickBot="1" x14ac:dyDescent="0.3">
      <c r="B91" s="33"/>
      <c r="C91" s="33"/>
      <c r="D91" s="28"/>
      <c r="E91" s="39"/>
      <c r="F91" s="54"/>
      <c r="G91" s="9"/>
    </row>
    <row r="92" spans="2:13" ht="15.75" thickBot="1" x14ac:dyDescent="0.3">
      <c r="B92" s="205" t="s">
        <v>344</v>
      </c>
      <c r="C92" s="205"/>
      <c r="D92" s="227">
        <f>E64</f>
        <v>1</v>
      </c>
      <c r="E92" s="206">
        <f>E61</f>
        <v>12</v>
      </c>
      <c r="F92" s="228">
        <f>E62</f>
        <v>12</v>
      </c>
      <c r="G92" s="213" t="s">
        <v>44</v>
      </c>
      <c r="H92" s="214"/>
      <c r="I92" s="215">
        <f>K86</f>
        <v>0</v>
      </c>
      <c r="J92" s="216">
        <f>K88</f>
        <v>0</v>
      </c>
      <c r="K92" s="207" t="s">
        <v>345</v>
      </c>
      <c r="L92" s="217"/>
      <c r="M92" s="204"/>
    </row>
    <row r="93" spans="2:13" x14ac:dyDescent="0.25">
      <c r="B93" s="6"/>
      <c r="C93" s="6"/>
      <c r="D93" s="7"/>
      <c r="E93" s="142"/>
      <c r="F93" s="51"/>
      <c r="G93" s="9"/>
      <c r="H93" s="214"/>
      <c r="I93" s="214"/>
      <c r="J93" s="214"/>
      <c r="K93" s="214"/>
      <c r="L93" s="214"/>
    </row>
  </sheetData>
  <dataValidations disablePrompts="1" count="1">
    <dataValidation type="list" allowBlank="1" showInputMessage="1" showErrorMessage="1" sqref="E53">
      <formula1>W141_NAME</formula1>
    </dataValidation>
  </dataValidations>
  <pageMargins left="0.25" right="0.55147058823529416" top="0.75" bottom="0.75" header="0.3" footer="0.3"/>
  <pageSetup paperSize="9" orientation="portrait" r:id="rId1"/>
  <headerFooter>
    <oddHeader>&amp;L14.551 Advanced Steel Design
Term Project&amp;C&amp;"-,Bold"Connections&amp;"-,Regular"
Base Plate Design
&amp;RDesigned by : ARGouveia
Checked by: Zac Zavalianos</oddHeader>
    <oddFooter>&amp;C&amp;"-,Bold"Section A-42&amp;"-,Regular"
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24"/>
  <sheetViews>
    <sheetView workbookViewId="0">
      <selection activeCell="G23" sqref="G23"/>
    </sheetView>
  </sheetViews>
  <sheetFormatPr defaultRowHeight="15" x14ac:dyDescent="0.25"/>
  <sheetData>
    <row r="8" spans="5:9" x14ac:dyDescent="0.25">
      <c r="E8">
        <v>50</v>
      </c>
      <c r="G8">
        <v>1</v>
      </c>
      <c r="I8">
        <v>50</v>
      </c>
    </row>
    <row r="24" spans="5:9" x14ac:dyDescent="0.25">
      <c r="E24">
        <v>0</v>
      </c>
      <c r="G24">
        <v>0.5</v>
      </c>
      <c r="I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zoomScaleNormal="100" workbookViewId="0">
      <selection activeCell="D10" sqref="D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(23)'!E117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(23)'!E118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(23)'!D162</f>
        <v>Mntx  =</v>
      </c>
      <c r="E148" s="96">
        <f>'Member (23)'!E162</f>
        <v>32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57.2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32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29.4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159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91.544830000480061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86.63606188152329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-32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0.30722637314159673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5.3&amp;"-,Regular"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="85" zoomScaleNormal="100" zoomScalePageLayoutView="85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72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(1)'!E104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(1)'!E105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(1)'!E106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(1)'!E117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(1)'!E118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(1)'!E119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(1)'!D162</f>
        <v>Mntx  =</v>
      </c>
      <c r="E148" s="96">
        <f>'Member (1)'!E162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296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296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296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0.99338221994006382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J85:K85"/>
    <mergeCell ref="B82:C82"/>
    <mergeCell ref="B77:C77"/>
    <mergeCell ref="B79:C79"/>
    <mergeCell ref="B80:C80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49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(3)'!E117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(3)'!E118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(3)'!D162</f>
        <v>Mntx  =</v>
      </c>
      <c r="E148" s="96">
        <f>'Member (3)'!E162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296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296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296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0.99338221994006382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223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36</v>
      </c>
      <c r="F38" s="25" t="s">
        <v>10</v>
      </c>
      <c r="G38">
        <f>VLOOKUP($E$17,'Info &amp; Loads'!$B$10:$N$61,6,FALSE)</f>
        <v>36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36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36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36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W21X55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1140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20.8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48.4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8.2200000000000006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1.24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0.52200000000000002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0.375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1.73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16.2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110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126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4980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51.428571428571423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249.71098265895955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432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249.71098265895955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50</v>
      </c>
      <c r="E78" s="74">
        <f>VLOOKUP($E$52, W_PROP, 24, FALSE)</f>
        <v>7.87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4.590103262970409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18.113132936323762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4.590103262970409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0.52348526204905799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8.4804612451947392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7.6324151206752653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36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36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36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36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(9)'!E117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(9)'!E118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6.11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17.399999999999999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16.3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473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W21X55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1140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20.8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48.4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8.2200000000000006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1.24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0.52200000000000002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0.375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1.73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16.2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110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126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18.399999999999999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4980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11.8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(9)'!D162</f>
        <v>Mntx  =</v>
      </c>
      <c r="E148" s="96">
        <f>'Member (9)'!E162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4.9768518518518521E-4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7.6324151206752653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473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60730.136961117743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1.0638184529410188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60730.136961117743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1.0005107156633852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3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(7)'!E117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(7)'!E118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(7)'!D162</f>
        <v>Mntx  =</v>
      </c>
      <c r="E148" s="96">
        <f>'Member (7)'!E162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8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(8)'!E104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(8)'!E105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(8)'!E106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(8)'!E117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(8)'!E118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(8)'!E119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(8)'!D162</f>
        <v>Mntx  =</v>
      </c>
      <c r="E148" s="96">
        <f>'Member (8)'!E162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24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(24)'!E104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(24)'!E105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(24)'!E106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(24)'!E117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(24)'!E118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(24)'!E119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(24)'!D162</f>
        <v>Mntx  =</v>
      </c>
      <c r="E148" s="96">
        <f>'Member (24)'!E162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4" zoomScaleNormal="100" workbookViewId="0">
      <selection activeCell="H14" sqref="H14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26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W18X35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510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17.7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15.3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0.50600000000000001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0.42499999999999999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7.04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10.3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57.6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66.5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1140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40.909090909090907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236.0655737704918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236.0655737704918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53.5</v>
      </c>
      <c r="E78" s="74">
        <f>VLOOKUP($E$52, W_PROP, 24, FALSE)</f>
        <v>7.06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5.136087679963115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18.277267081123721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5.136087679963115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0.84994824292503413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8.7544669021278523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7.8790202119150674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(26)'!E104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(26)'!E105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(26)'!E106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(26)'!E117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(26)'!E118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(26)'!E119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4.3099999999999996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12.3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12.3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249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W18X35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510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17.7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15.3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0.50600000000000001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0.42499999999999999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7.04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10.3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57.6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66.5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8.06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1140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5.12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(26)'!D162</f>
        <v>Mntx  =</v>
      </c>
      <c r="E148" s="96">
        <f>'Member (26)'!E162</f>
        <v>14.5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7.3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14.5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2.35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43.1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7.8790202119150674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249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9.6919857056156076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9.652057274589124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-14.5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1.2301003735158438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 &amp; Loads</vt:lpstr>
      <vt:lpstr>Member (23)</vt:lpstr>
      <vt:lpstr>Member (1)</vt:lpstr>
      <vt:lpstr>Member (3)</vt:lpstr>
      <vt:lpstr>Member (9)</vt:lpstr>
      <vt:lpstr>Member (7)</vt:lpstr>
      <vt:lpstr>Member (8)</vt:lpstr>
      <vt:lpstr>Member (24)</vt:lpstr>
      <vt:lpstr>Member (26)</vt:lpstr>
      <vt:lpstr>Member (27)</vt:lpstr>
      <vt:lpstr>Member (29)</vt:lpstr>
      <vt:lpstr>Member (30)</vt:lpstr>
      <vt:lpstr>Con - BPL (1)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2014-11-21T18:32:30Z</cp:lastPrinted>
  <dcterms:created xsi:type="dcterms:W3CDTF">2014-11-20T20:51:42Z</dcterms:created>
  <dcterms:modified xsi:type="dcterms:W3CDTF">2014-12-08T07:06:52Z</dcterms:modified>
</cp:coreProperties>
</file>