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a13b15e939eee1/Documents/School/06_SDSU_Grad_School_Docs/ODEs With Mahaffy/Homework_2/"/>
    </mc:Choice>
  </mc:AlternateContent>
  <xr:revisionPtr revIDLastSave="0" documentId="8_{EDDAD193-4A76-487A-85D2-2C74402B40A8}" xr6:coauthVersionLast="47" xr6:coauthVersionMax="47" xr10:uidLastSave="{00000000-0000-0000-0000-000000000000}"/>
  <bookViews>
    <workbookView xWindow="4356" yWindow="2256" windowWidth="17280" windowHeight="8964" xr2:uid="{F04554D2-6641-4312-A0B3-63721712EE0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4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33" i="1"/>
  <c r="H5" i="1"/>
  <c r="H6" i="1"/>
  <c r="H7" i="1"/>
  <c r="H10" i="1"/>
  <c r="H11" i="1"/>
  <c r="H12" i="1"/>
  <c r="H13" i="1"/>
  <c r="H4" i="1"/>
  <c r="H14" i="1" s="1"/>
  <c r="G5" i="1"/>
  <c r="G11" i="1"/>
  <c r="G12" i="1"/>
  <c r="G13" i="1"/>
  <c r="F4" i="1"/>
  <c r="F5" i="1"/>
  <c r="F14" i="1" s="1"/>
  <c r="F6" i="1"/>
  <c r="F7" i="1"/>
  <c r="F8" i="1"/>
  <c r="F9" i="1"/>
  <c r="F10" i="1"/>
  <c r="G10" i="1" s="1"/>
  <c r="F11" i="1"/>
  <c r="F12" i="1"/>
  <c r="F13" i="1"/>
  <c r="E5" i="1"/>
  <c r="E6" i="1"/>
  <c r="G6" i="1" s="1"/>
  <c r="E7" i="1"/>
  <c r="G7" i="1" s="1"/>
  <c r="E8" i="1"/>
  <c r="H8" i="1" s="1"/>
  <c r="E9" i="1"/>
  <c r="H9" i="1" s="1"/>
  <c r="E10" i="1"/>
  <c r="E11" i="1"/>
  <c r="E12" i="1"/>
  <c r="E13" i="1"/>
  <c r="E4" i="1"/>
  <c r="G4" i="1" s="1"/>
  <c r="E14" i="1" l="1"/>
  <c r="G9" i="1"/>
  <c r="G8" i="1"/>
  <c r="G14" i="1" s="1"/>
  <c r="C16" i="1" l="1"/>
  <c r="C17" i="1"/>
  <c r="C18" i="1" s="1"/>
</calcChain>
</file>

<file path=xl/sharedStrings.xml><?xml version="1.0" encoding="utf-8"?>
<sst xmlns="http://schemas.openxmlformats.org/spreadsheetml/2006/main" count="29" uniqueCount="29">
  <si>
    <t>Problem 1</t>
  </si>
  <si>
    <t>Mammal Data</t>
  </si>
  <si>
    <t>Animal</t>
  </si>
  <si>
    <t>Weight</t>
  </si>
  <si>
    <t>Metabolism</t>
  </si>
  <si>
    <t>Mouse</t>
  </si>
  <si>
    <t>Rat</t>
  </si>
  <si>
    <t>Guinea Pig</t>
  </si>
  <si>
    <t>Rabbit</t>
  </si>
  <si>
    <t>Cat</t>
  </si>
  <si>
    <t>Dog</t>
  </si>
  <si>
    <t>Chimpanzee</t>
  </si>
  <si>
    <t>Sheep</t>
  </si>
  <si>
    <t>Woman</t>
  </si>
  <si>
    <t>Heifer</t>
  </si>
  <si>
    <t>Weight (kg)</t>
  </si>
  <si>
    <t>Metabolism (kcal)</t>
  </si>
  <si>
    <t>ln(w)</t>
  </si>
  <si>
    <t>ln(M)</t>
  </si>
  <si>
    <t>ln(w)ln(M)</t>
  </si>
  <si>
    <t xml:space="preserve">Sums: </t>
  </si>
  <si>
    <t>ln(w)^2</t>
  </si>
  <si>
    <t>m (count)</t>
  </si>
  <si>
    <t>Leading Power A</t>
  </si>
  <si>
    <t xml:space="preserve">Computed using: </t>
  </si>
  <si>
    <t>*Note here w=x and M=y</t>
  </si>
  <si>
    <t>r (same for both)</t>
  </si>
  <si>
    <t>Linearized ln(A)</t>
  </si>
  <si>
    <t>Delta M(n+1)-M(n)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</si>
</sst>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Metabolism (kcal) [Power Fit]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Metabolism (kcal)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9185017497812771"/>
                  <c:y val="-1.9455380577427822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Sheet1!$C$4:$C$13</c:f>
              <c:numCache>
                <c:formatCode>General</c:formatCode>
                <c:ptCount val="10"/>
                <c:pt idx="0">
                  <c:v>2.1000000000000001E-2</c:v>
                </c:pt>
                <c:pt idx="1">
                  <c:v>0.28199999999999997</c:v>
                </c:pt>
                <c:pt idx="2">
                  <c:v>0.41</c:v>
                </c:pt>
                <c:pt idx="3">
                  <c:v>3.57</c:v>
                </c:pt>
                <c:pt idx="4">
                  <c:v>3</c:v>
                </c:pt>
                <c:pt idx="5">
                  <c:v>23.6</c:v>
                </c:pt>
                <c:pt idx="6">
                  <c:v>38</c:v>
                </c:pt>
                <c:pt idx="7">
                  <c:v>46.8</c:v>
                </c:pt>
                <c:pt idx="8">
                  <c:v>57.2</c:v>
                </c:pt>
                <c:pt idx="9">
                  <c:v>482</c:v>
                </c:pt>
              </c:numCache>
            </c:numRef>
          </c:xVal>
          <c:yVal>
            <c:numRef>
              <c:f>Sheet1!$D$4:$D$13</c:f>
              <c:numCache>
                <c:formatCode>General</c:formatCode>
                <c:ptCount val="10"/>
                <c:pt idx="0">
                  <c:v>3.6</c:v>
                </c:pt>
                <c:pt idx="1">
                  <c:v>28.1</c:v>
                </c:pt>
                <c:pt idx="2">
                  <c:v>35.1</c:v>
                </c:pt>
                <c:pt idx="3">
                  <c:v>154</c:v>
                </c:pt>
                <c:pt idx="4">
                  <c:v>152</c:v>
                </c:pt>
                <c:pt idx="5">
                  <c:v>872</c:v>
                </c:pt>
                <c:pt idx="6">
                  <c:v>1090</c:v>
                </c:pt>
                <c:pt idx="7">
                  <c:v>1330</c:v>
                </c:pt>
                <c:pt idx="8">
                  <c:v>1368</c:v>
                </c:pt>
                <c:pt idx="9">
                  <c:v>7754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9-4461-A314-023AC1613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721103"/>
        <c:axId val="1191721519"/>
      </c:scatterChart>
      <c:valAx>
        <c:axId val="119172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721519"/>
        <c:crosses val="autoZero"/>
        <c:crossBetween val="midCat"/>
      </c:valAx>
      <c:valAx>
        <c:axId val="119172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72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ln(M)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913363954505687"/>
                  <c:y val="6.4398148148148149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Sheet1!$E$4:$E$13</c:f>
              <c:numCache>
                <c:formatCode>General</c:formatCode>
                <c:ptCount val="10"/>
                <c:pt idx="0">
                  <c:v>-3.8632328412587138</c:v>
                </c:pt>
                <c:pt idx="1">
                  <c:v>-1.2658482080440236</c:v>
                </c:pt>
                <c:pt idx="2">
                  <c:v>-0.89159811928378363</c:v>
                </c:pt>
                <c:pt idx="3">
                  <c:v>1.2725655957915476</c:v>
                </c:pt>
                <c:pt idx="4">
                  <c:v>1.0986122886681098</c:v>
                </c:pt>
                <c:pt idx="5">
                  <c:v>3.1612467120315646</c:v>
                </c:pt>
                <c:pt idx="6">
                  <c:v>3.6375861597263857</c:v>
                </c:pt>
                <c:pt idx="7">
                  <c:v>3.8458832029236012</c:v>
                </c:pt>
                <c:pt idx="8">
                  <c:v>4.0465538983857519</c:v>
                </c:pt>
                <c:pt idx="9">
                  <c:v>6.1779441140506002</c:v>
                </c:pt>
              </c:numCache>
            </c:numRef>
          </c:xVal>
          <c:yVal>
            <c:numRef>
              <c:f>Sheet1!$F$4:$F$13</c:f>
              <c:numCache>
                <c:formatCode>General</c:formatCode>
                <c:ptCount val="10"/>
                <c:pt idx="0">
                  <c:v>1.2809338454620642</c:v>
                </c:pt>
                <c:pt idx="1">
                  <c:v>3.3357695763396999</c:v>
                </c:pt>
                <c:pt idx="2">
                  <c:v>3.55820113047182</c:v>
                </c:pt>
                <c:pt idx="3">
                  <c:v>5.0369526024136295</c:v>
                </c:pt>
                <c:pt idx="4">
                  <c:v>5.0238805208462765</c:v>
                </c:pt>
                <c:pt idx="5">
                  <c:v>6.7707894239089796</c:v>
                </c:pt>
                <c:pt idx="6">
                  <c:v>6.9939329752231894</c:v>
                </c:pt>
                <c:pt idx="7">
                  <c:v>7.1929342212157996</c:v>
                </c:pt>
                <c:pt idx="8">
                  <c:v>7.2211050981824956</c:v>
                </c:pt>
                <c:pt idx="9">
                  <c:v>8.9559641182308738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4-4E44-BDD3-0DB5A34A7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864271"/>
        <c:axId val="1194863023"/>
      </c:scatterChart>
      <c:valAx>
        <c:axId val="119486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863023"/>
        <c:crosses val="autoZero"/>
        <c:crossBetween val="midCat"/>
      </c:valAx>
      <c:valAx>
        <c:axId val="119486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86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0</xdr:row>
      <xdr:rowOff>80010</xdr:rowOff>
    </xdr:from>
    <xdr:to>
      <xdr:col>17</xdr:col>
      <xdr:colOff>38100</xdr:colOff>
      <xdr:row>14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D643A-A006-4369-A733-43F5955B4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14</xdr:row>
      <xdr:rowOff>125730</xdr:rowOff>
    </xdr:from>
    <xdr:to>
      <xdr:col>17</xdr:col>
      <xdr:colOff>76200</xdr:colOff>
      <xdr:row>29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8849D4-A66B-4C28-8715-69A9ACBF4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22860</xdr:colOff>
      <xdr:row>20</xdr:row>
      <xdr:rowOff>60960</xdr:rowOff>
    </xdr:from>
    <xdr:to>
      <xdr:col>5</xdr:col>
      <xdr:colOff>594360</xdr:colOff>
      <xdr:row>26</xdr:row>
      <xdr:rowOff>96997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3FB94F-7DC8-4388-8475-C79C1258E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8300" y="3901440"/>
          <a:ext cx="2994660" cy="1133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AA981-2975-4F2D-A2D8-827919748076}">
  <dimension ref="A1:H52"/>
  <sheetViews>
    <sheetView tabSelected="1" workbookViewId="0">
      <selection activeCell="F38" sqref="F38"/>
    </sheetView>
  </sheetViews>
  <sheetFormatPr defaultRowHeight="14.4" x14ac:dyDescent="0.3"/>
  <cols>
    <col min="2" max="2" width="14.6640625" customWidth="1"/>
    <col min="3" max="3" width="10.88671875" customWidth="1"/>
    <col min="4" max="4" width="15.5546875" bestFit="1" customWidth="1"/>
  </cols>
  <sheetData>
    <row r="1" spans="1:8" x14ac:dyDescent="0.3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">
      <c r="B2" s="2" t="s">
        <v>1</v>
      </c>
      <c r="C2" s="2"/>
      <c r="D2" s="2"/>
      <c r="E2" s="2"/>
      <c r="F2" s="2"/>
      <c r="G2" s="2"/>
      <c r="H2" s="2"/>
    </row>
    <row r="3" spans="1:8" x14ac:dyDescent="0.3">
      <c r="A3" t="s">
        <v>22</v>
      </c>
      <c r="B3" t="s">
        <v>2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21</v>
      </c>
    </row>
    <row r="4" spans="1:8" x14ac:dyDescent="0.3">
      <c r="A4">
        <v>1</v>
      </c>
      <c r="B4" t="s">
        <v>5</v>
      </c>
      <c r="C4">
        <v>2.1000000000000001E-2</v>
      </c>
      <c r="D4">
        <v>3.6</v>
      </c>
      <c r="E4">
        <f>LN(C4)</f>
        <v>-3.8632328412587138</v>
      </c>
      <c r="F4">
        <f>LN(D4)</f>
        <v>1.2809338454620642</v>
      </c>
      <c r="G4">
        <f>E4*F4</f>
        <v>-4.9485456992688608</v>
      </c>
      <c r="H4">
        <f>E4^2</f>
        <v>14.924567985779875</v>
      </c>
    </row>
    <row r="5" spans="1:8" x14ac:dyDescent="0.3">
      <c r="A5">
        <v>2</v>
      </c>
      <c r="B5" t="s">
        <v>6</v>
      </c>
      <c r="C5">
        <v>0.28199999999999997</v>
      </c>
      <c r="D5">
        <v>28.1</v>
      </c>
      <c r="E5">
        <f t="shared" ref="E5:E13" si="0">LN(C5)</f>
        <v>-1.2658482080440236</v>
      </c>
      <c r="F5">
        <f t="shared" ref="F5:F13" si="1">LN(D5)</f>
        <v>3.3357695763396999</v>
      </c>
      <c r="G5">
        <f t="shared" ref="G5:G13" si="2">E5*F5</f>
        <v>-4.2225779406573816</v>
      </c>
      <c r="H5">
        <f t="shared" ref="H5:H13" si="3">E5^2</f>
        <v>1.6023716858082657</v>
      </c>
    </row>
    <row r="6" spans="1:8" x14ac:dyDescent="0.3">
      <c r="A6">
        <v>3</v>
      </c>
      <c r="B6" t="s">
        <v>7</v>
      </c>
      <c r="C6">
        <v>0.41</v>
      </c>
      <c r="D6">
        <v>35.1</v>
      </c>
      <c r="E6">
        <f t="shared" si="0"/>
        <v>-0.89159811928378363</v>
      </c>
      <c r="F6">
        <f t="shared" si="1"/>
        <v>3.55820113047182</v>
      </c>
      <c r="G6">
        <f t="shared" si="2"/>
        <v>-3.1724854359621073</v>
      </c>
      <c r="H6">
        <f t="shared" si="3"/>
        <v>0.79494720631038007</v>
      </c>
    </row>
    <row r="7" spans="1:8" x14ac:dyDescent="0.3">
      <c r="A7">
        <v>4</v>
      </c>
      <c r="B7" t="s">
        <v>8</v>
      </c>
      <c r="C7">
        <v>3.57</v>
      </c>
      <c r="D7">
        <v>154</v>
      </c>
      <c r="E7">
        <f t="shared" si="0"/>
        <v>1.2725655957915476</v>
      </c>
      <c r="F7">
        <f t="shared" si="1"/>
        <v>5.0369526024136295</v>
      </c>
      <c r="G7">
        <f t="shared" si="2"/>
        <v>6.409852589464287</v>
      </c>
      <c r="H7">
        <f t="shared" si="3"/>
        <v>1.6194231955922964</v>
      </c>
    </row>
    <row r="8" spans="1:8" x14ac:dyDescent="0.3">
      <c r="A8">
        <v>5</v>
      </c>
      <c r="B8" t="s">
        <v>9</v>
      </c>
      <c r="C8">
        <v>3</v>
      </c>
      <c r="D8">
        <v>152</v>
      </c>
      <c r="E8">
        <f t="shared" si="0"/>
        <v>1.0986122886681098</v>
      </c>
      <c r="F8">
        <f t="shared" si="1"/>
        <v>5.0238805208462765</v>
      </c>
      <c r="G8">
        <f t="shared" si="2"/>
        <v>5.5192968770020636</v>
      </c>
      <c r="H8">
        <f t="shared" si="3"/>
        <v>1.2069489608125821</v>
      </c>
    </row>
    <row r="9" spans="1:8" x14ac:dyDescent="0.3">
      <c r="A9">
        <v>6</v>
      </c>
      <c r="B9" t="s">
        <v>10</v>
      </c>
      <c r="C9">
        <v>23.6</v>
      </c>
      <c r="D9">
        <v>872</v>
      </c>
      <c r="E9">
        <f t="shared" si="0"/>
        <v>3.1612467120315646</v>
      </c>
      <c r="F9">
        <f t="shared" si="1"/>
        <v>6.7707894239089796</v>
      </c>
      <c r="G9">
        <f t="shared" si="2"/>
        <v>21.404135804190354</v>
      </c>
      <c r="H9">
        <f t="shared" si="3"/>
        <v>9.9934807743303775</v>
      </c>
    </row>
    <row r="10" spans="1:8" x14ac:dyDescent="0.3">
      <c r="A10">
        <v>7</v>
      </c>
      <c r="B10" t="s">
        <v>11</v>
      </c>
      <c r="C10">
        <v>38</v>
      </c>
      <c r="D10">
        <v>1090</v>
      </c>
      <c r="E10">
        <f t="shared" si="0"/>
        <v>3.6375861597263857</v>
      </c>
      <c r="F10">
        <f t="shared" si="1"/>
        <v>6.9939329752231894</v>
      </c>
      <c r="G10">
        <f t="shared" si="2"/>
        <v>25.441033792725857</v>
      </c>
      <c r="H10">
        <f t="shared" si="3"/>
        <v>13.232033069432955</v>
      </c>
    </row>
    <row r="11" spans="1:8" x14ac:dyDescent="0.3">
      <c r="A11">
        <v>8</v>
      </c>
      <c r="B11" t="s">
        <v>12</v>
      </c>
      <c r="C11">
        <v>46.8</v>
      </c>
      <c r="D11">
        <v>1330</v>
      </c>
      <c r="E11">
        <f t="shared" si="0"/>
        <v>3.8458832029236012</v>
      </c>
      <c r="F11">
        <f t="shared" si="1"/>
        <v>7.1929342212157996</v>
      </c>
      <c r="G11">
        <f t="shared" si="2"/>
        <v>27.663184901108199</v>
      </c>
      <c r="H11">
        <f t="shared" si="3"/>
        <v>14.790817610529897</v>
      </c>
    </row>
    <row r="12" spans="1:8" x14ac:dyDescent="0.3">
      <c r="A12">
        <v>9</v>
      </c>
      <c r="B12" t="s">
        <v>13</v>
      </c>
      <c r="C12">
        <v>57.2</v>
      </c>
      <c r="D12">
        <v>1368</v>
      </c>
      <c r="E12">
        <f t="shared" si="0"/>
        <v>4.0465538983857519</v>
      </c>
      <c r="F12">
        <f t="shared" si="1"/>
        <v>7.2211050981824956</v>
      </c>
      <c r="G12">
        <f t="shared" si="2"/>
        <v>29.220590985703605</v>
      </c>
      <c r="H12">
        <f t="shared" si="3"/>
        <v>16.374598452540926</v>
      </c>
    </row>
    <row r="13" spans="1:8" x14ac:dyDescent="0.3">
      <c r="A13">
        <v>10</v>
      </c>
      <c r="B13" t="s">
        <v>14</v>
      </c>
      <c r="C13">
        <v>482</v>
      </c>
      <c r="D13">
        <v>7754</v>
      </c>
      <c r="E13">
        <f t="shared" si="0"/>
        <v>6.1779441140506002</v>
      </c>
      <c r="F13">
        <f t="shared" si="1"/>
        <v>8.9559641182308738</v>
      </c>
      <c r="G13">
        <f t="shared" si="2"/>
        <v>55.329445809872801</v>
      </c>
      <c r="H13">
        <f t="shared" si="3"/>
        <v>38.166993476332458</v>
      </c>
    </row>
    <row r="14" spans="1:8" x14ac:dyDescent="0.3">
      <c r="D14" t="s">
        <v>20</v>
      </c>
      <c r="E14">
        <f>SUM(E4:E13)</f>
        <v>17.21971280299104</v>
      </c>
      <c r="F14">
        <f t="shared" ref="F14:G14" si="4">SUM(F4:F13)</f>
        <v>55.370463512294833</v>
      </c>
      <c r="G14">
        <f t="shared" si="4"/>
        <v>158.64393168417882</v>
      </c>
      <c r="H14">
        <f>SUM(H4:H13)</f>
        <v>112.70618241747002</v>
      </c>
    </row>
    <row r="16" spans="1:8" x14ac:dyDescent="0.3">
      <c r="B16" t="s">
        <v>26</v>
      </c>
      <c r="C16">
        <f>((A13*G14-E14*F14))/(A13*H14-(E14^2))</f>
        <v>0.76212260798434805</v>
      </c>
    </row>
    <row r="17" spans="2:4" x14ac:dyDescent="0.3">
      <c r="B17" t="s">
        <v>27</v>
      </c>
      <c r="C17">
        <f>(H14*F14-G14*E14)/(A13*H14-(E14^2))</f>
        <v>4.2246931082137831</v>
      </c>
    </row>
    <row r="18" spans="2:4" x14ac:dyDescent="0.3">
      <c r="B18" t="s">
        <v>23</v>
      </c>
      <c r="C18">
        <f>EXP(C17)</f>
        <v>68.353523194546227</v>
      </c>
    </row>
    <row r="20" spans="2:4" x14ac:dyDescent="0.3">
      <c r="B20" t="s">
        <v>24</v>
      </c>
    </row>
    <row r="28" spans="2:4" x14ac:dyDescent="0.3">
      <c r="C28" t="s">
        <v>25</v>
      </c>
    </row>
    <row r="32" spans="2:4" x14ac:dyDescent="0.3">
      <c r="B32" t="s">
        <v>3</v>
      </c>
      <c r="C32" t="s">
        <v>4</v>
      </c>
      <c r="D32" t="s">
        <v>28</v>
      </c>
    </row>
    <row r="33" spans="2:4" x14ac:dyDescent="0.3">
      <c r="B33">
        <v>10</v>
      </c>
      <c r="C33">
        <f>$C$18*(B33^$C$16)</f>
        <v>395.26058821846431</v>
      </c>
    </row>
    <row r="34" spans="2:4" x14ac:dyDescent="0.3">
      <c r="B34">
        <v>20</v>
      </c>
      <c r="C34">
        <f t="shared" ref="C34:C52" si="5">$C$18*(B34^$C$16)</f>
        <v>670.35565597465984</v>
      </c>
      <c r="D34">
        <f>C34-C33</f>
        <v>275.09506775619553</v>
      </c>
    </row>
    <row r="35" spans="2:4" x14ac:dyDescent="0.3">
      <c r="B35">
        <v>30</v>
      </c>
      <c r="C35">
        <f t="shared" si="5"/>
        <v>913.07911159116827</v>
      </c>
      <c r="D35">
        <f t="shared" ref="D35:D52" si="6">C35-C34</f>
        <v>242.72345561650843</v>
      </c>
    </row>
    <row r="36" spans="2:4" x14ac:dyDescent="0.3">
      <c r="B36">
        <v>40</v>
      </c>
      <c r="C36">
        <f t="shared" si="5"/>
        <v>1136.9125050455114</v>
      </c>
      <c r="D36">
        <f t="shared" si="6"/>
        <v>223.83339345434308</v>
      </c>
    </row>
    <row r="37" spans="2:4" x14ac:dyDescent="0.3">
      <c r="B37">
        <v>50</v>
      </c>
      <c r="C37">
        <f t="shared" si="5"/>
        <v>1347.672465193928</v>
      </c>
      <c r="D37">
        <f t="shared" si="6"/>
        <v>210.75996014841667</v>
      </c>
    </row>
    <row r="38" spans="2:4" x14ac:dyDescent="0.3">
      <c r="B38">
        <v>60</v>
      </c>
      <c r="C38">
        <f t="shared" si="5"/>
        <v>1548.5676160284172</v>
      </c>
      <c r="D38">
        <f t="shared" si="6"/>
        <v>200.89515083448919</v>
      </c>
    </row>
    <row r="39" spans="2:4" x14ac:dyDescent="0.3">
      <c r="B39">
        <v>70</v>
      </c>
      <c r="C39">
        <f t="shared" si="5"/>
        <v>1741.6137102308048</v>
      </c>
      <c r="D39">
        <f t="shared" si="6"/>
        <v>193.04609420238762</v>
      </c>
    </row>
    <row r="40" spans="2:4" x14ac:dyDescent="0.3">
      <c r="B40">
        <v>80</v>
      </c>
      <c r="C40">
        <f t="shared" si="5"/>
        <v>1928.1854827487573</v>
      </c>
      <c r="D40">
        <f t="shared" si="6"/>
        <v>186.57177251795247</v>
      </c>
    </row>
    <row r="41" spans="2:4" x14ac:dyDescent="0.3">
      <c r="B41">
        <v>90</v>
      </c>
      <c r="C41">
        <f t="shared" si="5"/>
        <v>2109.2754726239386</v>
      </c>
      <c r="D41">
        <f t="shared" si="6"/>
        <v>181.08998987518135</v>
      </c>
    </row>
    <row r="42" spans="2:4" x14ac:dyDescent="0.3">
      <c r="B42">
        <v>100</v>
      </c>
      <c r="C42">
        <f t="shared" si="5"/>
        <v>2285.6310150121376</v>
      </c>
      <c r="D42">
        <f t="shared" si="6"/>
        <v>176.35554238819896</v>
      </c>
    </row>
    <row r="43" spans="2:4" x14ac:dyDescent="0.3">
      <c r="B43">
        <v>110</v>
      </c>
      <c r="C43">
        <f t="shared" si="5"/>
        <v>2457.8332874894227</v>
      </c>
      <c r="D43">
        <f t="shared" si="6"/>
        <v>172.20227247728508</v>
      </c>
    </row>
    <row r="44" spans="2:4" x14ac:dyDescent="0.3">
      <c r="B44">
        <v>120</v>
      </c>
      <c r="C44">
        <f t="shared" si="5"/>
        <v>2626.3459879538568</v>
      </c>
      <c r="D44">
        <f t="shared" si="6"/>
        <v>168.51270046443415</v>
      </c>
    </row>
    <row r="45" spans="2:4" x14ac:dyDescent="0.3">
      <c r="B45">
        <v>130</v>
      </c>
      <c r="C45">
        <f t="shared" si="5"/>
        <v>2791.5468788856519</v>
      </c>
      <c r="D45">
        <f t="shared" si="6"/>
        <v>165.20089093179513</v>
      </c>
    </row>
    <row r="46" spans="2:4" x14ac:dyDescent="0.3">
      <c r="B46">
        <v>140</v>
      </c>
      <c r="C46">
        <f t="shared" si="5"/>
        <v>2953.7490859851246</v>
      </c>
      <c r="D46">
        <f t="shared" si="6"/>
        <v>162.20220709947262</v>
      </c>
    </row>
    <row r="47" spans="2:4" x14ac:dyDescent="0.3">
      <c r="B47">
        <v>150</v>
      </c>
      <c r="C47">
        <f t="shared" si="5"/>
        <v>3113.215974255002</v>
      </c>
      <c r="D47">
        <f t="shared" si="6"/>
        <v>159.46688826987747</v>
      </c>
    </row>
    <row r="48" spans="2:4" x14ac:dyDescent="0.3">
      <c r="B48">
        <v>160</v>
      </c>
      <c r="C48">
        <f t="shared" si="5"/>
        <v>3270.1718376597769</v>
      </c>
      <c r="D48">
        <f t="shared" si="6"/>
        <v>156.95586340477485</v>
      </c>
    </row>
    <row r="49" spans="2:4" x14ac:dyDescent="0.3">
      <c r="B49">
        <v>170</v>
      </c>
      <c r="C49">
        <f t="shared" si="5"/>
        <v>3424.8097686042984</v>
      </c>
      <c r="D49">
        <f t="shared" si="6"/>
        <v>154.63793094452149</v>
      </c>
    </row>
    <row r="50" spans="2:4" x14ac:dyDescent="0.3">
      <c r="B50">
        <v>180</v>
      </c>
      <c r="C50">
        <f t="shared" si="5"/>
        <v>3577.2975733684066</v>
      </c>
      <c r="D50">
        <f t="shared" si="6"/>
        <v>152.4878047641082</v>
      </c>
    </row>
    <row r="51" spans="2:4" x14ac:dyDescent="0.3">
      <c r="B51">
        <v>190</v>
      </c>
      <c r="C51">
        <f t="shared" si="5"/>
        <v>3727.7823002525952</v>
      </c>
      <c r="D51">
        <f t="shared" si="6"/>
        <v>150.4847268841886</v>
      </c>
    </row>
    <row r="52" spans="2:4" x14ac:dyDescent="0.3">
      <c r="B52">
        <v>200</v>
      </c>
      <c r="C52">
        <f t="shared" si="5"/>
        <v>3876.3937616204612</v>
      </c>
      <c r="D52">
        <f t="shared" si="6"/>
        <v>148.61146136786601</v>
      </c>
    </row>
  </sheetData>
  <mergeCells count="2">
    <mergeCell ref="A1:H1"/>
    <mergeCell ref="B2:H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Cline</dc:creator>
  <cp:lastModifiedBy>Stefan Cline</cp:lastModifiedBy>
  <dcterms:created xsi:type="dcterms:W3CDTF">2021-09-10T22:05:22Z</dcterms:created>
  <dcterms:modified xsi:type="dcterms:W3CDTF">2021-09-11T00:44:07Z</dcterms:modified>
</cp:coreProperties>
</file>