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4"/>
  <workbookPr codeName="ThisWorkbook"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0" documentId="8_{28E8CB3E-B7CB-4154-924A-986F9BF04643}" xr6:coauthVersionLast="47" xr6:coauthVersionMax="47" xr10:uidLastSave="{00000000-0000-0000-0000-000000000000}"/>
  <bookViews>
    <workbookView xWindow="-120" yWindow="-120" windowWidth="29040" windowHeight="15720" tabRatio="500" firstSheet="1" activeTab="1" xr2:uid="{00000000-000D-0000-FFFF-FFFF00000000}"/>
  </bookViews>
  <sheets>
    <sheet name="Sommaire" sheetId="9" r:id="rId1"/>
    <sheet name="Assurance Qualité" sheetId="6" r:id="rId2"/>
    <sheet name="Fonctionnalités" sheetId="8" r:id="rId3"/>
    <sheet name="UX" sheetId="10" r:id="rId4"/>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8" i="10" l="1"/>
  <c r="G4" i="9"/>
  <c r="E24" i="8"/>
  <c r="E13" i="8"/>
  <c r="D27" i="8"/>
  <c r="F49" i="6"/>
  <c r="C18" i="6"/>
  <c r="E8" i="8"/>
  <c r="E9" i="8"/>
  <c r="E10" i="8"/>
  <c r="E11" i="8"/>
  <c r="E12" i="8"/>
  <c r="E14" i="8"/>
  <c r="J44" i="6"/>
  <c r="G44" i="6"/>
  <c r="D40" i="8"/>
  <c r="J41" i="6"/>
  <c r="J42" i="6"/>
  <c r="J43" i="6"/>
  <c r="J45" i="6"/>
  <c r="J46" i="6"/>
  <c r="J47" i="6"/>
  <c r="J48" i="6"/>
  <c r="J40" i="6"/>
  <c r="G41" i="6"/>
  <c r="G42" i="6"/>
  <c r="G43" i="6"/>
  <c r="G45" i="6"/>
  <c r="G46" i="6"/>
  <c r="G47" i="6"/>
  <c r="G48" i="6"/>
  <c r="G40" i="6"/>
  <c r="J30" i="6"/>
  <c r="J31" i="6"/>
  <c r="J29" i="6"/>
  <c r="G30" i="6"/>
  <c r="G31" i="6"/>
  <c r="G29" i="6"/>
  <c r="G14" i="6"/>
  <c r="J14" i="6" s="1"/>
  <c r="G15" i="6"/>
  <c r="J15" i="6" s="1"/>
  <c r="G16" i="6"/>
  <c r="J16" i="6" s="1"/>
  <c r="G17" i="6"/>
  <c r="J17" i="6" s="1"/>
  <c r="G13" i="6"/>
  <c r="J13" i="6" s="1"/>
  <c r="C56" i="6"/>
  <c r="E44" i="8"/>
  <c r="E43" i="8"/>
  <c r="E42" i="8"/>
  <c r="E31" i="8"/>
  <c r="E30" i="8"/>
  <c r="E29" i="8"/>
  <c r="E18" i="8"/>
  <c r="E17" i="8"/>
  <c r="J11" i="6"/>
  <c r="I11" i="6"/>
  <c r="G11" i="6"/>
  <c r="F11" i="6"/>
  <c r="D11" i="6"/>
  <c r="C11" i="6"/>
  <c r="D18" i="6"/>
  <c r="F18" i="6"/>
  <c r="G18" i="6"/>
  <c r="I18" i="6"/>
  <c r="J18" i="6"/>
  <c r="C22" i="6"/>
  <c r="D22" i="6"/>
  <c r="F22" i="6"/>
  <c r="G22" i="6"/>
  <c r="I22" i="6"/>
  <c r="J22" i="6"/>
  <c r="C27" i="6"/>
  <c r="D27" i="6"/>
  <c r="F27" i="6"/>
  <c r="G27" i="6"/>
  <c r="I27" i="6"/>
  <c r="J27" i="6"/>
  <c r="C32" i="6"/>
  <c r="D32" i="6"/>
  <c r="F32" i="6"/>
  <c r="G32" i="6"/>
  <c r="I32" i="6"/>
  <c r="J32" i="6"/>
  <c r="C38" i="6"/>
  <c r="D38" i="6"/>
  <c r="F38" i="6"/>
  <c r="G38" i="6"/>
  <c r="I38" i="6"/>
  <c r="J38" i="6"/>
  <c r="C49" i="6"/>
  <c r="D49" i="6"/>
  <c r="G49" i="6"/>
  <c r="I49" i="6"/>
  <c r="J49" i="6"/>
  <c r="D56" i="6"/>
  <c r="F56" i="6"/>
  <c r="G56" i="6"/>
  <c r="I56" i="6"/>
  <c r="J56" i="6"/>
  <c r="E39" i="8"/>
  <c r="E22" i="8"/>
  <c r="E23" i="8"/>
  <c r="E25" i="8"/>
  <c r="E26" i="8"/>
  <c r="D58" i="6" l="1"/>
  <c r="G58" i="6"/>
  <c r="F58" i="6"/>
  <c r="F59" i="6" s="1"/>
  <c r="C5" i="9" s="1"/>
  <c r="C58" i="6"/>
  <c r="C59" i="6" s="1"/>
  <c r="C4" i="9" s="1"/>
  <c r="I58" i="6"/>
  <c r="J58" i="6"/>
  <c r="G7" i="9"/>
  <c r="I59" i="6" l="1"/>
  <c r="C6" i="9" s="1"/>
  <c r="D15" i="8" l="1"/>
  <c r="E21" i="8"/>
  <c r="E27" i="8" s="1"/>
  <c r="E34" i="8"/>
  <c r="E35" i="8"/>
  <c r="E36" i="8"/>
  <c r="E37" i="8"/>
  <c r="E38" i="8"/>
  <c r="E40" i="8" l="1"/>
  <c r="B6" i="9" s="1"/>
  <c r="E15" i="8"/>
  <c r="B4" i="9"/>
  <c r="D4" i="9" s="1"/>
  <c r="B5" i="9"/>
  <c r="D6" i="9" l="1"/>
  <c r="G6" i="9" s="1"/>
  <c r="D5" i="9"/>
  <c r="G5" i="9" s="1"/>
</calcChain>
</file>

<file path=xl/sharedStrings.xml><?xml version="1.0" encoding="utf-8"?>
<sst xmlns="http://schemas.openxmlformats.org/spreadsheetml/2006/main" count="301" uniqueCount="201">
  <si>
    <t>Fonct.</t>
  </si>
  <si>
    <t>A.Q</t>
  </si>
  <si>
    <t>Total</t>
  </si>
  <si>
    <t>Heures de retard
(-10%)/heure</t>
  </si>
  <si>
    <t>Poids</t>
  </si>
  <si>
    <t>Note pondérée</t>
  </si>
  <si>
    <t>Sprint 1</t>
  </si>
  <si>
    <t>Sprint 2</t>
  </si>
  <si>
    <t>Sprint 3</t>
  </si>
  <si>
    <t>UX</t>
  </si>
  <si>
    <t>Grille de correction LOG2990</t>
  </si>
  <si>
    <t>Assurance Qualité</t>
  </si>
  <si>
    <t>Critère</t>
  </si>
  <si>
    <t>Description</t>
  </si>
  <si>
    <t>Note</t>
  </si>
  <si>
    <t>Commentaires</t>
  </si>
  <si>
    <t>1. Projet</t>
  </si>
  <si>
    <t>Correcteur</t>
  </si>
  <si>
    <t>Olivier</t>
  </si>
  <si>
    <t>1.1 Utilisation des Cadriciels</t>
  </si>
  <si>
    <t>Le projet respecte les meilleures pratiques des cadriciels utilisés. (Exemple: séparation des responsabilités dans les Components et Services d'Angular, respect de la sémantique HTTP avec Express, etc.)</t>
  </si>
  <si>
    <t>Question.clone import dans type de retour. Utilisation de @Inject pour injecter des service QuestionRenderer. QuestionRenderer devrait être un service. QuestionReducer devrait être un service QuestionReducerService. QuestionReducer utilise des @Inject inutile. utilisation de window.location.reload AdminQuizComponent.refreshPage. Mauvaise utilisation du httpClient le http client peut parse pour vous en specifiant un type ex: http.get&lt;Example&gt;(...) va parse un object Example. Attention au new Service utilisez l'injecteur.</t>
  </si>
  <si>
    <t>Question.clone import dans type de retour. ErrorDialogComponent.windowReload  utilisation de window.location.reload(); LoginPageComponent.authService ce fait pas inject.</t>
  </si>
  <si>
    <t>Voir commentaires sprint 2 et GameQuestionComponent.handleKeyEvent qui utilise getElementById au lieu de viewchild.</t>
  </si>
  <si>
    <t>1.2 Arborescence</t>
  </si>
  <si>
    <t>Le projet respecte une arborescence de fichier claire,uniforme et structurée.
Les noms de fichiers et dossiers respectent le format kebab-case.</t>
  </si>
  <si>
    <t>fichier server/app/classes/database-types/question-bank-object/question-bank-sbject.spec.ts devrait être .../object...</t>
  </si>
  <si>
    <t>Sous-total</t>
  </si>
  <si>
    <t>2. Classe</t>
  </si>
  <si>
    <t>2.1 Responsabilité</t>
  </si>
  <si>
    <t>La classe n'a qu'une responsabilitée.</t>
  </si>
  <si>
    <t xml:space="preserve">GameListComponent a plusieurs responsabilité fetch load les quiz et géré l'état visuel du component. </t>
  </si>
  <si>
    <t>2.2 Attributs</t>
  </si>
  <si>
    <t>La classe comporte uniquement des attributs utilisés.
La classe comporte uniquement des attributs qui sont des états de la classe.
La classe ne comporte pas d'attribut utilisé seulement dans les tests.</t>
  </si>
  <si>
    <t>QuestionReducer.originator jamais set alors va toujours être undefined alors attribut inutile. AdminQuestionComponent.validOptionsCheckbox pas utiliser. ErrorDialogComponent.testing juste utiliser dans les test. MainPageComponent.title non utilisé</t>
  </si>
  <si>
    <t>ChatAreaComponent.longMessage peut être remplacer par un get. ErrorDialogComponent.testing est uniquement utilisé dans les tests. GameListComponent.roomId pas utilisé. Et beaucoup d'autre place.</t>
  </si>
  <si>
    <t>ChatAreaComponent.longMessage peut être remplacer par un get. ErrorDialogComponent.testing est uniquement utilisé dans les tests. QuestionViewComponent.optionsNum peut être un get. AdminQuestionComponent.QCM peut être un getter.</t>
  </si>
  <si>
    <t>2.3 Accessibilité</t>
  </si>
  <si>
    <t>La classe minimise l'accessibilité des membres. (Bonne utilisation de public/private/protected pour les attributs et les fonctions)
Les méthodes get/set font une validation quelconque sur les attributs privés.</t>
  </si>
  <si>
    <t>QuizCaretaker.undo private. QuizCaretaker.getHead private. QuestionReducer.setOriginator private. QuestionReducer.handleUpdateQuestion devrait être privé. QuestionReducer.initializeQuestion private.</t>
  </si>
  <si>
    <t>QuestionReducer.initializeQuestion peut etre private. QuestionEditComponent.questionOBJ peut etre private. QuestionViewComponent.questionOBJ peut etre private. AdminQuestionComponent.question devrait être private</t>
  </si>
  <si>
    <t>QuizMemento.state devrait être private. QuestionReducer.initializeQuestion devrait être private et voir commentaire sprint 2</t>
  </si>
  <si>
    <t>2.4 Couplage</t>
  </si>
  <si>
    <t>La classe minimise le couplage aux autres classes.
La classe minimise les longues chaînes d'appels (ex : foo.bar.baz.foo)</t>
  </si>
  <si>
    <t>QuestionReducer.createQuestion condensedMemento.questionState.question. QuestionListComponent.drop render.render().id; QuestionEditComponent.trackQuestionChanges  this.renderer.render().points. QuestionEditComponent.trackOptionsModification  this.renderer.render().choices</t>
  </si>
  <si>
    <t>QuizReducer.handleCreateQuiz condensedMemento.quizState.title beaucoupe de x.y.z. QuizEditComponent ngOnInit this.quizRenderer.render().title beaucoup de x.y.z. QuizViewComponent.ngOnInit this.quizRenderer.state.quizState.duration</t>
  </si>
  <si>
    <t>Voir commentaires sprint 2</t>
  </si>
  <si>
    <t>2.5 Valeur par défaut</t>
  </si>
  <si>
    <t>La classe initialise tous ses attributs de la même façon. Soit à la définition, soit dans le constructeur.</t>
  </si>
  <si>
    <t>GameListComponent</t>
  </si>
  <si>
    <t>CurrentQuestionInfoComponent, EvaluatingLAQComponent, GameOrganisateurComponent,PreviewQuestionComponent</t>
  </si>
  <si>
    <t>3. Fonctions et méthodes</t>
  </si>
  <si>
    <t>3.1 Utilité</t>
  </si>
  <si>
    <t>La fonction est utilie et non-triviale.
La fonction ne peut pas être fragmenté en plusieurs fonctions.
La fonction n'a pas une longueur trop grande.</t>
  </si>
  <si>
    <t xml:space="preserve">AdminQuestionComponent.save devrait être séparé en plusieurs fonction. AdminQuizComponent.save devrait être séparé en plusieurs sous methodes. QuestionsController patch('/:quizID/:questionID' doit être séparé en sous fonctions. QuizPageComponent.getQuizInfo doit être séparé en sous fonctions. </t>
  </si>
  <si>
    <t>3.2 Paramètres</t>
  </si>
  <si>
    <t>La fonction possède le moins de paramètres possibles en entrée.
La fonction possède uniquement des paramètres d'entrée qui sont utilisés.</t>
  </si>
  <si>
    <t>4. Gestion des ressources et erreurs</t>
  </si>
  <si>
    <t>4.1 Console</t>
  </si>
  <si>
    <t>La console ne génère pas de message d'avertissement (warning) ou d'erreur (error) qui aurait pu être gérés par le programme.</t>
  </si>
  <si>
    <t>console.log present dans AdminQuestionComponent.save ChatAreaComponent.configureBaseSocketFeatures. GameQuestionComponent.submitAnswer. PlayAreaComponent.loadQuestions. et 4 autre</t>
  </si>
  <si>
    <t>4.2 Code asynchrone</t>
  </si>
  <si>
    <t>Le code asynchrone (Promise, Observable, Event) est géré adéquatement.</t>
  </si>
  <si>
    <t>Wrapping d'observable avec des promise QuizRenderer.staticDelete, QuizRenderer.toggleVisibility, QuizRenderer.patch, QuizRenderer.getQuiz</t>
  </si>
  <si>
    <t>voir commentaire sprint 2</t>
  </si>
  <si>
    <t>4.3 Message d'erreur</t>
  </si>
  <si>
    <t>Le message d'erreur est précis et compréhensible par l'utilisateur moyen.</t>
  </si>
  <si>
    <t>GameListComponent.loadQuestions catch vide alors pas d'erreur quand erreur de load? QuestionsController INTERNAL_ERROR_MSG pas un message utile. QuizController INTERNAL_ERROR_MSG pas un message utile. DatabaseController INTERNAL_ERROR_MSG pas un message utile</t>
  </si>
  <si>
    <t>QuestionsController INTERNAL_ERROR_MSG pas un message utile. QuizController INTERNAL_ERROR_MSG pas un message utile. DatabaseController INTERNAL_ERROR_MSG pas un message utile</t>
  </si>
  <si>
    <t>5. Variables et constantes</t>
  </si>
  <si>
    <t>5.1 Groupement</t>
  </si>
  <si>
    <t>Les constantes sont regroupées ensemble en groupes logiques.</t>
  </si>
  <si>
    <t xml:space="preserve">QUESTION_RESSOURCE_PATH, QUESTION_BANK_PATH devrait être dans un fichier de constante appart. DEFAULT_POINTS, EMPTY_DEFAULT_CHOICES, EMPTY_MCQUESTION devrait être dans un fichier constants.ts. Comme beaucoup de constante dans le projet </t>
  </si>
  <si>
    <t>GameQuestionComponent FOUND_INDEX pas dans fichier constantes. PreGameWaitComponent DEFAULT_TIMER est pas dans un fichier de constantes. QuestionReducer MIN_POINTS pas dans un fichier de constantes. QuestionRenderer QUESTION_RESSOURCE_PATH pas dans un fichier de constantes</t>
  </si>
  <si>
    <t>QuestionReducer MIN_POINTS pas dans un fichier de constantes. QuestionRenderer QUESTION_RESSOURCE_PATH pas dans un fichier de constantes</t>
  </si>
  <si>
    <t>5.2 Environnement</t>
  </si>
  <si>
    <t>Des variables d'environnements sont utilisées lorsque possible.</t>
  </si>
  <si>
    <t>serait plus clean DatabaseService.uri de mettre le uri complet dans le .env</t>
  </si>
  <si>
    <t>5.3 Contexte d'utilisation</t>
  </si>
  <si>
    <t>La constante est utilisé dans un contexte lié à la logique d'affaire. (Exemple d'erreur: const DEUX = 2,  bonne utilisation: WAIT_TIME = 5000 )</t>
  </si>
  <si>
    <t>6. Expressions booléennes</t>
  </si>
  <si>
    <t>6.1 Expression</t>
  </si>
  <si>
    <t>L'expression booléenne n'est pas comparée à true ou false. (Exemple d'erreur: x === true)</t>
  </si>
  <si>
    <t>AdminQuizComponent.ngDoCheck if (!this.quizRenderer) toujours false à cause du type. QuestionListComponent.ngDoCheck  this.quizRenderer === undefined va toujours être false à cause du type du input. QuestionListComponent.drop  if (this.quizRenderer !== undefined) va toujours être true à cause du type</t>
  </si>
  <si>
    <t>QuizReducer.handleUpdateQuizTitle === undefined. QuizReducer.handleUpdateQuizVisibility === undefined.  AdminQuestionComponent.save === undefined 2x. Validator beaucoup de === undefined.</t>
  </si>
  <si>
    <t>6.2 Logique négative</t>
  </si>
  <si>
    <t>L'expression booléenne évite la logique négative. (Exemple d'erreur:  if( !notFound(…) )</t>
  </si>
  <si>
    <t>6.3 Ternaire</t>
  </si>
  <si>
    <t>L'expression booléenne utilise un ternaire dans le bon scénario.</t>
  </si>
  <si>
    <t>QuestionEditComponent.trackQuestionChanges peut être ternaire. QuestionEditComponent.trackPointsChanges peut être ternaire.</t>
  </si>
  <si>
    <t xml:space="preserve">PlayersListComponent.sortPlayers. </t>
  </si>
  <si>
    <t>HistoryPageComponent.sort</t>
  </si>
  <si>
    <t>6.4 Prédicats</t>
  </si>
  <si>
    <t>L'expression booléenne est simple.
L'expression booléenne utilise un ou des prédicats pour simplifier une condition complexe.</t>
  </si>
  <si>
    <t>QuizRenderer.createQuiz predicat échapatoire compliqué. QuizController.configureRouter prédicat échapatoire complexe. QuizPageComponent.getQuizInfo prédicat complexe et questions.length !== 0 inutiile. QuestionsController '/:quizID/:questionID' prédicats trop complexes.</t>
  </si>
  <si>
    <t>7. Qualité générale</t>
  </si>
  <si>
    <t>7.1 Langue</t>
  </si>
  <si>
    <t>La langue utilisée pour les variables, classes et fonctions est uniforme pour tout le code source.
La langue utilisée pour les commentaires doit être uniforme, mais peut être différente que la langue du code source.</t>
  </si>
  <si>
    <t>GameOrganisateurComponent commetaire anglais et français.</t>
  </si>
  <si>
    <t>GameOrganisateurComponent commentaire en francais</t>
  </si>
  <si>
    <t>7.2 Commentaire</t>
  </si>
  <si>
    <t>Le commentaire est pertinent. (Pas de code mort commenté)</t>
  </si>
  <si>
    <t>Commentaire impertinant dans client/.../states.ts. Commentaire impertinant dans QuestionEditComponent . AdminQuestionComponent.save commentaire inutile. AdminQuestionComponent.delete commentaire inutile et code mort commenté un peu partout</t>
  </si>
  <si>
    <t>MementoDto n'est pas utilisé. Question n'est pas utilisé. CurrentQuestionInfoComponent comment import. BankDialogComponent selectedQuestion. GameOrganisateurComponent commentaire à modifier</t>
  </si>
  <si>
    <t>client/src/app/classes/modification-memento/mementos/memento-interface.ts client/src/app/classes/modification-memento/mementos/question-memento.ts . Question est du code mort client/src/app/classes/reducer/states.ts</t>
  </si>
  <si>
    <t>7.3 Enum</t>
  </si>
  <si>
    <t>Le code utilise des enum lorsque c'est pertinent.</t>
  </si>
  <si>
    <t>7.4 Classe et interface</t>
  </si>
  <si>
    <t>Le code n'utilise pas d'objets anonymes JS et priorise les classes et les interfaces.</t>
  </si>
  <si>
    <t>7.5 Duplication</t>
  </si>
  <si>
    <t>Il n'y a pas de duplication de code.</t>
  </si>
  <si>
    <t>QuizReducer.handleUpdateQuizTitle handleUpdateQuizDescription handleUpdateQuizDuration handleUpdateQuizQuestions handleUpdateQuizVisibility. QuestionEditComponent.trackQuestionChanges  avec QuestionEditComponent.trackPointsChanges</t>
  </si>
  <si>
    <t>QuizCaretaker et QuestionCaretaker sont pareil. voir commentaire sprint 2</t>
  </si>
  <si>
    <t>7.6 ESLint</t>
  </si>
  <si>
    <t>Il n'y a pas de "eslint:disable" non justifiés dans le code.
L'utilisation limitée de eslint:disable est tolérée dans les fichiers de test (.spec.ts). (Exemple : nombres magiques)</t>
  </si>
  <si>
    <t>AdminQuestionComponent, QuestionEditComponent pas d'espace entre les methodes. AddQCMComponent pas d'espace entre les attributs constructor methodes. QuestionRenderer pas  d'espace entre les methodes. // eslint-disable-next-line no-undef dans QuizEditComponent // eslint-disable-next-line no-undef dans QuizViewComponent // eslint-disable-next-line. @typescript-eslint/naming-convention CommunicationService</t>
  </si>
  <si>
    <t>QuizEditComponent // eslint-disable-next-line no-undef QuizViewComponent // eslint-disable-next-line. QuestionsController  // eslint-disable-next-line complexity. material.module.ts // eslint-disable-next-line @typescript-eslint/no-explicit-any</t>
  </si>
  <si>
    <t>QuestionsController // eslint-disable-next-line complexity. material.module.ts // eslint-disable-next-line @typescript-eslint/no-explicit-any</t>
  </si>
  <si>
    <t>7.7 Complexité</t>
  </si>
  <si>
    <t>Le code minimise la complexité cyclomatique. (Exemple : plusieurs if/else ou boucles for imbriqués, opérations complexes, etc.)</t>
  </si>
  <si>
    <t>AdminQuestionComponent.save beaucoup trop compliqué pour une fonction save. AdminQuizComponent.save trop complexe. AdminQuizComponent.delete trop de if imbriqué. BankDialogComponent.toggleSelect trop complexe peut être simplifier. PlayAreaComponent.showNextQuestion trop complexe. Vous pouvez utliser la logique inverse dans plusieur de vos controlleurs pour simplifier la logique</t>
  </si>
  <si>
    <t>Voir commentaires sprint 2 JoinGameCodeComponent.onEvent trop d'indentation.</t>
  </si>
  <si>
    <t>7.7 Nomenclature des variables, classes et méthodes</t>
  </si>
  <si>
    <t>Les noms des variables, classes et méthodes sont précis et clairs.
Les noms respectent un format unique:  camelCase pour les variables et méthodes, SCREAMING_SNAKE_CASE pour les constantes, etc .
Les noms ne sont pas troncés excessivement. (Exemple: utiliser background au lieu de seulement bg).</t>
  </si>
  <si>
    <t>QuestionReducer.updateQuestionQuestion nom déroutant. IQuizRendererActions que veut dire le I devrait être BaseQuizRendererActions. IQuizRendererActions.doSomething c'est quoi le que la methode fait? QuestionListComponent.loadQuestions definition d'une variable list. et beaucoup d'autre place. QuestionEditComponent.questionOBJ nommé un objet obj.</t>
  </si>
  <si>
    <t>QuestionViewComponent.questionOBJ et QuestionEditComponent.questionOBJ devrait être question et question: string devrait être renommé. Object QuestionObj devrait être question. QuestionRenderer.doSomething c'est quoi le que la methode fait? QuestionListComponent.loadQuestions definition d'une variable list</t>
  </si>
  <si>
    <t>QuestionRenderer.doSomething n'est pas explicite. QuizRenderer.doSomething n'est pas explicite. Voir commentaire sprint 2</t>
  </si>
  <si>
    <t>7.8 Performance</t>
  </si>
  <si>
    <t>Le logiciel a une performance acceptable.</t>
  </si>
  <si>
    <t>Load un par un les questions</t>
  </si>
  <si>
    <t>8. Gestion de versions</t>
  </si>
  <si>
    <t>8.1 TAG</t>
  </si>
  <si>
    <t>La branche de développement possède le bon tag. (sprint1, sprint2, sprint3)</t>
  </si>
  <si>
    <t>mauvais tag</t>
  </si>
  <si>
    <t>8.2 Commit</t>
  </si>
  <si>
    <t>Le commit a un message pertinent et descriptif.</t>
  </si>
  <si>
    <t>message non explicite: ahhhh, fixed some errors, bit of css, ahhhhhhhhhhhhhhhh</t>
  </si>
  <si>
    <t>no cheating :(, some qa, made it prettier on gitlab :) test done frlfrl</t>
  </si>
  <si>
    <t>8.3 Branches mortes</t>
  </si>
  <si>
    <t xml:space="preserve">Le projet ne contient pas de branches mortes (stale branch). Une branche est considérée comme morte si elle n'a pas de commit pendant plus de 3 semaines. </t>
  </si>
  <si>
    <t>origin/myMaster3, origin/myMaster2, origin/alex, origin/QCM_creation et beaucoup d'autres</t>
  </si>
  <si>
    <t>8.4 Gitlab</t>
  </si>
  <si>
    <t>Des Merge Requests sont utilisées pour fusionner vers la branche de production.
Les Merge Requests sont approuvées par au moins un membre de l'équipe avant la fusion.
Les Issues sont mis à jour tout au long du projet.</t>
  </si>
  <si>
    <t>Merge quand pipeline passe pas</t>
  </si>
  <si>
    <t>beaucoup de merge quand le pipeline passe pas ou a des warnings</t>
  </si>
  <si>
    <t>Merge quand pipeline passe pas au moins 6 fois et warnings</t>
  </si>
  <si>
    <t>8.5 Fichiers</t>
  </si>
  <si>
    <t>Le projet contient uniquement les fichiers nécessaires. (Exemple: pas de dossier node_modules ou coverage).</t>
  </si>
  <si>
    <t>Total QA sprint</t>
  </si>
  <si>
    <t>Note QA sprint</t>
  </si>
  <si>
    <t>Grille de correction LOG2990 - Hiver 2024</t>
  </si>
  <si>
    <t>Fonctionnalités</t>
  </si>
  <si>
    <t>Fonctionnalité</t>
  </si>
  <si>
    <t>Testé</t>
  </si>
  <si>
    <t>Note finale</t>
  </si>
  <si>
    <t>Vue initiale</t>
  </si>
  <si>
    <t>Vue d'administration</t>
  </si>
  <si>
    <t>On ne peut pas importer de fichier valide, ne peut pas valider json invalide</t>
  </si>
  <si>
    <t>Vue de création d'une partie</t>
  </si>
  <si>
    <t>Vue de jeu du joueur</t>
  </si>
  <si>
    <t>Création d'un jeu-questionnaire (QCM)</t>
  </si>
  <si>
    <t>créer une ou plusieurs question ne marche pas, Supprimer une question déjà créée ne marche pas, Changer l'ordre des questions ne marche pas, Créer 1 question avec 2,3 ou 4 réponsesne marche pas, Supprimer un choix de réponse ne marche pas, Sauvegarder un questionnaire SEULEMENT si tout est valide ne marche pas, Voir que le questionnaire est mis à "caché" dans la liste et à la fin de la liste ne marche pas, Modifier un questionnaire existant à travers la vue admin ne marche pas</t>
  </si>
  <si>
    <t>Banque de questions</t>
  </si>
  <si>
    <t>Pouvoir créer/modifier/supprimer une question dans la banque de question ne marche pas, Ajouter une question à la banque lors de la création d'un quiz ne marche pas, Supprimer une question de la banque sans affecter un quiz qui l'utilise ne marche pas</t>
  </si>
  <si>
    <t>Tester le jeu</t>
  </si>
  <si>
    <t>Note finale pour le sprint</t>
  </si>
  <si>
    <t>Coverage global extrêmement bas</t>
  </si>
  <si>
    <t>Pénalités</t>
  </si>
  <si>
    <t>Crash</t>
  </si>
  <si>
    <t>Erreur de build</t>
  </si>
  <si>
    <t>Vue d'attente des joueurs</t>
  </si>
  <si>
    <t>Joindre une partie</t>
  </si>
  <si>
    <t>Libere pas le nom quand nous quittons la salle d'attente. erreur bleu dans les tests et room manager branch coverage</t>
  </si>
  <si>
    <t>Vue de jeu de l'organisateur</t>
  </si>
  <si>
    <t>Partie de jeu-questionnaire (QCM)</t>
  </si>
  <si>
    <t>Mauvais calcul de points.</t>
  </si>
  <si>
    <t>Vue des résultats</t>
  </si>
  <si>
    <t>Clavardage</t>
  </si>
  <si>
    <t>Erreur de build  / déploiement erroné</t>
  </si>
  <si>
    <t>Anciennes fonctionnalités brisées</t>
  </si>
  <si>
    <t>Les racourcis 1,2,3,4 ENTER ne fonctionne plus</t>
  </si>
  <si>
    <t>Création d'un jeu-questionnaire (QRL)</t>
  </si>
  <si>
    <t>Pas validation nombre chars, import ne fonctionne pas</t>
  </si>
  <si>
    <t>Partie de jeu-questionnaire (QRL)</t>
  </si>
  <si>
    <t>Coverage bas pour  question-list.component.ts,  start-quiz-modal.component.ts, bank-dialog.component.ts et a plusieurs autre place, et erreurs dans les tests. Le système informe pas utilisateur du nombre de chars restant pour QRL en mode test. Pas bonne identification des actions sur l'histogramme.</t>
  </si>
  <si>
    <t>Compte à rebours intéractif</t>
  </si>
  <si>
    <t>A chaque fois que nous arrêtons le timer le temps décrémente de 1s</t>
  </si>
  <si>
    <t>Liste des joueurs intéractive</t>
  </si>
  <si>
    <t>Une réponse finalisée par la fin du compte à rebours ne doit pas modifier la couleur du nom change a vert</t>
  </si>
  <si>
    <t>Mode aléatoire</t>
  </si>
  <si>
    <t>Historique</t>
  </si>
  <si>
    <t>Pas les bonne date mois de mars?? La liste ne contenient pas soit le nom du jeu, la date et heure du début de la partie, le nombre de joueurs au début de la partie et le meilleur score obtenu.</t>
  </si>
  <si>
    <t>Erreur de build / déploiement erroné</t>
  </si>
  <si>
    <t>Importation de json valide ne fonctionne plus</t>
  </si>
  <si>
    <t>Tester un jeu est en HTML...</t>
  </si>
  <si>
    <t>Hover Rouge sur noir</t>
  </si>
  <si>
    <t>Barres de défilement horizontales, sur 1080p</t>
  </si>
  <si>
    <t>Réponse des quiz vue organisateurdifficle à lire et all over the place si longue (QRL)</t>
  </si>
  <si>
    <t>Affichage mute/unmute n'est pas clair (l'icone reste pareil)</t>
  </si>
  <si>
    <t>Mauvaise identification de répondu/pas répondu (devrait être actif/inactif)</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</si>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</sst>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rgb="FF000000"/>
      <name val="Calibri"/>
      <family val="2"/>
      <charset val="1"/>
    </font>
    <font>
      <sz val="11"/>
      <color theme="1"/>
      <name val="Calibri"/>
      <scheme val="minor"/>
    </font>
    <font>
      <sz val="11"/>
      <color rgb="FFFFFFFF"/>
      <name val="Calibri"/>
      <family val="2"/>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rgb="FF3F3F3F"/>
      <name val="Calibri"/>
      <scheme val="minor"/>
    </font>
    <font>
      <b/>
      <sz val="16"/>
      <color rgb="FF000000"/>
      <name val="Calibri"/>
      <family val="2"/>
      <charset val="1"/>
    </font>
    <font>
      <sz val="14"/>
      <color rgb="FF000000"/>
      <name val="Calibri"/>
      <family val="2"/>
    </font>
    <font>
      <b/>
      <sz val="12"/>
      <color rgb="FF000000"/>
      <name val="Calibri"/>
      <family val="2"/>
    </font>
    <font>
      <sz val="14"/>
      <color rgb="FF000000"/>
      <name val="Calibri"/>
      <family val="2"/>
      <charset val="1"/>
    </font>
    <font>
      <b/>
      <sz val="12"/>
      <color rgb="FF000000"/>
      <name val="Calibri"/>
      <family val="2"/>
      <charset val="1"/>
    </font>
    <font>
      <sz val="11"/>
      <color rgb="FF000000"/>
      <name val="Calibri"/>
    </font>
    <font>
      <b/>
      <sz val="11"/>
      <color rgb="FF000000"/>
      <name val="Calibri"/>
    </font>
    <font>
      <b/>
      <sz val="11"/>
      <color theme="1"/>
      <name val="Calibri"/>
    </font>
    <font>
      <b/>
      <sz val="18"/>
      <color theme="1"/>
      <name val="Calibri"/>
    </font>
  </fonts>
  <fills count="25">
    <fill>
      <patternFill patternType="none"/>
    </fill>
    <fill>
      <patternFill patternType="gray125"/>
    </fill>
    <fill>
      <patternFill patternType="solid">
        <fgColor rgb="FFF79646"/>
        <bgColor rgb="FFFF8080"/>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
      <patternFill patternType="solid">
        <fgColor theme="9" tint="0.79998168889431442"/>
        <bgColor rgb="FFCCC1DA"/>
      </patternFill>
    </fill>
    <fill>
      <patternFill patternType="solid">
        <fgColor theme="7" tint="0.79998168889431442"/>
        <bgColor rgb="FFCCC1DA"/>
      </patternFill>
    </fill>
    <fill>
      <patternFill patternType="solid">
        <fgColor theme="4" tint="0.79998168889431442"/>
        <bgColor rgb="FFB9CDE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rgb="FFB9CDE5"/>
      </patternFill>
    </fill>
    <fill>
      <patternFill patternType="solid">
        <fgColor theme="8" tint="0.79998168889431442"/>
        <bgColor indexed="64"/>
      </patternFill>
    </fill>
    <fill>
      <patternFill patternType="solid">
        <fgColor theme="8" tint="0.79998168889431442"/>
        <bgColor rgb="FFCCC1DA"/>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E2EFDA"/>
        <bgColor indexed="64"/>
      </patternFill>
    </fill>
    <fill>
      <patternFill patternType="solid">
        <fgColor rgb="FFFFF2CC"/>
        <bgColor indexed="64"/>
      </patternFill>
    </fill>
    <fill>
      <patternFill patternType="solid">
        <fgColor rgb="FFB4C6E7"/>
        <bgColor indexed="64"/>
      </patternFill>
    </fill>
    <fill>
      <patternFill patternType="solid">
        <fgColor rgb="FFE7E6E6"/>
        <bgColor indexed="64"/>
      </patternFill>
    </fill>
  </fills>
  <borders count="56">
    <border>
      <left/>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style="thin">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auto="1"/>
      </left>
      <right/>
      <top/>
      <bottom style="thin">
        <color auto="1"/>
      </bottom>
      <diagonal/>
    </border>
    <border>
      <left/>
      <right style="medium">
        <color indexed="64"/>
      </right>
      <top/>
      <bottom style="thin">
        <color auto="1"/>
      </bottom>
      <diagonal/>
    </border>
    <border>
      <left/>
      <right style="medium">
        <color indexed="64"/>
      </right>
      <top style="medium">
        <color indexed="64"/>
      </top>
      <bottom style="thin">
        <color auto="1"/>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bottom style="thin">
        <color auto="1"/>
      </bottom>
      <diagonal/>
    </border>
    <border>
      <left/>
      <right style="medium">
        <color rgb="FF000000"/>
      </right>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rgb="FF000000"/>
      </bottom>
      <diagonal/>
    </border>
    <border>
      <left style="medium">
        <color rgb="FF000000"/>
      </left>
      <right/>
      <top style="thin">
        <color auto="1"/>
      </top>
      <bottom style="thin">
        <color auto="1"/>
      </bottom>
      <diagonal/>
    </border>
    <border>
      <left/>
      <right style="medium">
        <color rgb="FF000000"/>
      </right>
      <top style="thin">
        <color auto="1"/>
      </top>
      <bottom style="thin">
        <color auto="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right style="medium">
        <color auto="1"/>
      </right>
      <top/>
      <bottom/>
      <diagonal/>
    </border>
  </borders>
  <cellStyleXfs count="7">
    <xf numFmtId="0" fontId="0" fillId="0" borderId="0"/>
    <xf numFmtId="9" fontId="4" fillId="0" borderId="0" applyBorder="0" applyProtection="0"/>
    <xf numFmtId="0" fontId="2" fillId="2" borderId="0" applyBorder="0" applyProtection="0"/>
    <xf numFmtId="0" fontId="8" fillId="3" borderId="23"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272">
    <xf numFmtId="0" fontId="0" fillId="0" borderId="0" xfId="0"/>
    <xf numFmtId="0" fontId="0" fillId="0" borderId="0" xfId="0" applyAlignment="1">
      <alignment wrapText="1"/>
    </xf>
    <xf numFmtId="0" fontId="3" fillId="0" borderId="0" xfId="0" applyFont="1" applyAlignment="1">
      <alignment horizontal="center" vertical="center" wrapText="1"/>
    </xf>
    <xf numFmtId="0" fontId="5"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3" fillId="0" borderId="0" xfId="0" applyFont="1" applyAlignment="1">
      <alignment vertical="center"/>
    </xf>
    <xf numFmtId="0" fontId="3" fillId="0" borderId="0" xfId="0" applyFont="1"/>
    <xf numFmtId="0" fontId="9" fillId="0" borderId="0" xfId="0" applyFont="1"/>
    <xf numFmtId="0" fontId="0" fillId="0" borderId="0" xfId="0" applyAlignment="1">
      <alignment horizontal="left" wrapText="1"/>
    </xf>
    <xf numFmtId="0" fontId="3" fillId="0" borderId="2" xfId="0" applyFont="1" applyBorder="1" applyAlignment="1">
      <alignment horizontal="center" vertical="center" wrapText="1"/>
    </xf>
    <xf numFmtId="0" fontId="10" fillId="0" borderId="0" xfId="0" applyFont="1"/>
    <xf numFmtId="49" fontId="0" fillId="0" borderId="13" xfId="0" applyNumberFormat="1" applyBorder="1" applyAlignment="1">
      <alignment horizontal="left" vertical="center" wrapText="1"/>
    </xf>
    <xf numFmtId="0" fontId="3" fillId="8" borderId="21" xfId="0" applyFont="1" applyFill="1" applyBorder="1" applyAlignment="1">
      <alignment horizontal="center" vertical="center" wrapText="1"/>
    </xf>
    <xf numFmtId="0" fontId="3" fillId="8" borderId="22"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3" fillId="13" borderId="21" xfId="0" applyFont="1" applyFill="1" applyBorder="1" applyAlignment="1">
      <alignment horizontal="center" vertical="center" wrapText="1"/>
    </xf>
    <xf numFmtId="0" fontId="3" fillId="13" borderId="22" xfId="0" applyFont="1" applyFill="1" applyBorder="1" applyAlignment="1">
      <alignment horizontal="center" vertical="center" wrapText="1"/>
    </xf>
    <xf numFmtId="0" fontId="3" fillId="9" borderId="15" xfId="0" applyFont="1" applyFill="1" applyBorder="1" applyAlignment="1">
      <alignment horizontal="left" vertical="center" wrapText="1"/>
    </xf>
    <xf numFmtId="0" fontId="3" fillId="8" borderId="15" xfId="0" applyFont="1" applyFill="1" applyBorder="1" applyAlignment="1">
      <alignment horizontal="left" vertical="center" wrapText="1"/>
    </xf>
    <xf numFmtId="0" fontId="3" fillId="13" borderId="11" xfId="0" applyFont="1" applyFill="1" applyBorder="1" applyAlignment="1">
      <alignment horizontal="left" vertical="center" wrapText="1"/>
    </xf>
    <xf numFmtId="49" fontId="0" fillId="0" borderId="29" xfId="0" applyNumberFormat="1" applyBorder="1" applyAlignment="1">
      <alignment horizontal="left" vertical="center" wrapText="1"/>
    </xf>
    <xf numFmtId="49" fontId="0" fillId="0" borderId="29" xfId="0" applyNumberFormat="1" applyBorder="1" applyAlignment="1">
      <alignment vertical="center" wrapText="1"/>
    </xf>
    <xf numFmtId="0" fontId="0" fillId="8" borderId="28" xfId="0" applyFill="1" applyBorder="1" applyAlignment="1">
      <alignment horizontal="center" vertical="center" wrapText="1"/>
    </xf>
    <xf numFmtId="0" fontId="0" fillId="8" borderId="37" xfId="0" applyFill="1" applyBorder="1" applyAlignment="1">
      <alignment horizontal="left" vertical="center" wrapText="1"/>
    </xf>
    <xf numFmtId="0" fontId="0" fillId="9" borderId="28" xfId="0" applyFill="1" applyBorder="1" applyAlignment="1">
      <alignment horizontal="center" vertical="center" wrapText="1"/>
    </xf>
    <xf numFmtId="0" fontId="0" fillId="9" borderId="37" xfId="0" applyFill="1" applyBorder="1" applyAlignment="1">
      <alignment horizontal="left" vertical="center" wrapText="1"/>
    </xf>
    <xf numFmtId="49" fontId="0" fillId="0" borderId="24" xfId="0" applyNumberFormat="1" applyBorder="1" applyAlignment="1">
      <alignment horizontal="left" vertical="center" wrapText="1"/>
    </xf>
    <xf numFmtId="0" fontId="11" fillId="0" borderId="0" xfId="0" applyFont="1"/>
    <xf numFmtId="49" fontId="0" fillId="0" borderId="24" xfId="0" applyNumberFormat="1" applyBorder="1" applyAlignment="1">
      <alignment vertical="center" wrapText="1"/>
    </xf>
    <xf numFmtId="0" fontId="0" fillId="10" borderId="28" xfId="0" applyFill="1" applyBorder="1" applyAlignment="1">
      <alignment horizontal="center" vertical="center" wrapText="1"/>
    </xf>
    <xf numFmtId="0" fontId="0" fillId="10" borderId="37" xfId="0" applyFill="1" applyBorder="1" applyAlignment="1">
      <alignment horizontal="left" vertical="center" wrapText="1"/>
    </xf>
    <xf numFmtId="49" fontId="0" fillId="8" borderId="8" xfId="0" applyNumberFormat="1" applyFill="1" applyBorder="1" applyAlignment="1">
      <alignment horizontal="center" vertical="center" wrapText="1"/>
    </xf>
    <xf numFmtId="49" fontId="0" fillId="9" borderId="8" xfId="0" applyNumberFormat="1" applyFill="1" applyBorder="1" applyAlignment="1">
      <alignment horizontal="center" vertical="center" wrapText="1"/>
    </xf>
    <xf numFmtId="0" fontId="6"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2" fontId="0" fillId="0" borderId="0" xfId="0" applyNumberFormat="1" applyAlignment="1">
      <alignment horizontal="left" vertical="center"/>
    </xf>
    <xf numFmtId="0" fontId="0" fillId="0" borderId="0" xfId="0" applyAlignment="1">
      <alignment horizontal="center" vertical="center"/>
    </xf>
    <xf numFmtId="0" fontId="3" fillId="0" borderId="0" xfId="0" applyFont="1" applyAlignment="1">
      <alignment horizontal="left" vertical="center" wrapText="1"/>
    </xf>
    <xf numFmtId="49" fontId="0" fillId="0" borderId="28" xfId="0" applyNumberFormat="1" applyBorder="1" applyAlignment="1">
      <alignment horizontal="left" vertical="center" wrapText="1"/>
    </xf>
    <xf numFmtId="0" fontId="12" fillId="0" borderId="0" xfId="0" applyFont="1"/>
    <xf numFmtId="0" fontId="13" fillId="0" borderId="0" xfId="0" applyFont="1"/>
    <xf numFmtId="0" fontId="12" fillId="16" borderId="17" xfId="0" applyFont="1" applyFill="1" applyBorder="1" applyAlignment="1">
      <alignment horizontal="left" vertical="center" wrapText="1"/>
    </xf>
    <xf numFmtId="0" fontId="0" fillId="16" borderId="18" xfId="0" applyFill="1" applyBorder="1" applyAlignment="1">
      <alignment vertical="center" wrapText="1"/>
    </xf>
    <xf numFmtId="0" fontId="13" fillId="8" borderId="10" xfId="0" applyFont="1" applyFill="1" applyBorder="1" applyAlignment="1">
      <alignment horizontal="center" vertical="center" wrapText="1"/>
    </xf>
    <xf numFmtId="0" fontId="13" fillId="8" borderId="26" xfId="0" applyFont="1" applyFill="1" applyBorder="1" applyAlignment="1">
      <alignment horizontal="center" vertical="center" wrapText="1"/>
    </xf>
    <xf numFmtId="0" fontId="13" fillId="8" borderId="34" xfId="0" applyFont="1" applyFill="1" applyBorder="1" applyAlignment="1">
      <alignment horizontal="left" vertical="center" wrapText="1"/>
    </xf>
    <xf numFmtId="0" fontId="13" fillId="9" borderId="10" xfId="0" applyFont="1" applyFill="1" applyBorder="1" applyAlignment="1">
      <alignment horizontal="center" vertical="center" wrapText="1"/>
    </xf>
    <xf numFmtId="0" fontId="13" fillId="9" borderId="26" xfId="0" applyFont="1" applyFill="1" applyBorder="1" applyAlignment="1">
      <alignment horizontal="center" vertical="center" wrapText="1"/>
    </xf>
    <xf numFmtId="0" fontId="13" fillId="9" borderId="34" xfId="0" applyFont="1" applyFill="1" applyBorder="1" applyAlignment="1">
      <alignment horizontal="left" vertical="center" wrapText="1"/>
    </xf>
    <xf numFmtId="0" fontId="13" fillId="13" borderId="10" xfId="0" applyFont="1" applyFill="1" applyBorder="1" applyAlignment="1">
      <alignment horizontal="center" vertical="center" wrapText="1"/>
    </xf>
    <xf numFmtId="0" fontId="13" fillId="13" borderId="26" xfId="0" applyFont="1" applyFill="1" applyBorder="1" applyAlignment="1">
      <alignment horizontal="center" vertical="center" wrapText="1"/>
    </xf>
    <xf numFmtId="0" fontId="13" fillId="13" borderId="34" xfId="0" applyFont="1" applyFill="1" applyBorder="1" applyAlignment="1">
      <alignment horizontal="left" vertical="center" wrapText="1"/>
    </xf>
    <xf numFmtId="0" fontId="13" fillId="0" borderId="0" xfId="0" applyFont="1" applyAlignment="1">
      <alignment horizontal="center" vertical="center" wrapText="1"/>
    </xf>
    <xf numFmtId="0" fontId="13" fillId="8" borderId="9" xfId="0" applyFont="1" applyFill="1" applyBorder="1" applyAlignment="1">
      <alignment horizontal="center" vertical="center" wrapText="1"/>
    </xf>
    <xf numFmtId="0" fontId="13" fillId="8" borderId="25" xfId="0" applyFont="1" applyFill="1" applyBorder="1" applyAlignment="1">
      <alignment horizontal="center" vertical="center" wrapText="1"/>
    </xf>
    <xf numFmtId="0" fontId="13" fillId="8" borderId="30" xfId="0" applyFont="1" applyFill="1" applyBorder="1" applyAlignment="1">
      <alignment horizontal="left" vertical="center" wrapText="1"/>
    </xf>
    <xf numFmtId="0" fontId="13" fillId="9" borderId="9" xfId="0" applyFont="1" applyFill="1" applyBorder="1" applyAlignment="1">
      <alignment horizontal="center" vertical="center" wrapText="1"/>
    </xf>
    <xf numFmtId="0" fontId="13" fillId="9" borderId="25" xfId="0" applyFont="1" applyFill="1" applyBorder="1" applyAlignment="1">
      <alignment horizontal="center" vertical="center" wrapText="1"/>
    </xf>
    <xf numFmtId="0" fontId="13" fillId="9" borderId="30" xfId="0" applyFont="1" applyFill="1" applyBorder="1" applyAlignment="1">
      <alignment horizontal="left" vertical="center" wrapText="1"/>
    </xf>
    <xf numFmtId="0" fontId="13" fillId="13" borderId="9" xfId="0" applyFont="1" applyFill="1" applyBorder="1" applyAlignment="1">
      <alignment horizontal="center" vertical="center" wrapText="1"/>
    </xf>
    <xf numFmtId="0" fontId="13" fillId="13" borderId="25" xfId="0" applyFont="1" applyFill="1" applyBorder="1" applyAlignment="1">
      <alignment horizontal="center" vertical="center" wrapText="1"/>
    </xf>
    <xf numFmtId="0" fontId="13" fillId="13" borderId="30" xfId="0" applyFont="1" applyFill="1" applyBorder="1" applyAlignment="1">
      <alignment horizontal="left" vertical="center" wrapText="1"/>
    </xf>
    <xf numFmtId="0" fontId="0" fillId="16" borderId="17" xfId="0" applyFill="1" applyBorder="1" applyAlignment="1">
      <alignment vertical="center" wrapText="1"/>
    </xf>
    <xf numFmtId="0" fontId="13" fillId="9" borderId="26" xfId="0" applyFont="1" applyFill="1" applyBorder="1" applyAlignment="1">
      <alignment horizontal="left" vertical="center" wrapText="1"/>
    </xf>
    <xf numFmtId="0" fontId="0" fillId="16" borderId="7" xfId="0" applyFill="1" applyBorder="1" applyAlignment="1">
      <alignment vertical="center"/>
    </xf>
    <xf numFmtId="49" fontId="13" fillId="8" borderId="10" xfId="0" applyNumberFormat="1" applyFont="1" applyFill="1" applyBorder="1" applyAlignment="1">
      <alignment horizontal="center" vertical="center" wrapText="1"/>
    </xf>
    <xf numFmtId="49" fontId="13" fillId="9" borderId="10" xfId="0" applyNumberFormat="1" applyFont="1" applyFill="1" applyBorder="1" applyAlignment="1">
      <alignment horizontal="center" vertical="center" wrapText="1"/>
    </xf>
    <xf numFmtId="49" fontId="13" fillId="8" borderId="9" xfId="0" applyNumberFormat="1" applyFont="1" applyFill="1" applyBorder="1" applyAlignment="1">
      <alignment horizontal="center" vertical="center" wrapText="1"/>
    </xf>
    <xf numFmtId="9" fontId="13" fillId="0" borderId="0" xfId="1" applyFont="1" applyAlignment="1">
      <alignment vertical="center" wrapText="1"/>
    </xf>
    <xf numFmtId="0" fontId="0" fillId="13" borderId="8" xfId="0" applyFill="1" applyBorder="1" applyAlignment="1">
      <alignment horizontal="center" vertical="center" wrapText="1"/>
    </xf>
    <xf numFmtId="0" fontId="0" fillId="15" borderId="28" xfId="0" applyFill="1" applyBorder="1" applyAlignment="1">
      <alignment horizontal="center" vertical="center" wrapText="1"/>
    </xf>
    <xf numFmtId="0" fontId="0" fillId="15" borderId="37" xfId="0" applyFill="1" applyBorder="1" applyAlignment="1">
      <alignment horizontal="left" vertical="center" wrapText="1"/>
    </xf>
    <xf numFmtId="0" fontId="0" fillId="13" borderId="14" xfId="0" applyFill="1" applyBorder="1" applyAlignment="1">
      <alignment horizontal="center" vertical="center" wrapText="1"/>
    </xf>
    <xf numFmtId="0" fontId="0" fillId="15" borderId="29" xfId="0" applyFill="1" applyBorder="1" applyAlignment="1">
      <alignment horizontal="center" vertical="center" wrapText="1"/>
    </xf>
    <xf numFmtId="0" fontId="0" fillId="15" borderId="33" xfId="0" applyFill="1" applyBorder="1" applyAlignment="1">
      <alignment horizontal="left" vertical="center" wrapText="1"/>
    </xf>
    <xf numFmtId="0" fontId="0" fillId="8" borderId="35" xfId="0" applyFill="1" applyBorder="1" applyAlignment="1">
      <alignment horizontal="center" vertical="center" wrapText="1"/>
    </xf>
    <xf numFmtId="0" fontId="0" fillId="8" borderId="24" xfId="0" applyFill="1" applyBorder="1" applyAlignment="1">
      <alignment horizontal="center" vertical="center" wrapText="1"/>
    </xf>
    <xf numFmtId="0" fontId="0" fillId="8" borderId="36" xfId="0" applyFill="1" applyBorder="1" applyAlignment="1">
      <alignment horizontal="left" vertical="center" wrapText="1"/>
    </xf>
    <xf numFmtId="0" fontId="0" fillId="9" borderId="8" xfId="0" applyFill="1" applyBorder="1" applyAlignment="1">
      <alignment horizontal="center" vertical="center" wrapText="1"/>
    </xf>
    <xf numFmtId="0" fontId="0" fillId="8" borderId="14" xfId="0" applyFill="1" applyBorder="1" applyAlignment="1">
      <alignment horizontal="center" vertical="center" wrapText="1"/>
    </xf>
    <xf numFmtId="0" fontId="0" fillId="8" borderId="29" xfId="0" applyFill="1" applyBorder="1" applyAlignment="1">
      <alignment horizontal="center" vertical="center" wrapText="1"/>
    </xf>
    <xf numFmtId="0" fontId="0" fillId="8" borderId="33" xfId="0" applyFill="1" applyBorder="1" applyAlignment="1">
      <alignment horizontal="left" vertical="center" wrapText="1"/>
    </xf>
    <xf numFmtId="0" fontId="0" fillId="9" borderId="14" xfId="0" applyFill="1" applyBorder="1" applyAlignment="1">
      <alignment horizontal="center" vertical="center" wrapText="1"/>
    </xf>
    <xf numFmtId="0" fontId="0" fillId="9" borderId="29" xfId="0" applyFill="1" applyBorder="1" applyAlignment="1">
      <alignment horizontal="center" vertical="center" wrapText="1"/>
    </xf>
    <xf numFmtId="0" fontId="0" fillId="9" borderId="33" xfId="0" applyFill="1" applyBorder="1" applyAlignment="1">
      <alignment horizontal="left" vertical="center" wrapText="1"/>
    </xf>
    <xf numFmtId="0" fontId="0" fillId="9" borderId="35" xfId="0" applyFill="1" applyBorder="1" applyAlignment="1">
      <alignment horizontal="center" vertical="center" wrapText="1"/>
    </xf>
    <xf numFmtId="0" fontId="0" fillId="9" borderId="24" xfId="0" applyFill="1" applyBorder="1" applyAlignment="1">
      <alignment horizontal="center" vertical="center" wrapText="1"/>
    </xf>
    <xf numFmtId="0" fontId="0" fillId="9" borderId="36" xfId="0" applyFill="1" applyBorder="1" applyAlignment="1">
      <alignment horizontal="left" vertical="center" wrapText="1"/>
    </xf>
    <xf numFmtId="0" fontId="0" fillId="13" borderId="35" xfId="0" applyFill="1" applyBorder="1" applyAlignment="1">
      <alignment horizontal="center" vertical="center" wrapText="1"/>
    </xf>
    <xf numFmtId="0" fontId="0" fillId="15" borderId="24" xfId="0" applyFill="1" applyBorder="1" applyAlignment="1">
      <alignment horizontal="center" vertical="center" wrapText="1"/>
    </xf>
    <xf numFmtId="0" fontId="0" fillId="15" borderId="36" xfId="0" applyFill="1" applyBorder="1" applyAlignment="1">
      <alignment horizontal="left" vertical="center" wrapText="1"/>
    </xf>
    <xf numFmtId="0" fontId="0" fillId="9" borderId="24" xfId="0" applyFill="1" applyBorder="1" applyAlignment="1">
      <alignment horizontal="left" vertical="center" wrapText="1"/>
    </xf>
    <xf numFmtId="0" fontId="0" fillId="9" borderId="29" xfId="0" applyFill="1" applyBorder="1" applyAlignment="1">
      <alignment horizontal="left" vertical="center" wrapText="1"/>
    </xf>
    <xf numFmtId="0" fontId="0" fillId="8" borderId="8" xfId="0" applyFill="1" applyBorder="1" applyAlignment="1">
      <alignment horizontal="center" vertical="center" wrapText="1"/>
    </xf>
    <xf numFmtId="0" fontId="0" fillId="8" borderId="27" xfId="0" applyFill="1" applyBorder="1" applyAlignment="1">
      <alignment horizontal="center" vertical="center" wrapText="1"/>
    </xf>
    <xf numFmtId="0" fontId="0" fillId="9" borderId="27" xfId="0" applyFill="1" applyBorder="1" applyAlignment="1">
      <alignment horizontal="center" vertical="center" wrapText="1"/>
    </xf>
    <xf numFmtId="0" fontId="0" fillId="8" borderId="3" xfId="0" applyFill="1" applyBorder="1" applyAlignment="1">
      <alignment horizontal="center" vertical="center" wrapText="1"/>
    </xf>
    <xf numFmtId="0" fontId="0" fillId="8" borderId="27" xfId="0" applyFill="1" applyBorder="1" applyAlignment="1">
      <alignment horizontal="left" vertical="center" wrapText="1"/>
    </xf>
    <xf numFmtId="0" fontId="0" fillId="9" borderId="3" xfId="0" applyFill="1" applyBorder="1" applyAlignment="1">
      <alignment horizontal="center" vertical="center" wrapText="1"/>
    </xf>
    <xf numFmtId="0" fontId="0" fillId="9" borderId="27" xfId="0" applyFill="1" applyBorder="1" applyAlignment="1">
      <alignment horizontal="left" vertical="center" wrapText="1"/>
    </xf>
    <xf numFmtId="0" fontId="0" fillId="13" borderId="3" xfId="0" applyFill="1" applyBorder="1" applyAlignment="1">
      <alignment horizontal="center" vertical="center" wrapText="1"/>
    </xf>
    <xf numFmtId="0" fontId="0" fillId="13" borderId="27" xfId="0" applyFill="1" applyBorder="1" applyAlignment="1">
      <alignment horizontal="center" vertical="center" wrapText="1"/>
    </xf>
    <xf numFmtId="0" fontId="0" fillId="13" borderId="38" xfId="0" applyFill="1" applyBorder="1" applyAlignment="1">
      <alignment horizontal="left" vertical="center" wrapText="1"/>
    </xf>
    <xf numFmtId="0" fontId="1" fillId="21" borderId="39" xfId="4" applyFill="1" applyBorder="1" applyAlignment="1">
      <alignment horizontal="center" vertical="center"/>
    </xf>
    <xf numFmtId="10" fontId="1" fillId="21" borderId="39" xfId="4" applyNumberFormat="1" applyFill="1" applyBorder="1" applyAlignment="1">
      <alignment horizontal="center" vertical="center"/>
    </xf>
    <xf numFmtId="0" fontId="0" fillId="21" borderId="39" xfId="0" applyFill="1" applyBorder="1"/>
    <xf numFmtId="1" fontId="0" fillId="21" borderId="39" xfId="0" applyNumberFormat="1" applyFill="1" applyBorder="1" applyAlignment="1">
      <alignment horizontal="center"/>
    </xf>
    <xf numFmtId="2" fontId="0" fillId="21" borderId="39" xfId="0" applyNumberFormat="1" applyFill="1" applyBorder="1" applyAlignment="1">
      <alignment horizontal="center"/>
    </xf>
    <xf numFmtId="0" fontId="1" fillId="22" borderId="39" xfId="5" applyFill="1" applyBorder="1" applyAlignment="1">
      <alignment horizontal="center" vertical="center"/>
    </xf>
    <xf numFmtId="10" fontId="1" fillId="22" borderId="39" xfId="5" applyNumberFormat="1" applyFill="1" applyBorder="1" applyAlignment="1">
      <alignment horizontal="center" vertical="center"/>
    </xf>
    <xf numFmtId="0" fontId="0" fillId="22" borderId="39" xfId="0" applyFill="1" applyBorder="1"/>
    <xf numFmtId="1" fontId="0" fillId="22" borderId="39" xfId="0" applyNumberFormat="1" applyFill="1" applyBorder="1" applyAlignment="1">
      <alignment horizontal="center"/>
    </xf>
    <xf numFmtId="2" fontId="0" fillId="22" borderId="39" xfId="0" applyNumberFormat="1" applyFill="1" applyBorder="1" applyAlignment="1">
      <alignment horizontal="center"/>
    </xf>
    <xf numFmtId="0" fontId="1" fillId="23" borderId="39" xfId="6" applyFill="1" applyBorder="1" applyAlignment="1">
      <alignment horizontal="center" vertical="center"/>
    </xf>
    <xf numFmtId="10" fontId="1" fillId="23" borderId="39" xfId="6" applyNumberFormat="1" applyFill="1" applyBorder="1" applyAlignment="1">
      <alignment horizontal="center" vertical="center"/>
    </xf>
    <xf numFmtId="0" fontId="0" fillId="23" borderId="39" xfId="0" applyFill="1" applyBorder="1"/>
    <xf numFmtId="1" fontId="0" fillId="23" borderId="39" xfId="0" applyNumberFormat="1" applyFill="1" applyBorder="1" applyAlignment="1">
      <alignment horizontal="center"/>
    </xf>
    <xf numFmtId="2" fontId="0" fillId="23" borderId="39" xfId="0" applyNumberFormat="1" applyFill="1" applyBorder="1" applyAlignment="1">
      <alignment horizontal="center"/>
    </xf>
    <xf numFmtId="0" fontId="0" fillId="7" borderId="39" xfId="0" applyFill="1" applyBorder="1" applyAlignment="1">
      <alignment horizontal="center"/>
    </xf>
    <xf numFmtId="10" fontId="0" fillId="7" borderId="39" xfId="0" applyNumberFormat="1" applyFill="1" applyBorder="1" applyAlignment="1">
      <alignment horizontal="center"/>
    </xf>
    <xf numFmtId="0" fontId="0" fillId="7" borderId="39" xfId="0" applyFill="1" applyBorder="1"/>
    <xf numFmtId="2" fontId="0" fillId="7" borderId="39" xfId="0" applyNumberFormat="1" applyFill="1" applyBorder="1" applyAlignment="1">
      <alignment horizontal="center"/>
    </xf>
    <xf numFmtId="0" fontId="14" fillId="24" borderId="40" xfId="3" applyFont="1" applyFill="1" applyBorder="1" applyAlignment="1">
      <alignment horizontal="center" vertical="center"/>
    </xf>
    <xf numFmtId="0" fontId="14" fillId="24" borderId="40" xfId="3" applyFont="1" applyFill="1" applyBorder="1" applyAlignment="1">
      <alignment horizontal="center" vertical="center" wrapText="1"/>
    </xf>
    <xf numFmtId="0" fontId="14" fillId="24" borderId="40" xfId="0" applyFont="1" applyFill="1" applyBorder="1" applyAlignment="1">
      <alignment horizontal="center"/>
    </xf>
    <xf numFmtId="0" fontId="14" fillId="24" borderId="40" xfId="0" applyFont="1" applyFill="1" applyBorder="1"/>
    <xf numFmtId="0" fontId="15" fillId="19" borderId="4" xfId="0" applyFont="1" applyFill="1" applyBorder="1" applyAlignment="1">
      <alignment horizontal="left" vertical="center" wrapText="1"/>
    </xf>
    <xf numFmtId="0" fontId="16" fillId="19" borderId="20" xfId="0" applyFont="1" applyFill="1" applyBorder="1" applyAlignment="1">
      <alignment horizontal="left" vertical="center"/>
    </xf>
    <xf numFmtId="0" fontId="15" fillId="19" borderId="5" xfId="0" applyFont="1" applyFill="1" applyBorder="1" applyAlignment="1">
      <alignment horizontal="left" vertical="center"/>
    </xf>
    <xf numFmtId="0" fontId="14" fillId="11" borderId="14" xfId="0" applyFont="1" applyFill="1" applyBorder="1" applyAlignment="1">
      <alignment horizontal="left" vertical="center"/>
    </xf>
    <xf numFmtId="0" fontId="14" fillId="11" borderId="29" xfId="0" applyFont="1" applyFill="1" applyBorder="1" applyAlignment="1">
      <alignment horizontal="left" vertical="center"/>
    </xf>
    <xf numFmtId="0" fontId="14" fillId="11" borderId="33" xfId="0" applyFont="1" applyFill="1" applyBorder="1" applyAlignment="1">
      <alignment horizontal="left" vertical="center"/>
    </xf>
    <xf numFmtId="0" fontId="14" fillId="19" borderId="14" xfId="0" applyFont="1" applyFill="1" applyBorder="1" applyAlignment="1">
      <alignment horizontal="left" vertical="center"/>
    </xf>
    <xf numFmtId="0" fontId="14" fillId="19" borderId="29" xfId="0" applyFont="1" applyFill="1" applyBorder="1" applyAlignment="1">
      <alignment horizontal="left" vertical="center"/>
    </xf>
    <xf numFmtId="0" fontId="14" fillId="19" borderId="33" xfId="0" applyFont="1" applyFill="1" applyBorder="1" applyAlignment="1">
      <alignment horizontal="left" vertical="center"/>
    </xf>
    <xf numFmtId="0" fontId="16" fillId="11" borderId="48" xfId="0" applyFont="1" applyFill="1" applyBorder="1" applyAlignment="1">
      <alignment horizontal="left" vertical="center"/>
    </xf>
    <xf numFmtId="0" fontId="16" fillId="11" borderId="49" xfId="0" applyFont="1" applyFill="1" applyBorder="1" applyAlignment="1">
      <alignment horizontal="left" vertical="center"/>
    </xf>
    <xf numFmtId="10" fontId="16" fillId="11" borderId="49" xfId="0" applyNumberFormat="1" applyFont="1" applyFill="1" applyBorder="1" applyAlignment="1">
      <alignment horizontal="left" vertical="center"/>
    </xf>
    <xf numFmtId="0" fontId="14" fillId="11" borderId="50" xfId="0" applyFont="1" applyFill="1" applyBorder="1" applyAlignment="1">
      <alignment horizontal="left" vertical="center"/>
    </xf>
    <xf numFmtId="0" fontId="16" fillId="11" borderId="51" xfId="0" applyFont="1" applyFill="1" applyBorder="1" applyAlignment="1">
      <alignment horizontal="left" vertical="center"/>
    </xf>
    <xf numFmtId="0" fontId="16" fillId="11" borderId="52" xfId="0" applyFont="1" applyFill="1" applyBorder="1" applyAlignment="1">
      <alignment horizontal="left" vertical="center"/>
    </xf>
    <xf numFmtId="10" fontId="16" fillId="11" borderId="52" xfId="0" applyNumberFormat="1" applyFont="1" applyFill="1" applyBorder="1" applyAlignment="1">
      <alignment horizontal="left" vertical="center"/>
    </xf>
    <xf numFmtId="0" fontId="15" fillId="11" borderId="53" xfId="0" applyFont="1" applyFill="1" applyBorder="1" applyAlignment="1">
      <alignment horizontal="left" vertical="center"/>
    </xf>
    <xf numFmtId="0" fontId="14" fillId="19" borderId="41" xfId="0" applyFont="1" applyFill="1" applyBorder="1" applyAlignment="1">
      <alignment horizontal="left" vertical="center"/>
    </xf>
    <xf numFmtId="0" fontId="14" fillId="19" borderId="24" xfId="0" applyFont="1" applyFill="1" applyBorder="1" applyAlignment="1">
      <alignment horizontal="left"/>
    </xf>
    <xf numFmtId="1" fontId="14" fillId="19" borderId="24" xfId="0" applyNumberFormat="1" applyFont="1" applyFill="1" applyBorder="1" applyAlignment="1">
      <alignment horizontal="left"/>
    </xf>
    <xf numFmtId="0" fontId="14" fillId="19" borderId="42" xfId="0" applyFont="1" applyFill="1" applyBorder="1" applyAlignment="1">
      <alignment horizontal="left"/>
    </xf>
    <xf numFmtId="0" fontId="14" fillId="11" borderId="43" xfId="0" applyFont="1" applyFill="1" applyBorder="1" applyAlignment="1">
      <alignment horizontal="left" vertical="center"/>
    </xf>
    <xf numFmtId="0" fontId="14" fillId="11" borderId="44" xfId="0" applyFont="1" applyFill="1" applyBorder="1" applyAlignment="1">
      <alignment horizontal="left"/>
    </xf>
    <xf numFmtId="1" fontId="14" fillId="11" borderId="44" xfId="0" applyNumberFormat="1" applyFont="1" applyFill="1" applyBorder="1" applyAlignment="1">
      <alignment horizontal="left"/>
    </xf>
    <xf numFmtId="0" fontId="14" fillId="11" borderId="45" xfId="0" applyFont="1" applyFill="1" applyBorder="1" applyAlignment="1">
      <alignment horizontal="left"/>
    </xf>
    <xf numFmtId="0" fontId="15" fillId="20" borderId="4" xfId="0" applyFont="1" applyFill="1" applyBorder="1" applyAlignment="1">
      <alignment horizontal="left" vertical="center" wrapText="1"/>
    </xf>
    <xf numFmtId="0" fontId="15" fillId="20" borderId="20" xfId="0" applyFont="1" applyFill="1" applyBorder="1" applyAlignment="1">
      <alignment horizontal="left" vertical="center" wrapText="1"/>
    </xf>
    <xf numFmtId="0" fontId="14" fillId="12" borderId="14" xfId="0" applyFont="1" applyFill="1" applyBorder="1" applyAlignment="1">
      <alignment horizontal="left" vertical="center" wrapText="1"/>
    </xf>
    <xf numFmtId="0" fontId="14" fillId="12" borderId="29" xfId="0" applyFont="1" applyFill="1" applyBorder="1" applyAlignment="1">
      <alignment horizontal="left" vertical="center" wrapText="1"/>
    </xf>
    <xf numFmtId="0" fontId="14" fillId="12" borderId="33" xfId="0" applyFont="1" applyFill="1" applyBorder="1" applyAlignment="1">
      <alignment horizontal="left" vertical="center"/>
    </xf>
    <xf numFmtId="0" fontId="14" fillId="20" borderId="14" xfId="0" applyFont="1" applyFill="1" applyBorder="1" applyAlignment="1">
      <alignment horizontal="left" vertical="center" wrapText="1"/>
    </xf>
    <xf numFmtId="0" fontId="14" fillId="20" borderId="29" xfId="0" applyFont="1" applyFill="1" applyBorder="1" applyAlignment="1">
      <alignment horizontal="left" vertical="center" wrapText="1"/>
    </xf>
    <xf numFmtId="0" fontId="16" fillId="12" borderId="48" xfId="0" applyFont="1" applyFill="1" applyBorder="1" applyAlignment="1">
      <alignment horizontal="left" vertical="center" wrapText="1"/>
    </xf>
    <xf numFmtId="0" fontId="16" fillId="12" borderId="49" xfId="0" applyFont="1" applyFill="1" applyBorder="1" applyAlignment="1">
      <alignment horizontal="left" vertical="center" wrapText="1"/>
    </xf>
    <xf numFmtId="10" fontId="16" fillId="12" borderId="49" xfId="1" applyNumberFormat="1" applyFont="1" applyFill="1" applyBorder="1" applyAlignment="1">
      <alignment horizontal="left" vertical="center" wrapText="1"/>
    </xf>
    <xf numFmtId="0" fontId="16" fillId="12" borderId="50" xfId="0" applyFont="1" applyFill="1" applyBorder="1" applyAlignment="1">
      <alignment horizontal="left" vertical="center"/>
    </xf>
    <xf numFmtId="0" fontId="16" fillId="12" borderId="51" xfId="0" applyFont="1" applyFill="1" applyBorder="1" applyAlignment="1">
      <alignment horizontal="left" vertical="center" wrapText="1"/>
    </xf>
    <xf numFmtId="0" fontId="16" fillId="12" borderId="52" xfId="0" applyFont="1" applyFill="1" applyBorder="1" applyAlignment="1">
      <alignment horizontal="left" vertical="center" wrapText="1"/>
    </xf>
    <xf numFmtId="10" fontId="16" fillId="12" borderId="52" xfId="1" applyNumberFormat="1" applyFont="1" applyFill="1" applyBorder="1" applyAlignment="1">
      <alignment horizontal="left" vertical="center" wrapText="1"/>
    </xf>
    <xf numFmtId="0" fontId="16" fillId="12" borderId="53" xfId="0" applyFont="1" applyFill="1" applyBorder="1" applyAlignment="1">
      <alignment horizontal="left" vertical="center"/>
    </xf>
    <xf numFmtId="0" fontId="14" fillId="20" borderId="41" xfId="0" applyFont="1" applyFill="1" applyBorder="1" applyAlignment="1">
      <alignment horizontal="left" vertical="center" wrapText="1"/>
    </xf>
    <xf numFmtId="0" fontId="14" fillId="20" borderId="24" xfId="0" applyFont="1" applyFill="1" applyBorder="1" applyAlignment="1">
      <alignment horizontal="left"/>
    </xf>
    <xf numFmtId="1" fontId="14" fillId="20" borderId="24" xfId="0" applyNumberFormat="1" applyFont="1" applyFill="1" applyBorder="1" applyAlignment="1">
      <alignment horizontal="left" vertical="center" wrapText="1"/>
    </xf>
    <xf numFmtId="0" fontId="14" fillId="20" borderId="42" xfId="0" applyFont="1" applyFill="1" applyBorder="1" applyAlignment="1">
      <alignment horizontal="left"/>
    </xf>
    <xf numFmtId="0" fontId="14" fillId="12" borderId="46" xfId="0" applyFont="1" applyFill="1" applyBorder="1" applyAlignment="1">
      <alignment horizontal="left" vertical="center" wrapText="1"/>
    </xf>
    <xf numFmtId="0" fontId="14" fillId="12" borderId="29" xfId="0" applyFont="1" applyFill="1" applyBorder="1" applyAlignment="1">
      <alignment horizontal="left"/>
    </xf>
    <xf numFmtId="1" fontId="14" fillId="12" borderId="29" xfId="0" applyNumberFormat="1" applyFont="1" applyFill="1" applyBorder="1" applyAlignment="1">
      <alignment horizontal="left"/>
    </xf>
    <xf numFmtId="0" fontId="14" fillId="12" borderId="47" xfId="0" applyFont="1" applyFill="1" applyBorder="1" applyAlignment="1">
      <alignment horizontal="left"/>
    </xf>
    <xf numFmtId="0" fontId="14" fillId="20" borderId="43" xfId="0" applyFont="1" applyFill="1" applyBorder="1" applyAlignment="1">
      <alignment horizontal="left" vertical="center" wrapText="1"/>
    </xf>
    <xf numFmtId="0" fontId="14" fillId="20" borderId="44" xfId="0" applyFont="1" applyFill="1" applyBorder="1" applyAlignment="1">
      <alignment horizontal="left"/>
    </xf>
    <xf numFmtId="1" fontId="14" fillId="20" borderId="44" xfId="0" applyNumberFormat="1" applyFont="1" applyFill="1" applyBorder="1" applyAlignment="1">
      <alignment horizontal="left" vertical="center"/>
    </xf>
    <xf numFmtId="0" fontId="14" fillId="20" borderId="45" xfId="0" applyFont="1" applyFill="1" applyBorder="1" applyAlignment="1">
      <alignment horizontal="left"/>
    </xf>
    <xf numFmtId="0" fontId="16" fillId="18" borderId="4" xfId="0" applyFont="1" applyFill="1" applyBorder="1" applyAlignment="1">
      <alignment horizontal="left" vertical="center"/>
    </xf>
    <xf numFmtId="0" fontId="16" fillId="18" borderId="20" xfId="0" applyFont="1" applyFill="1" applyBorder="1" applyAlignment="1">
      <alignment horizontal="left" vertical="center"/>
    </xf>
    <xf numFmtId="0" fontId="15" fillId="18" borderId="5" xfId="0" applyFont="1" applyFill="1" applyBorder="1" applyAlignment="1">
      <alignment horizontal="left" vertical="center"/>
    </xf>
    <xf numFmtId="0" fontId="14" fillId="14" borderId="14" xfId="0" applyFont="1" applyFill="1" applyBorder="1" applyAlignment="1">
      <alignment horizontal="left" vertical="center"/>
    </xf>
    <xf numFmtId="0" fontId="14" fillId="14" borderId="29" xfId="0" applyFont="1" applyFill="1" applyBorder="1" applyAlignment="1">
      <alignment horizontal="left" vertical="center"/>
    </xf>
    <xf numFmtId="0" fontId="14" fillId="14" borderId="33" xfId="0" applyFont="1" applyFill="1" applyBorder="1" applyAlignment="1">
      <alignment horizontal="left" vertical="center"/>
    </xf>
    <xf numFmtId="0" fontId="14" fillId="18" borderId="14" xfId="0" applyFont="1" applyFill="1" applyBorder="1" applyAlignment="1">
      <alignment horizontal="left" vertical="center"/>
    </xf>
    <xf numFmtId="0" fontId="14" fillId="18" borderId="29" xfId="0" applyFont="1" applyFill="1" applyBorder="1" applyAlignment="1">
      <alignment horizontal="left" vertical="center"/>
    </xf>
    <xf numFmtId="0" fontId="14" fillId="18" borderId="33" xfId="0" applyFont="1" applyFill="1" applyBorder="1" applyAlignment="1">
      <alignment horizontal="left" vertical="center"/>
    </xf>
    <xf numFmtId="0" fontId="16" fillId="14" borderId="48" xfId="0" applyFont="1" applyFill="1" applyBorder="1" applyAlignment="1">
      <alignment horizontal="left" vertical="center"/>
    </xf>
    <xf numFmtId="0" fontId="16" fillId="14" borderId="49" xfId="0" applyFont="1" applyFill="1" applyBorder="1" applyAlignment="1">
      <alignment horizontal="left" vertical="center"/>
    </xf>
    <xf numFmtId="10" fontId="16" fillId="14" borderId="49" xfId="1" applyNumberFormat="1" applyFont="1" applyFill="1" applyBorder="1" applyAlignment="1">
      <alignment horizontal="left" vertical="center"/>
    </xf>
    <xf numFmtId="0" fontId="14" fillId="14" borderId="50" xfId="0" applyFont="1" applyFill="1" applyBorder="1" applyAlignment="1">
      <alignment horizontal="left" vertical="center"/>
    </xf>
    <xf numFmtId="0" fontId="16" fillId="14" borderId="51" xfId="0" applyFont="1" applyFill="1" applyBorder="1" applyAlignment="1">
      <alignment horizontal="left" vertical="center"/>
    </xf>
    <xf numFmtId="0" fontId="16" fillId="14" borderId="52" xfId="0" applyFont="1" applyFill="1" applyBorder="1" applyAlignment="1">
      <alignment horizontal="left" vertical="center"/>
    </xf>
    <xf numFmtId="10" fontId="16" fillId="14" borderId="52" xfId="1" applyNumberFormat="1" applyFont="1" applyFill="1" applyBorder="1" applyAlignment="1">
      <alignment horizontal="left" vertical="center"/>
    </xf>
    <xf numFmtId="0" fontId="15" fillId="14" borderId="53" xfId="0" applyFont="1" applyFill="1" applyBorder="1" applyAlignment="1">
      <alignment horizontal="left" vertical="center"/>
    </xf>
    <xf numFmtId="0" fontId="14" fillId="18" borderId="41" xfId="0" applyFont="1" applyFill="1" applyBorder="1" applyAlignment="1">
      <alignment horizontal="left" vertical="center"/>
    </xf>
    <xf numFmtId="0" fontId="14" fillId="18" borderId="24" xfId="0" applyFont="1" applyFill="1" applyBorder="1" applyAlignment="1">
      <alignment horizontal="left"/>
    </xf>
    <xf numFmtId="1" fontId="14" fillId="18" borderId="24" xfId="0" applyNumberFormat="1" applyFont="1" applyFill="1" applyBorder="1" applyAlignment="1">
      <alignment horizontal="left"/>
    </xf>
    <xf numFmtId="0" fontId="14" fillId="18" borderId="42" xfId="0" applyFont="1" applyFill="1" applyBorder="1" applyAlignment="1">
      <alignment horizontal="left"/>
    </xf>
    <xf numFmtId="0" fontId="14" fillId="14" borderId="46" xfId="0" applyFont="1" applyFill="1" applyBorder="1" applyAlignment="1">
      <alignment horizontal="left" vertical="center"/>
    </xf>
    <xf numFmtId="0" fontId="14" fillId="14" borderId="29" xfId="0" applyFont="1" applyFill="1" applyBorder="1" applyAlignment="1">
      <alignment horizontal="left"/>
    </xf>
    <xf numFmtId="1" fontId="14" fillId="14" borderId="29" xfId="0" applyNumberFormat="1" applyFont="1" applyFill="1" applyBorder="1" applyAlignment="1">
      <alignment horizontal="left"/>
    </xf>
    <xf numFmtId="0" fontId="14" fillId="14" borderId="47" xfId="0" applyFont="1" applyFill="1" applyBorder="1" applyAlignment="1">
      <alignment horizontal="left"/>
    </xf>
    <xf numFmtId="0" fontId="14" fillId="18" borderId="43" xfId="0" applyFont="1" applyFill="1" applyBorder="1" applyAlignment="1">
      <alignment horizontal="left" vertical="center"/>
    </xf>
    <xf numFmtId="0" fontId="14" fillId="18" borderId="44" xfId="0" applyFont="1" applyFill="1" applyBorder="1" applyAlignment="1">
      <alignment horizontal="left"/>
    </xf>
    <xf numFmtId="1" fontId="14" fillId="18" borderId="44" xfId="0" applyNumberFormat="1" applyFont="1" applyFill="1" applyBorder="1" applyAlignment="1">
      <alignment horizontal="left" vertical="center"/>
    </xf>
    <xf numFmtId="0" fontId="14" fillId="18" borderId="45" xfId="0" applyFont="1" applyFill="1" applyBorder="1" applyAlignment="1">
      <alignment horizontal="left"/>
    </xf>
    <xf numFmtId="0" fontId="0" fillId="10" borderId="8" xfId="0" applyFill="1" applyBorder="1" applyAlignment="1">
      <alignment horizontal="center" vertical="center" wrapText="1"/>
    </xf>
    <xf numFmtId="0" fontId="12" fillId="16" borderId="17" xfId="0" applyFont="1" applyFill="1" applyBorder="1" applyAlignment="1">
      <alignment vertical="center"/>
    </xf>
    <xf numFmtId="0" fontId="0" fillId="11" borderId="29" xfId="0" applyFill="1" applyBorder="1" applyAlignment="1">
      <alignment horizontal="left" vertical="center"/>
    </xf>
    <xf numFmtId="0" fontId="14" fillId="20" borderId="33" xfId="0" applyFont="1" applyFill="1" applyBorder="1" applyAlignment="1">
      <alignment horizontal="left" vertical="center" wrapText="1"/>
    </xf>
    <xf numFmtId="0" fontId="14" fillId="14" borderId="33" xfId="0" applyFont="1" applyFill="1" applyBorder="1" applyAlignment="1">
      <alignment horizontal="left" vertical="center" wrapText="1"/>
    </xf>
    <xf numFmtId="0" fontId="15" fillId="20" borderId="54" xfId="0" applyFont="1" applyFill="1" applyBorder="1" applyAlignment="1">
      <alignment horizontal="left" vertical="center"/>
    </xf>
    <xf numFmtId="0" fontId="15" fillId="20" borderId="13" xfId="0" applyFont="1" applyFill="1" applyBorder="1" applyAlignment="1">
      <alignment horizontal="left" vertical="center" wrapText="1"/>
    </xf>
    <xf numFmtId="0" fontId="14" fillId="12" borderId="36" xfId="0" applyFont="1" applyFill="1" applyBorder="1" applyAlignment="1">
      <alignment horizontal="left" vertical="center"/>
    </xf>
    <xf numFmtId="0" fontId="15" fillId="0" borderId="0" xfId="0" applyFont="1"/>
    <xf numFmtId="0" fontId="0" fillId="16" borderId="7" xfId="0" applyFill="1" applyBorder="1" applyAlignment="1">
      <alignment horizontal="center" vertical="center"/>
    </xf>
    <xf numFmtId="0" fontId="0" fillId="16" borderId="17" xfId="0" applyFill="1" applyBorder="1" applyAlignment="1">
      <alignment horizontal="center" vertical="center"/>
    </xf>
    <xf numFmtId="49" fontId="13" fillId="0" borderId="12" xfId="0" applyNumberFormat="1" applyFont="1" applyBorder="1" applyAlignment="1">
      <alignment horizontal="right" vertical="center" wrapText="1"/>
    </xf>
    <xf numFmtId="49" fontId="13" fillId="0" borderId="25" xfId="0" applyNumberFormat="1" applyFont="1" applyBorder="1" applyAlignment="1">
      <alignment horizontal="right" vertical="center" wrapText="1"/>
    </xf>
    <xf numFmtId="0" fontId="12" fillId="17" borderId="7" xfId="0" applyFont="1" applyFill="1" applyBorder="1" applyAlignment="1">
      <alignment horizontal="left" vertical="center" wrapText="1"/>
    </xf>
    <xf numFmtId="0" fontId="12" fillId="17" borderId="17" xfId="0" applyFont="1" applyFill="1" applyBorder="1" applyAlignment="1">
      <alignment horizontal="left" vertical="center" wrapText="1"/>
    </xf>
    <xf numFmtId="0" fontId="12" fillId="17" borderId="18" xfId="0" applyFont="1" applyFill="1" applyBorder="1" applyAlignment="1">
      <alignment horizontal="left" vertical="center" wrapText="1"/>
    </xf>
    <xf numFmtId="0" fontId="12" fillId="16" borderId="17" xfId="0" applyFont="1" applyFill="1" applyBorder="1" applyAlignment="1">
      <alignment horizontal="left" vertical="center" wrapText="1"/>
    </xf>
    <xf numFmtId="0" fontId="0" fillId="0" borderId="8" xfId="0" applyBorder="1" applyAlignment="1">
      <alignment horizontal="right" vertical="center" wrapText="1"/>
    </xf>
    <xf numFmtId="0" fontId="0" fillId="0" borderId="28" xfId="0" applyBorder="1" applyAlignment="1">
      <alignment horizontal="right" vertical="center" wrapText="1"/>
    </xf>
    <xf numFmtId="0" fontId="13" fillId="0" borderId="10" xfId="0" applyFont="1" applyBorder="1" applyAlignment="1">
      <alignment horizontal="right" vertical="center" wrapText="1"/>
    </xf>
    <xf numFmtId="0" fontId="13" fillId="0" borderId="26" xfId="0" applyFont="1" applyBorder="1" applyAlignment="1">
      <alignment horizontal="right" vertical="center" wrapText="1"/>
    </xf>
    <xf numFmtId="9" fontId="13" fillId="8" borderId="10" xfId="1" applyFont="1" applyFill="1" applyBorder="1" applyAlignment="1">
      <alignment horizontal="center" vertical="center" wrapText="1"/>
    </xf>
    <xf numFmtId="9" fontId="13" fillId="8" borderId="26" xfId="1" applyFont="1" applyFill="1" applyBorder="1" applyAlignment="1">
      <alignment horizontal="center" vertical="center" wrapText="1"/>
    </xf>
    <xf numFmtId="9" fontId="13" fillId="8" borderId="34" xfId="1" applyFont="1" applyFill="1" applyBorder="1" applyAlignment="1">
      <alignment horizontal="center" vertical="center" wrapText="1"/>
    </xf>
    <xf numFmtId="9" fontId="13" fillId="9" borderId="10" xfId="1" applyFont="1" applyFill="1" applyBorder="1" applyAlignment="1">
      <alignment horizontal="center" vertical="center" wrapText="1"/>
    </xf>
    <xf numFmtId="9" fontId="13" fillId="9" borderId="26" xfId="1" applyFont="1" applyFill="1" applyBorder="1" applyAlignment="1">
      <alignment horizontal="center" vertical="center" wrapText="1"/>
    </xf>
    <xf numFmtId="9" fontId="13" fillId="9" borderId="34" xfId="1" applyFont="1" applyFill="1" applyBorder="1" applyAlignment="1">
      <alignment horizontal="center" vertical="center" wrapText="1"/>
    </xf>
    <xf numFmtId="9" fontId="13" fillId="10" borderId="10" xfId="1" applyFont="1" applyFill="1" applyBorder="1" applyAlignment="1">
      <alignment horizontal="center" vertical="center" wrapText="1"/>
    </xf>
    <xf numFmtId="9" fontId="13" fillId="10" borderId="26" xfId="1" applyFont="1" applyFill="1" applyBorder="1" applyAlignment="1">
      <alignment horizontal="center" vertical="center" wrapText="1"/>
    </xf>
    <xf numFmtId="9" fontId="13" fillId="10" borderId="34" xfId="1" applyFont="1" applyFill="1" applyBorder="1" applyAlignment="1">
      <alignment horizontal="center" vertical="center" wrapText="1"/>
    </xf>
    <xf numFmtId="49" fontId="13" fillId="0" borderId="10" xfId="0" applyNumberFormat="1" applyFont="1" applyBorder="1" applyAlignment="1">
      <alignment horizontal="right" vertical="center" wrapText="1"/>
    </xf>
    <xf numFmtId="49" fontId="13" fillId="0" borderId="34" xfId="0" applyNumberFormat="1" applyFont="1" applyBorder="1" applyAlignment="1">
      <alignment horizontal="right" vertical="center" wrapText="1"/>
    </xf>
    <xf numFmtId="0" fontId="0" fillId="0" borderId="0" xfId="0" applyAlignment="1">
      <alignment horizontal="center" vertical="center"/>
    </xf>
    <xf numFmtId="0" fontId="0" fillId="0" borderId="2" xfId="0" applyBorder="1" applyAlignment="1">
      <alignment horizontal="center" vertical="center"/>
    </xf>
    <xf numFmtId="49" fontId="3" fillId="0" borderId="1" xfId="0" applyNumberFormat="1" applyFont="1" applyBorder="1" applyAlignment="1">
      <alignment horizontal="left" vertical="center" wrapText="1"/>
    </xf>
    <xf numFmtId="49" fontId="3" fillId="0" borderId="3" xfId="0" applyNumberFormat="1" applyFont="1" applyBorder="1" applyAlignment="1">
      <alignment horizontal="left" vertical="center" wrapText="1"/>
    </xf>
    <xf numFmtId="0" fontId="3" fillId="8" borderId="1"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3" fillId="9" borderId="31" xfId="0" applyFont="1" applyFill="1" applyBorder="1" applyAlignment="1">
      <alignment horizontal="center" vertical="center" wrapText="1"/>
    </xf>
    <xf numFmtId="0" fontId="3" fillId="9" borderId="19" xfId="0" applyFont="1" applyFill="1" applyBorder="1" applyAlignment="1">
      <alignment horizontal="center" vertical="center" wrapText="1"/>
    </xf>
    <xf numFmtId="0" fontId="3" fillId="9" borderId="32"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left" vertical="center" wrapText="1"/>
    </xf>
    <xf numFmtId="0" fontId="3" fillId="13" borderId="31" xfId="0" applyFont="1" applyFill="1" applyBorder="1" applyAlignment="1">
      <alignment horizontal="center" vertical="center" wrapText="1"/>
    </xf>
    <xf numFmtId="0" fontId="3" fillId="13" borderId="19" xfId="0" applyFont="1" applyFill="1" applyBorder="1" applyAlignment="1">
      <alignment horizontal="center" vertical="center" wrapText="1"/>
    </xf>
    <xf numFmtId="0" fontId="3" fillId="13" borderId="16" xfId="0" applyFont="1" applyFill="1" applyBorder="1" applyAlignment="1">
      <alignment horizontal="center" vertical="center" wrapText="1"/>
    </xf>
    <xf numFmtId="49" fontId="3" fillId="0" borderId="6" xfId="0" applyNumberFormat="1" applyFont="1" applyBorder="1" applyAlignment="1">
      <alignment horizontal="left" vertical="center" wrapText="1"/>
    </xf>
    <xf numFmtId="49" fontId="3" fillId="0" borderId="27" xfId="0" applyNumberFormat="1" applyFont="1" applyBorder="1" applyAlignment="1">
      <alignment horizontal="left" vertical="center" wrapText="1"/>
    </xf>
    <xf numFmtId="0" fontId="12" fillId="16" borderId="17" xfId="0" applyFont="1" applyFill="1" applyBorder="1" applyAlignment="1">
      <alignment horizontal="left" vertical="center"/>
    </xf>
    <xf numFmtId="49" fontId="13" fillId="0" borderId="15" xfId="0" applyNumberFormat="1" applyFont="1" applyBorder="1" applyAlignment="1">
      <alignment horizontal="right" vertical="center" wrapText="1"/>
    </xf>
    <xf numFmtId="0" fontId="6" fillId="0" borderId="0" xfId="0" applyFont="1" applyAlignment="1">
      <alignment horizontal="center" vertical="center"/>
    </xf>
    <xf numFmtId="0" fontId="17" fillId="18" borderId="3" xfId="0" applyFont="1" applyFill="1" applyBorder="1" applyAlignment="1">
      <alignment horizontal="center"/>
    </xf>
    <xf numFmtId="0" fontId="17" fillId="18" borderId="27" xfId="0" applyFont="1" applyFill="1" applyBorder="1" applyAlignment="1">
      <alignment horizontal="center"/>
    </xf>
    <xf numFmtId="0" fontId="17" fillId="18" borderId="38" xfId="0" applyFont="1" applyFill="1" applyBorder="1" applyAlignment="1">
      <alignment horizontal="center"/>
    </xf>
    <xf numFmtId="0" fontId="7" fillId="19" borderId="7" xfId="0" applyFont="1" applyFill="1" applyBorder="1" applyAlignment="1">
      <alignment horizontal="center"/>
    </xf>
    <xf numFmtId="0" fontId="7" fillId="19" borderId="17" xfId="0" applyFont="1" applyFill="1" applyBorder="1" applyAlignment="1">
      <alignment horizontal="center"/>
    </xf>
    <xf numFmtId="0" fontId="7" fillId="19" borderId="18" xfId="0" applyFont="1" applyFill="1" applyBorder="1" applyAlignment="1">
      <alignment horizontal="center"/>
    </xf>
    <xf numFmtId="0" fontId="16" fillId="11" borderId="49" xfId="0" applyFont="1" applyFill="1" applyBorder="1" applyAlignment="1">
      <alignment horizontal="left" vertical="center"/>
    </xf>
    <xf numFmtId="2" fontId="17" fillId="20" borderId="3" xfId="0" applyNumberFormat="1" applyFont="1" applyFill="1" applyBorder="1" applyAlignment="1">
      <alignment horizontal="center" vertical="center" wrapText="1"/>
    </xf>
    <xf numFmtId="2" fontId="17" fillId="20" borderId="27" xfId="0" applyNumberFormat="1" applyFont="1" applyFill="1" applyBorder="1" applyAlignment="1">
      <alignment horizontal="center" vertical="center" wrapText="1"/>
    </xf>
    <xf numFmtId="2" fontId="17" fillId="20" borderId="55" xfId="0" applyNumberFormat="1" applyFont="1" applyFill="1" applyBorder="1" applyAlignment="1">
      <alignment horizontal="center" vertical="center" wrapText="1"/>
    </xf>
  </cellXfs>
  <cellStyles count="7">
    <cellStyle name="40% - Accent1" xfId="4" builtinId="31"/>
    <cellStyle name="40% - Accent2" xfId="5" builtinId="35"/>
    <cellStyle name="40% - Accent3" xfId="6" builtinId="39"/>
    <cellStyle name="Explanatory Text" xfId="2" builtinId="53" customBuiltin="1"/>
    <cellStyle name="Normal" xfId="0" builtinId="0"/>
    <cellStyle name="Output" xfId="3" builtinId="21"/>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sheetPr codeName="Sheet6"/>
  <dimension ref="A3:G7"/>
  <sheetViews>
    <sheetView workbookViewId="0">
      <selection activeCell="H19" sqref="H19"/>
    </sheetView>
  </sheetViews>
  <sheetFormatPr defaultColWidth="9.140625" defaultRowHeight="15"/>
  <cols>
    <col min="2" max="2" width="15" customWidth="1"/>
    <col min="3" max="3" width="16" customWidth="1"/>
    <col min="4" max="4" width="14.140625" customWidth="1"/>
    <col min="5" max="5" width="16.140625" bestFit="1" customWidth="1"/>
    <col min="6" max="6" width="9.28515625" bestFit="1" customWidth="1"/>
    <col min="7" max="7" width="15.7109375" customWidth="1"/>
  </cols>
  <sheetData>
    <row r="3" spans="1:7" ht="30">
      <c r="A3" s="40"/>
      <c r="B3" s="126" t="s">
        <v>0</v>
      </c>
      <c r="C3" s="126" t="s">
        <v>1</v>
      </c>
      <c r="D3" s="126" t="s">
        <v>2</v>
      </c>
      <c r="E3" s="127" t="s">
        <v>3</v>
      </c>
      <c r="F3" s="128" t="s">
        <v>4</v>
      </c>
      <c r="G3" s="129" t="s">
        <v>5</v>
      </c>
    </row>
    <row r="4" spans="1:7">
      <c r="A4" s="107" t="s">
        <v>6</v>
      </c>
      <c r="B4" s="108">
        <f>(Fonctionnalités!E15)</f>
        <v>0.484375</v>
      </c>
      <c r="C4" s="108">
        <f>'Assurance Qualité'!C59</f>
        <v>0.42249999999999999</v>
      </c>
      <c r="D4" s="108">
        <f>B4*0.6+C4*0.4 - 0.1*E4</f>
        <v>0.45962499999999995</v>
      </c>
      <c r="E4" s="109"/>
      <c r="F4" s="110">
        <v>20</v>
      </c>
      <c r="G4" s="111">
        <f>D4*F4</f>
        <v>9.192499999999999</v>
      </c>
    </row>
    <row r="5" spans="1:7">
      <c r="A5" s="112" t="s">
        <v>7</v>
      </c>
      <c r="B5" s="113">
        <f>(Fonctionnalités!E27)</f>
        <v>0.90125</v>
      </c>
      <c r="C5" s="113">
        <f>'Assurance Qualité'!F59</f>
        <v>0.48499999999999999</v>
      </c>
      <c r="D5" s="113">
        <f t="shared" ref="D5:D6" si="0">B5*0.6+C5*0.4 - 0.1*E5</f>
        <v>0.73475000000000001</v>
      </c>
      <c r="E5" s="114"/>
      <c r="F5" s="115">
        <v>25</v>
      </c>
      <c r="G5" s="116">
        <f t="shared" ref="G5:G7" si="1">D5*F5</f>
        <v>18.368749999999999</v>
      </c>
    </row>
    <row r="6" spans="1:7">
      <c r="A6" s="117" t="s">
        <v>8</v>
      </c>
      <c r="B6" s="118">
        <f>(Fonctionnalités!E40)</f>
        <v>0.82499999999999996</v>
      </c>
      <c r="C6" s="118">
        <f>'Assurance Qualité'!I59</f>
        <v>0.51249999999999996</v>
      </c>
      <c r="D6" s="118">
        <f t="shared" si="0"/>
        <v>0.7</v>
      </c>
      <c r="E6" s="119"/>
      <c r="F6" s="120">
        <v>25</v>
      </c>
      <c r="G6" s="121">
        <f t="shared" si="1"/>
        <v>17.5</v>
      </c>
    </row>
    <row r="7" spans="1:7">
      <c r="A7" s="122" t="s">
        <v>9</v>
      </c>
      <c r="B7" s="122"/>
      <c r="C7" s="122"/>
      <c r="D7" s="123">
        <v>0.82</v>
      </c>
      <c r="E7" s="124"/>
      <c r="F7" s="122">
        <v>5</v>
      </c>
      <c r="G7" s="125">
        <f t="shared" si="1"/>
        <v>4.0999999999999996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Q59"/>
  <sheetViews>
    <sheetView tabSelected="1" topLeftCell="D37" zoomScaleNormal="100" workbookViewId="0">
      <selection activeCell="I41" sqref="I41"/>
    </sheetView>
  </sheetViews>
  <sheetFormatPr defaultColWidth="9.140625" defaultRowHeight="15"/>
  <cols>
    <col min="1" max="1" width="22.7109375" style="1" customWidth="1"/>
    <col min="2" max="2" width="77.5703125" style="10" customWidth="1"/>
    <col min="3" max="4" width="10.7109375" style="1" customWidth="1"/>
    <col min="5" max="5" width="34.140625" style="10" customWidth="1"/>
    <col min="6" max="7" width="10.7109375" customWidth="1"/>
    <col min="8" max="8" width="20.7109375" style="10" customWidth="1"/>
    <col min="9" max="10" width="10.7109375" customWidth="1"/>
    <col min="11" max="11" width="42.42578125" style="10" customWidth="1"/>
    <col min="12" max="13" width="12.7109375" customWidth="1"/>
    <col min="14" max="16" width="15.7109375" customWidth="1"/>
    <col min="17" max="1029" width="9.140625" bestFit="1" customWidth="1"/>
  </cols>
  <sheetData>
    <row r="2" spans="1:17" ht="18.399999999999999" customHeight="1">
      <c r="A2" s="252" t="s">
        <v>10</v>
      </c>
      <c r="B2" s="252"/>
      <c r="C2" s="252"/>
      <c r="D2" s="252"/>
      <c r="E2" s="252"/>
      <c r="F2" s="252"/>
      <c r="G2" s="252"/>
      <c r="H2" s="252"/>
      <c r="I2" s="252"/>
      <c r="J2" s="252"/>
      <c r="K2" s="252"/>
      <c r="L2" s="7"/>
      <c r="M2" s="7"/>
    </row>
    <row r="4" spans="1:17" ht="18.399999999999999" customHeight="1">
      <c r="A4" s="253" t="s">
        <v>11</v>
      </c>
      <c r="B4" s="253"/>
      <c r="C4" s="253"/>
      <c r="D4" s="253"/>
      <c r="E4" s="253"/>
      <c r="F4" s="253"/>
      <c r="G4" s="253"/>
      <c r="H4" s="253"/>
      <c r="I4" s="253"/>
      <c r="J4" s="253"/>
      <c r="K4" s="253"/>
      <c r="L4" s="4"/>
      <c r="M4" s="4"/>
    </row>
    <row r="5" spans="1:17" ht="18.75">
      <c r="A5" s="11"/>
      <c r="B5" s="41"/>
      <c r="C5" s="2"/>
      <c r="D5" s="2"/>
      <c r="E5" s="41"/>
      <c r="F5" s="2"/>
      <c r="G5" s="2"/>
      <c r="H5" s="41"/>
      <c r="I5" s="2"/>
      <c r="J5" s="2"/>
      <c r="K5" s="41"/>
      <c r="L5" s="2"/>
      <c r="M5" s="2"/>
    </row>
    <row r="6" spans="1:17" ht="18.399999999999999" customHeight="1">
      <c r="A6" s="245" t="s">
        <v>12</v>
      </c>
      <c r="B6" s="257" t="s">
        <v>13</v>
      </c>
      <c r="C6" s="247" t="s">
        <v>6</v>
      </c>
      <c r="D6" s="248"/>
      <c r="E6" s="248"/>
      <c r="F6" s="249" t="s">
        <v>7</v>
      </c>
      <c r="G6" s="250"/>
      <c r="H6" s="251"/>
      <c r="I6" s="254" t="s">
        <v>8</v>
      </c>
      <c r="J6" s="255"/>
      <c r="K6" s="256"/>
      <c r="L6" s="3"/>
      <c r="M6" s="3"/>
      <c r="N6" s="243"/>
      <c r="O6" s="244"/>
      <c r="P6" s="244"/>
    </row>
    <row r="7" spans="1:17" ht="18.75">
      <c r="A7" s="246"/>
      <c r="B7" s="258"/>
      <c r="C7" s="14" t="s">
        <v>14</v>
      </c>
      <c r="D7" s="15" t="s">
        <v>4</v>
      </c>
      <c r="E7" s="21" t="s">
        <v>15</v>
      </c>
      <c r="F7" s="16" t="s">
        <v>14</v>
      </c>
      <c r="G7" s="17" t="s">
        <v>4</v>
      </c>
      <c r="H7" s="20" t="s">
        <v>15</v>
      </c>
      <c r="I7" s="18" t="s">
        <v>14</v>
      </c>
      <c r="J7" s="19" t="s">
        <v>4</v>
      </c>
      <c r="K7" s="22" t="s">
        <v>15</v>
      </c>
      <c r="L7" s="3"/>
      <c r="M7" s="3"/>
      <c r="N7" s="40"/>
      <c r="O7" s="40"/>
      <c r="P7" s="40"/>
      <c r="Q7" s="40"/>
    </row>
    <row r="8" spans="1:17" ht="18.75">
      <c r="A8" s="227" t="s">
        <v>16</v>
      </c>
      <c r="B8" s="227"/>
      <c r="C8" s="220" t="s">
        <v>17</v>
      </c>
      <c r="D8" s="221"/>
      <c r="E8" s="46" t="s">
        <v>18</v>
      </c>
      <c r="F8" s="220" t="s">
        <v>17</v>
      </c>
      <c r="G8" s="221"/>
      <c r="H8" s="46"/>
      <c r="I8" s="220" t="s">
        <v>17</v>
      </c>
      <c r="J8" s="221"/>
      <c r="K8" s="46"/>
      <c r="L8" s="3"/>
      <c r="M8" s="3"/>
      <c r="N8" s="40"/>
      <c r="O8" s="40"/>
      <c r="P8" s="40"/>
      <c r="Q8" s="40"/>
    </row>
    <row r="9" spans="1:17" ht="259.5">
      <c r="A9" s="29" t="s">
        <v>19</v>
      </c>
      <c r="B9" s="29" t="s">
        <v>20</v>
      </c>
      <c r="C9" s="100">
        <v>0.5</v>
      </c>
      <c r="D9" s="98">
        <v>6</v>
      </c>
      <c r="E9" s="101" t="s">
        <v>21</v>
      </c>
      <c r="F9" s="102">
        <v>0.5</v>
      </c>
      <c r="G9" s="99">
        <v>6</v>
      </c>
      <c r="H9" s="103" t="s">
        <v>22</v>
      </c>
      <c r="I9" s="104">
        <v>0.5</v>
      </c>
      <c r="J9" s="105">
        <v>6</v>
      </c>
      <c r="K9" s="106" t="s">
        <v>23</v>
      </c>
      <c r="L9" s="3"/>
      <c r="M9" s="3"/>
      <c r="N9" s="40"/>
      <c r="O9" s="40"/>
      <c r="P9" s="40"/>
      <c r="Q9" s="40"/>
    </row>
    <row r="10" spans="1:17" ht="60.75">
      <c r="A10" s="23" t="s">
        <v>24</v>
      </c>
      <c r="B10" s="23" t="s">
        <v>25</v>
      </c>
      <c r="C10" s="100">
        <v>0.75</v>
      </c>
      <c r="D10" s="98">
        <v>2</v>
      </c>
      <c r="E10" s="101" t="s">
        <v>26</v>
      </c>
      <c r="F10" s="102">
        <v>1</v>
      </c>
      <c r="G10" s="99">
        <v>2</v>
      </c>
      <c r="H10" s="103"/>
      <c r="I10" s="104">
        <v>1</v>
      </c>
      <c r="J10" s="105">
        <v>2</v>
      </c>
      <c r="K10" s="106"/>
      <c r="L10" s="3"/>
      <c r="M10" s="3"/>
      <c r="N10" s="40"/>
      <c r="O10" s="40"/>
      <c r="P10" s="40"/>
      <c r="Q10" s="40"/>
    </row>
    <row r="11" spans="1:17" s="30" customFormat="1" ht="15.75">
      <c r="A11" s="222" t="s">
        <v>27</v>
      </c>
      <c r="B11" s="223"/>
      <c r="C11" s="47">
        <f>SUMPRODUCT(C6:C10,D6:D10)</f>
        <v>4.5</v>
      </c>
      <c r="D11" s="48">
        <f>SUM(D6:D10)</f>
        <v>8</v>
      </c>
      <c r="E11" s="49"/>
      <c r="F11" s="50">
        <f>SUMPRODUCT(F6:F10,G6:G10)</f>
        <v>5</v>
      </c>
      <c r="G11" s="51">
        <f>SUM(G6:G10)</f>
        <v>8</v>
      </c>
      <c r="H11" s="52"/>
      <c r="I11" s="53">
        <f>SUMPRODUCT(I6:I10,J6:J10)</f>
        <v>5</v>
      </c>
      <c r="J11" s="54">
        <f>SUM(J6:J10)</f>
        <v>8</v>
      </c>
      <c r="K11" s="55"/>
      <c r="L11" s="56"/>
      <c r="M11" s="56"/>
      <c r="N11" s="44"/>
      <c r="O11" s="44"/>
      <c r="P11" s="44"/>
      <c r="Q11" s="44"/>
    </row>
    <row r="12" spans="1:17" s="12" customFormat="1" ht="18.399999999999999" customHeight="1">
      <c r="A12" s="227" t="s">
        <v>28</v>
      </c>
      <c r="B12" s="227"/>
      <c r="C12" s="220" t="s">
        <v>17</v>
      </c>
      <c r="D12" s="221"/>
      <c r="E12" s="46" t="s">
        <v>18</v>
      </c>
      <c r="F12" s="220" t="s">
        <v>17</v>
      </c>
      <c r="G12" s="221"/>
      <c r="H12" s="46"/>
      <c r="I12" s="220" t="s">
        <v>17</v>
      </c>
      <c r="J12" s="221"/>
      <c r="K12" s="46"/>
      <c r="L12" s="4"/>
      <c r="M12" s="4"/>
      <c r="N12" s="43"/>
      <c r="O12" s="43"/>
      <c r="P12" s="43"/>
      <c r="Q12" s="43"/>
    </row>
    <row r="13" spans="1:17" ht="45.75">
      <c r="A13" s="29" t="s">
        <v>29</v>
      </c>
      <c r="B13" s="29" t="s">
        <v>30</v>
      </c>
      <c r="C13" s="79">
        <v>0.75</v>
      </c>
      <c r="D13" s="80">
        <v>3</v>
      </c>
      <c r="E13" s="81" t="s">
        <v>31</v>
      </c>
      <c r="F13" s="89">
        <v>1</v>
      </c>
      <c r="G13" s="90">
        <f>D13</f>
        <v>3</v>
      </c>
      <c r="H13" s="91"/>
      <c r="I13" s="92">
        <v>1</v>
      </c>
      <c r="J13" s="93">
        <f>G13</f>
        <v>3</v>
      </c>
      <c r="K13" s="94"/>
      <c r="L13" s="5"/>
      <c r="M13" s="5"/>
    </row>
    <row r="14" spans="1:17" ht="167.25">
      <c r="A14" s="23" t="s">
        <v>32</v>
      </c>
      <c r="B14" s="23" t="s">
        <v>33</v>
      </c>
      <c r="C14" s="83">
        <v>0</v>
      </c>
      <c r="D14" s="84">
        <v>2</v>
      </c>
      <c r="E14" s="85" t="s">
        <v>34</v>
      </c>
      <c r="F14" s="86">
        <v>0</v>
      </c>
      <c r="G14" s="90">
        <f t="shared" ref="G14:G17" si="0">D14</f>
        <v>2</v>
      </c>
      <c r="H14" s="88" t="s">
        <v>35</v>
      </c>
      <c r="I14" s="76">
        <v>0</v>
      </c>
      <c r="J14" s="93">
        <f t="shared" ref="J14:J17" si="1">G14</f>
        <v>2</v>
      </c>
      <c r="K14" s="78" t="s">
        <v>36</v>
      </c>
      <c r="L14" s="5"/>
      <c r="M14" s="5"/>
    </row>
    <row r="15" spans="1:17" ht="183">
      <c r="A15" s="23" t="s">
        <v>37</v>
      </c>
      <c r="B15" s="23" t="s">
        <v>38</v>
      </c>
      <c r="C15" s="83">
        <v>0</v>
      </c>
      <c r="D15" s="84">
        <v>2</v>
      </c>
      <c r="E15" s="85" t="s">
        <v>39</v>
      </c>
      <c r="F15" s="86">
        <v>0</v>
      </c>
      <c r="G15" s="90">
        <f t="shared" si="0"/>
        <v>2</v>
      </c>
      <c r="H15" s="88" t="s">
        <v>40</v>
      </c>
      <c r="I15" s="76">
        <v>0</v>
      </c>
      <c r="J15" s="93">
        <f t="shared" si="1"/>
        <v>2</v>
      </c>
      <c r="K15" s="78" t="s">
        <v>41</v>
      </c>
      <c r="L15" s="5"/>
      <c r="M15" s="5"/>
    </row>
    <row r="16" spans="1:17" ht="213">
      <c r="A16" s="23" t="s">
        <v>42</v>
      </c>
      <c r="B16" s="23" t="s">
        <v>43</v>
      </c>
      <c r="C16" s="83">
        <v>0</v>
      </c>
      <c r="D16" s="84">
        <v>4</v>
      </c>
      <c r="E16" s="85" t="s">
        <v>44</v>
      </c>
      <c r="F16" s="86">
        <v>0</v>
      </c>
      <c r="G16" s="90">
        <f t="shared" si="0"/>
        <v>4</v>
      </c>
      <c r="H16" s="88" t="s">
        <v>45</v>
      </c>
      <c r="I16" s="76">
        <v>0</v>
      </c>
      <c r="J16" s="93">
        <f t="shared" si="1"/>
        <v>4</v>
      </c>
      <c r="K16" s="78" t="s">
        <v>46</v>
      </c>
      <c r="L16" s="5"/>
      <c r="M16" s="5"/>
    </row>
    <row r="17" spans="1:17" ht="60.75">
      <c r="A17" s="23" t="s">
        <v>47</v>
      </c>
      <c r="B17" s="23" t="s">
        <v>48</v>
      </c>
      <c r="C17" s="83">
        <v>1</v>
      </c>
      <c r="D17" s="84">
        <v>4</v>
      </c>
      <c r="E17" s="85"/>
      <c r="F17" s="86">
        <v>0.75</v>
      </c>
      <c r="G17" s="90">
        <f t="shared" si="0"/>
        <v>4</v>
      </c>
      <c r="H17" s="88" t="s">
        <v>49</v>
      </c>
      <c r="I17" s="76">
        <v>0.5</v>
      </c>
      <c r="J17" s="93">
        <f t="shared" si="1"/>
        <v>4</v>
      </c>
      <c r="K17" s="78" t="s">
        <v>50</v>
      </c>
      <c r="L17" s="5"/>
      <c r="M17" s="5"/>
    </row>
    <row r="18" spans="1:17" s="30" customFormat="1" ht="15.75">
      <c r="A18" s="222" t="s">
        <v>27</v>
      </c>
      <c r="B18" s="223"/>
      <c r="C18" s="47">
        <f>SUMPRODUCT(C13:C17,D13:D17)</f>
        <v>6.25</v>
      </c>
      <c r="D18" s="48">
        <f>SUM(D13:D17)</f>
        <v>15</v>
      </c>
      <c r="E18" s="49"/>
      <c r="F18" s="50">
        <f>SUMPRODUCT(F13:F17,G13:G17)</f>
        <v>6</v>
      </c>
      <c r="G18" s="51">
        <f>SUM(G13:G17)</f>
        <v>15</v>
      </c>
      <c r="H18" s="52"/>
      <c r="I18" s="53">
        <f>SUMPRODUCT(I13:I17,J13:J17)</f>
        <v>5</v>
      </c>
      <c r="J18" s="54">
        <f>SUM(J13:J17)</f>
        <v>15</v>
      </c>
      <c r="K18" s="55"/>
      <c r="L18" s="56"/>
      <c r="M18" s="56"/>
      <c r="N18" s="44"/>
      <c r="O18" s="44"/>
      <c r="P18" s="44"/>
      <c r="Q18" s="44"/>
    </row>
    <row r="19" spans="1:17" s="43" customFormat="1" ht="18.399999999999999" customHeight="1">
      <c r="A19" s="259" t="s">
        <v>51</v>
      </c>
      <c r="B19" s="259"/>
      <c r="C19" s="220" t="s">
        <v>17</v>
      </c>
      <c r="D19" s="221"/>
      <c r="E19" s="46" t="s">
        <v>18</v>
      </c>
      <c r="F19" s="220" t="s">
        <v>17</v>
      </c>
      <c r="G19" s="221"/>
      <c r="H19" s="46"/>
      <c r="I19" s="220" t="s">
        <v>17</v>
      </c>
      <c r="J19" s="221"/>
      <c r="K19" s="46"/>
      <c r="L19" s="4"/>
      <c r="M19" s="4"/>
    </row>
    <row r="20" spans="1:17" ht="244.5">
      <c r="A20" s="23" t="s">
        <v>52</v>
      </c>
      <c r="B20" s="23" t="s">
        <v>53</v>
      </c>
      <c r="C20" s="83">
        <v>0</v>
      </c>
      <c r="D20" s="84">
        <v>3</v>
      </c>
      <c r="E20" s="85" t="s">
        <v>54</v>
      </c>
      <c r="F20" s="86">
        <v>0</v>
      </c>
      <c r="G20" s="87">
        <v>3</v>
      </c>
      <c r="H20" s="88" t="s">
        <v>54</v>
      </c>
      <c r="I20" s="76">
        <v>0</v>
      </c>
      <c r="J20" s="77">
        <v>3</v>
      </c>
      <c r="K20" s="78" t="s">
        <v>46</v>
      </c>
      <c r="L20" s="5"/>
      <c r="M20" s="5"/>
    </row>
    <row r="21" spans="1:17" ht="30.75">
      <c r="A21" s="23" t="s">
        <v>55</v>
      </c>
      <c r="B21" s="23" t="s">
        <v>56</v>
      </c>
      <c r="C21" s="83">
        <v>1</v>
      </c>
      <c r="D21" s="84">
        <v>3</v>
      </c>
      <c r="E21" s="85"/>
      <c r="F21" s="86">
        <v>1</v>
      </c>
      <c r="G21" s="87">
        <v>3</v>
      </c>
      <c r="H21" s="88"/>
      <c r="I21" s="76">
        <v>1</v>
      </c>
      <c r="J21" s="77">
        <v>3</v>
      </c>
      <c r="K21" s="78"/>
      <c r="L21" s="5"/>
      <c r="M21" s="5"/>
    </row>
    <row r="22" spans="1:17" s="44" customFormat="1" ht="15.75">
      <c r="A22" s="260" t="s">
        <v>27</v>
      </c>
      <c r="B22" s="242"/>
      <c r="C22" s="57">
        <f>SUMPRODUCT(C20:C21,D20:D21)</f>
        <v>3</v>
      </c>
      <c r="D22" s="58">
        <f>SUM(D20:D21)</f>
        <v>6</v>
      </c>
      <c r="E22" s="59"/>
      <c r="F22" s="60">
        <f>SUMPRODUCT(F20:F21,G20:G21)</f>
        <v>3</v>
      </c>
      <c r="G22" s="61">
        <f>SUM(G20:G21)</f>
        <v>6</v>
      </c>
      <c r="H22" s="62"/>
      <c r="I22" s="63">
        <f>SUMPRODUCT(I20:I21,J20:J21)</f>
        <v>3</v>
      </c>
      <c r="J22" s="64">
        <f>SUM(J20:J21)</f>
        <v>6</v>
      </c>
      <c r="K22" s="65"/>
      <c r="L22" s="56"/>
      <c r="M22" s="56"/>
    </row>
    <row r="23" spans="1:17" ht="18.75" customHeight="1">
      <c r="A23" s="212" t="s">
        <v>57</v>
      </c>
      <c r="B23" s="212"/>
      <c r="C23" s="220" t="s">
        <v>17</v>
      </c>
      <c r="D23" s="221"/>
      <c r="E23" s="46" t="s">
        <v>18</v>
      </c>
      <c r="F23" s="220" t="s">
        <v>17</v>
      </c>
      <c r="G23" s="221"/>
      <c r="H23" s="46"/>
      <c r="I23" s="220" t="s">
        <v>17</v>
      </c>
      <c r="J23" s="221"/>
      <c r="K23" s="46"/>
      <c r="L23" s="4"/>
      <c r="M23" s="4"/>
    </row>
    <row r="24" spans="1:17" ht="76.5">
      <c r="A24" s="42" t="s">
        <v>58</v>
      </c>
      <c r="B24" s="42" t="s">
        <v>59</v>
      </c>
      <c r="C24" s="97">
        <v>1</v>
      </c>
      <c r="D24" s="25">
        <v>1</v>
      </c>
      <c r="E24" s="26"/>
      <c r="F24" s="82">
        <v>1</v>
      </c>
      <c r="G24" s="27">
        <v>1</v>
      </c>
      <c r="H24" s="28"/>
      <c r="I24" s="73">
        <v>0.5</v>
      </c>
      <c r="J24" s="74">
        <v>1</v>
      </c>
      <c r="K24" s="75" t="s">
        <v>60</v>
      </c>
      <c r="L24" s="5"/>
      <c r="M24" s="5"/>
    </row>
    <row r="25" spans="1:17" ht="137.25">
      <c r="A25" s="23" t="s">
        <v>61</v>
      </c>
      <c r="B25" s="23" t="s">
        <v>62</v>
      </c>
      <c r="C25" s="83">
        <v>0</v>
      </c>
      <c r="D25" s="84">
        <v>2</v>
      </c>
      <c r="E25" s="85" t="s">
        <v>63</v>
      </c>
      <c r="F25" s="86">
        <v>0</v>
      </c>
      <c r="G25" s="87">
        <v>2</v>
      </c>
      <c r="H25" s="88" t="s">
        <v>63</v>
      </c>
      <c r="I25" s="76">
        <v>0</v>
      </c>
      <c r="J25" s="77">
        <v>2</v>
      </c>
      <c r="K25" s="78" t="s">
        <v>64</v>
      </c>
      <c r="L25" s="5"/>
      <c r="M25" s="5"/>
    </row>
    <row r="26" spans="1:17" ht="213">
      <c r="A26" s="23" t="s">
        <v>65</v>
      </c>
      <c r="B26" s="23" t="s">
        <v>66</v>
      </c>
      <c r="C26" s="83">
        <v>0</v>
      </c>
      <c r="D26" s="84">
        <v>1</v>
      </c>
      <c r="E26" s="85" t="s">
        <v>67</v>
      </c>
      <c r="F26" s="86">
        <v>0</v>
      </c>
      <c r="G26" s="87">
        <v>1</v>
      </c>
      <c r="H26" s="88" t="s">
        <v>67</v>
      </c>
      <c r="I26" s="76">
        <v>0.25</v>
      </c>
      <c r="J26" s="77">
        <v>1</v>
      </c>
      <c r="K26" s="78" t="s">
        <v>68</v>
      </c>
      <c r="L26" s="5"/>
      <c r="M26" s="5"/>
    </row>
    <row r="27" spans="1:17" s="44" customFormat="1" ht="15.75">
      <c r="A27" s="241" t="s">
        <v>27</v>
      </c>
      <c r="B27" s="242"/>
      <c r="C27" s="47">
        <f>SUMPRODUCT(C24:C26,D24:D26)</f>
        <v>1</v>
      </c>
      <c r="D27" s="48">
        <f>SUM(D24:D26)</f>
        <v>4</v>
      </c>
      <c r="E27" s="49"/>
      <c r="F27" s="60">
        <f>SUMPRODUCT(F24:F26,G24:G26)</f>
        <v>1</v>
      </c>
      <c r="G27" s="61">
        <f>SUM(G24:G26)</f>
        <v>4</v>
      </c>
      <c r="H27" s="62"/>
      <c r="I27" s="63">
        <f>SUMPRODUCT(I24:I26,J24:J26)</f>
        <v>0.75</v>
      </c>
      <c r="J27" s="64">
        <f>SUM(J24:J26)</f>
        <v>4</v>
      </c>
      <c r="K27" s="65"/>
      <c r="L27" s="56"/>
      <c r="M27" s="56"/>
    </row>
    <row r="28" spans="1:17" ht="21" customHeight="1">
      <c r="A28" s="259" t="s">
        <v>69</v>
      </c>
      <c r="B28" s="259"/>
      <c r="C28" s="220" t="s">
        <v>17</v>
      </c>
      <c r="D28" s="221"/>
      <c r="E28" s="46" t="s">
        <v>18</v>
      </c>
      <c r="F28" s="220" t="s">
        <v>17</v>
      </c>
      <c r="G28" s="221"/>
      <c r="H28" s="66"/>
      <c r="I28" s="220" t="s">
        <v>17</v>
      </c>
      <c r="J28" s="221"/>
      <c r="K28" s="46"/>
      <c r="L28" s="9"/>
      <c r="M28" s="4"/>
    </row>
    <row r="29" spans="1:17" ht="244.5">
      <c r="A29" s="31" t="s">
        <v>70</v>
      </c>
      <c r="B29" s="31" t="s">
        <v>71</v>
      </c>
      <c r="C29" s="79">
        <v>0</v>
      </c>
      <c r="D29" s="80">
        <v>2</v>
      </c>
      <c r="E29" s="81" t="s">
        <v>72</v>
      </c>
      <c r="F29" s="89">
        <v>0</v>
      </c>
      <c r="G29" s="90">
        <f>D29</f>
        <v>2</v>
      </c>
      <c r="H29" s="95" t="s">
        <v>73</v>
      </c>
      <c r="I29" s="92">
        <v>0.5</v>
      </c>
      <c r="J29" s="93">
        <f>D29</f>
        <v>2</v>
      </c>
      <c r="K29" s="94" t="s">
        <v>74</v>
      </c>
      <c r="L29" s="5"/>
      <c r="M29" s="5"/>
    </row>
    <row r="30" spans="1:17" ht="60.75">
      <c r="A30" s="24" t="s">
        <v>75</v>
      </c>
      <c r="B30" s="24" t="s">
        <v>76</v>
      </c>
      <c r="C30" s="83">
        <v>0.75</v>
      </c>
      <c r="D30" s="84">
        <v>2</v>
      </c>
      <c r="E30" s="85" t="s">
        <v>77</v>
      </c>
      <c r="F30" s="86">
        <v>0.75</v>
      </c>
      <c r="G30" s="90">
        <f t="shared" ref="G30:G31" si="2">D30</f>
        <v>2</v>
      </c>
      <c r="H30" s="96" t="s">
        <v>77</v>
      </c>
      <c r="I30" s="76">
        <v>0.75</v>
      </c>
      <c r="J30" s="93">
        <f t="shared" ref="J30:J31" si="3">D30</f>
        <v>2</v>
      </c>
      <c r="K30" s="78" t="s">
        <v>64</v>
      </c>
      <c r="L30" s="5"/>
      <c r="M30" s="5"/>
    </row>
    <row r="31" spans="1:17" ht="30.75">
      <c r="A31" s="24" t="s">
        <v>78</v>
      </c>
      <c r="B31" s="24" t="s">
        <v>79</v>
      </c>
      <c r="C31" s="83">
        <v>1</v>
      </c>
      <c r="D31" s="84">
        <v>2</v>
      </c>
      <c r="E31" s="85"/>
      <c r="F31" s="86">
        <v>1</v>
      </c>
      <c r="G31" s="90">
        <f t="shared" si="2"/>
        <v>2</v>
      </c>
      <c r="H31" s="96"/>
      <c r="I31" s="76">
        <v>1</v>
      </c>
      <c r="J31" s="93">
        <f t="shared" si="3"/>
        <v>2</v>
      </c>
      <c r="K31" s="78"/>
      <c r="L31" s="5"/>
      <c r="M31" s="5"/>
    </row>
    <row r="32" spans="1:17" s="44" customFormat="1" ht="15.75">
      <c r="A32" s="222" t="s">
        <v>27</v>
      </c>
      <c r="B32" s="223"/>
      <c r="C32" s="47">
        <f>SUMPRODUCT(C29:C31,D29:D31)</f>
        <v>3.5</v>
      </c>
      <c r="D32" s="48">
        <f>SUM(D29:D31)</f>
        <v>6</v>
      </c>
      <c r="E32" s="49"/>
      <c r="F32" s="50">
        <f>SUMPRODUCT(F29:F31,G29:G31)</f>
        <v>3.5</v>
      </c>
      <c r="G32" s="51">
        <f>SUM(G29:G31)</f>
        <v>6</v>
      </c>
      <c r="H32" s="67"/>
      <c r="I32" s="63">
        <f>SUMPRODUCT(I29:I31,J29:J31)</f>
        <v>4.5</v>
      </c>
      <c r="J32" s="64">
        <f>SUM(J29:J31)</f>
        <v>6</v>
      </c>
      <c r="K32" s="65"/>
      <c r="L32" s="56"/>
      <c r="M32" s="56"/>
    </row>
    <row r="33" spans="1:13" ht="18.75" customHeight="1">
      <c r="A33" s="227" t="s">
        <v>80</v>
      </c>
      <c r="B33" s="227"/>
      <c r="C33" s="220" t="s">
        <v>17</v>
      </c>
      <c r="D33" s="221"/>
      <c r="E33" s="46" t="s">
        <v>18</v>
      </c>
      <c r="F33" s="220" t="s">
        <v>17</v>
      </c>
      <c r="G33" s="221"/>
      <c r="H33" s="46"/>
      <c r="I33" s="68" t="s">
        <v>17</v>
      </c>
      <c r="J33" s="66"/>
      <c r="K33" s="46"/>
      <c r="L33" s="8"/>
      <c r="M33" s="4"/>
    </row>
    <row r="34" spans="1:13" ht="167.25">
      <c r="A34" s="29" t="s">
        <v>81</v>
      </c>
      <c r="B34" s="29" t="s">
        <v>82</v>
      </c>
      <c r="C34" s="79">
        <v>0.25</v>
      </c>
      <c r="D34" s="80">
        <v>2</v>
      </c>
      <c r="E34" s="81" t="s">
        <v>83</v>
      </c>
      <c r="F34" s="89">
        <v>0</v>
      </c>
      <c r="G34" s="90">
        <v>2</v>
      </c>
      <c r="H34" s="91" t="s">
        <v>84</v>
      </c>
      <c r="I34" s="92">
        <v>0</v>
      </c>
      <c r="J34" s="93">
        <v>2</v>
      </c>
      <c r="K34" s="94" t="s">
        <v>64</v>
      </c>
      <c r="L34" s="5"/>
      <c r="M34" s="5"/>
    </row>
    <row r="35" spans="1:13">
      <c r="A35" s="23" t="s">
        <v>85</v>
      </c>
      <c r="B35" s="23" t="s">
        <v>86</v>
      </c>
      <c r="C35" s="83">
        <v>1</v>
      </c>
      <c r="D35" s="84">
        <v>2</v>
      </c>
      <c r="E35" s="85"/>
      <c r="F35" s="86">
        <v>1</v>
      </c>
      <c r="G35" s="87">
        <v>2</v>
      </c>
      <c r="H35" s="88"/>
      <c r="I35" s="76">
        <v>1</v>
      </c>
      <c r="J35" s="77">
        <v>2</v>
      </c>
      <c r="K35" s="78"/>
      <c r="L35" s="5"/>
      <c r="M35" s="5"/>
    </row>
    <row r="36" spans="1:13" ht="60.75">
      <c r="A36" s="23" t="s">
        <v>87</v>
      </c>
      <c r="B36" s="23" t="s">
        <v>88</v>
      </c>
      <c r="C36" s="83">
        <v>0.5</v>
      </c>
      <c r="D36" s="84">
        <v>3</v>
      </c>
      <c r="E36" s="85" t="s">
        <v>89</v>
      </c>
      <c r="F36" s="86">
        <v>0.75</v>
      </c>
      <c r="G36" s="87">
        <v>3</v>
      </c>
      <c r="H36" s="88" t="s">
        <v>90</v>
      </c>
      <c r="I36" s="76">
        <v>0.75</v>
      </c>
      <c r="J36" s="77">
        <v>3</v>
      </c>
      <c r="K36" s="78" t="s">
        <v>91</v>
      </c>
      <c r="L36" s="5"/>
      <c r="M36" s="5"/>
    </row>
    <row r="37" spans="1:13" ht="244.5">
      <c r="A37" s="23" t="s">
        <v>92</v>
      </c>
      <c r="B37" s="23" t="s">
        <v>93</v>
      </c>
      <c r="C37" s="83">
        <v>1</v>
      </c>
      <c r="D37" s="84">
        <v>3</v>
      </c>
      <c r="E37" s="85"/>
      <c r="F37" s="86">
        <v>0.25</v>
      </c>
      <c r="G37" s="87">
        <v>3</v>
      </c>
      <c r="H37" s="88" t="s">
        <v>94</v>
      </c>
      <c r="I37" s="76">
        <v>0.25</v>
      </c>
      <c r="J37" s="77">
        <v>3</v>
      </c>
      <c r="K37" s="78" t="s">
        <v>64</v>
      </c>
      <c r="L37" s="5"/>
      <c r="M37" s="5"/>
    </row>
    <row r="38" spans="1:13" s="44" customFormat="1" ht="15.75">
      <c r="A38" s="222" t="s">
        <v>27</v>
      </c>
      <c r="B38" s="223"/>
      <c r="C38" s="69">
        <f>SUMPRODUCT(C34:C37,D34:D37)</f>
        <v>7</v>
      </c>
      <c r="D38" s="48">
        <f>SUM(D34:D37)</f>
        <v>10</v>
      </c>
      <c r="E38" s="49"/>
      <c r="F38" s="70">
        <f>SUMPRODUCT(F34:F37,G34:G37)</f>
        <v>5</v>
      </c>
      <c r="G38" s="51">
        <f>SUM(G34:G37)</f>
        <v>10</v>
      </c>
      <c r="H38" s="52"/>
      <c r="I38" s="63">
        <f>SUMPRODUCT(I34:I37,J34:J37)</f>
        <v>5</v>
      </c>
      <c r="J38" s="64">
        <f>SUM(J34:J37)</f>
        <v>10</v>
      </c>
      <c r="K38" s="65"/>
      <c r="L38" s="56"/>
      <c r="M38" s="56"/>
    </row>
    <row r="39" spans="1:13" ht="18.75" customHeight="1">
      <c r="A39" s="45" t="s">
        <v>95</v>
      </c>
      <c r="B39" s="45"/>
      <c r="C39" s="220" t="s">
        <v>17</v>
      </c>
      <c r="D39" s="221"/>
      <c r="E39" s="66" t="s">
        <v>18</v>
      </c>
      <c r="F39" s="220" t="s">
        <v>17</v>
      </c>
      <c r="G39" s="221"/>
      <c r="H39" s="46"/>
      <c r="I39" s="220" t="s">
        <v>17</v>
      </c>
      <c r="J39" s="221"/>
      <c r="K39" s="46"/>
      <c r="L39" s="4"/>
      <c r="M39" s="4"/>
    </row>
    <row r="40" spans="1:13" ht="60.75">
      <c r="A40" s="23" t="s">
        <v>96</v>
      </c>
      <c r="B40" s="23" t="s">
        <v>97</v>
      </c>
      <c r="C40" s="83">
        <v>1</v>
      </c>
      <c r="D40" s="84">
        <v>2</v>
      </c>
      <c r="E40" s="85"/>
      <c r="F40" s="86">
        <v>0.75</v>
      </c>
      <c r="G40" s="87">
        <f>D40</f>
        <v>2</v>
      </c>
      <c r="H40" s="88" t="s">
        <v>98</v>
      </c>
      <c r="I40" s="76">
        <v>0.75</v>
      </c>
      <c r="J40" s="77">
        <f>D40</f>
        <v>2</v>
      </c>
      <c r="K40" s="78" t="s">
        <v>99</v>
      </c>
      <c r="L40" s="5"/>
      <c r="M40" s="5"/>
    </row>
    <row r="41" spans="1:13" ht="183">
      <c r="A41" s="23" t="s">
        <v>100</v>
      </c>
      <c r="B41" s="23" t="s">
        <v>101</v>
      </c>
      <c r="C41" s="83">
        <v>0</v>
      </c>
      <c r="D41" s="84">
        <v>2</v>
      </c>
      <c r="E41" s="85" t="s">
        <v>102</v>
      </c>
      <c r="F41" s="86">
        <v>0</v>
      </c>
      <c r="G41" s="87">
        <f t="shared" ref="G41:G48" si="4">D41</f>
        <v>2</v>
      </c>
      <c r="H41" s="88" t="s">
        <v>103</v>
      </c>
      <c r="I41" s="76">
        <v>0</v>
      </c>
      <c r="J41" s="77">
        <f t="shared" ref="J41:J48" si="5">D41</f>
        <v>2</v>
      </c>
      <c r="K41" s="78" t="s">
        <v>104</v>
      </c>
      <c r="L41" s="5"/>
      <c r="M41" s="5"/>
    </row>
    <row r="42" spans="1:13">
      <c r="A42" s="23" t="s">
        <v>105</v>
      </c>
      <c r="B42" s="23" t="s">
        <v>106</v>
      </c>
      <c r="C42" s="83">
        <v>1</v>
      </c>
      <c r="D42" s="84">
        <v>2</v>
      </c>
      <c r="E42" s="85"/>
      <c r="F42" s="86">
        <v>1</v>
      </c>
      <c r="G42" s="87">
        <f t="shared" si="4"/>
        <v>2</v>
      </c>
      <c r="H42" s="88"/>
      <c r="I42" s="76">
        <v>1</v>
      </c>
      <c r="J42" s="77">
        <f t="shared" si="5"/>
        <v>2</v>
      </c>
      <c r="K42" s="78"/>
      <c r="L42" s="5"/>
    </row>
    <row r="43" spans="1:13">
      <c r="A43" s="23" t="s">
        <v>107</v>
      </c>
      <c r="B43" s="23" t="s">
        <v>108</v>
      </c>
      <c r="C43" s="83">
        <v>1</v>
      </c>
      <c r="D43" s="84">
        <v>4</v>
      </c>
      <c r="E43" s="85"/>
      <c r="F43" s="86">
        <v>1</v>
      </c>
      <c r="G43" s="87">
        <f t="shared" si="4"/>
        <v>4</v>
      </c>
      <c r="H43" s="88"/>
      <c r="I43" s="76">
        <v>1</v>
      </c>
      <c r="J43" s="77">
        <f t="shared" si="5"/>
        <v>4</v>
      </c>
      <c r="K43" s="78"/>
      <c r="L43" s="5"/>
      <c r="M43" s="5"/>
    </row>
    <row r="44" spans="1:13" ht="229.5">
      <c r="A44" s="23" t="s">
        <v>109</v>
      </c>
      <c r="B44" s="23" t="s">
        <v>110</v>
      </c>
      <c r="C44" s="83">
        <v>0</v>
      </c>
      <c r="D44" s="84">
        <v>6</v>
      </c>
      <c r="E44" s="85" t="s">
        <v>111</v>
      </c>
      <c r="F44" s="86">
        <v>0</v>
      </c>
      <c r="G44" s="87">
        <f>D44</f>
        <v>6</v>
      </c>
      <c r="H44" s="88" t="s">
        <v>111</v>
      </c>
      <c r="I44" s="76">
        <v>0.25</v>
      </c>
      <c r="J44" s="77">
        <f>D44</f>
        <v>6</v>
      </c>
      <c r="K44" s="78" t="s">
        <v>112</v>
      </c>
      <c r="L44" s="5"/>
      <c r="M44" s="5"/>
    </row>
    <row r="45" spans="1:13" ht="198">
      <c r="A45" s="23" t="s">
        <v>113</v>
      </c>
      <c r="B45" s="23" t="s">
        <v>114</v>
      </c>
      <c r="C45" s="83">
        <v>0</v>
      </c>
      <c r="D45" s="84">
        <v>8</v>
      </c>
      <c r="E45" s="85" t="s">
        <v>115</v>
      </c>
      <c r="F45" s="86">
        <v>0.25</v>
      </c>
      <c r="G45" s="87">
        <f t="shared" si="4"/>
        <v>8</v>
      </c>
      <c r="H45" s="88" t="s">
        <v>116</v>
      </c>
      <c r="I45" s="76">
        <v>0.5</v>
      </c>
      <c r="J45" s="77">
        <f t="shared" si="5"/>
        <v>8</v>
      </c>
      <c r="K45" s="78" t="s">
        <v>117</v>
      </c>
      <c r="L45" s="5"/>
      <c r="M45" s="5"/>
    </row>
    <row r="46" spans="1:13" ht="321">
      <c r="A46" s="23" t="s">
        <v>118</v>
      </c>
      <c r="B46" s="23" t="s">
        <v>119</v>
      </c>
      <c r="C46" s="83">
        <v>0</v>
      </c>
      <c r="D46" s="84">
        <v>6</v>
      </c>
      <c r="E46" s="85" t="s">
        <v>120</v>
      </c>
      <c r="F46" s="86">
        <v>0.25</v>
      </c>
      <c r="G46" s="87">
        <f t="shared" si="4"/>
        <v>6</v>
      </c>
      <c r="H46" s="88" t="s">
        <v>120</v>
      </c>
      <c r="I46" s="76">
        <v>0.25</v>
      </c>
      <c r="J46" s="77">
        <f t="shared" si="5"/>
        <v>6</v>
      </c>
      <c r="K46" s="78" t="s">
        <v>121</v>
      </c>
      <c r="L46" s="5"/>
      <c r="M46" s="5"/>
    </row>
    <row r="47" spans="1:13" ht="244.5">
      <c r="A47" s="23" t="s">
        <v>122</v>
      </c>
      <c r="B47" s="23" t="s">
        <v>123</v>
      </c>
      <c r="C47" s="83">
        <v>0</v>
      </c>
      <c r="D47" s="84">
        <v>6</v>
      </c>
      <c r="E47" s="85" t="s">
        <v>124</v>
      </c>
      <c r="F47" s="86">
        <v>0.25</v>
      </c>
      <c r="G47" s="87">
        <f t="shared" si="4"/>
        <v>6</v>
      </c>
      <c r="H47" s="88" t="s">
        <v>125</v>
      </c>
      <c r="I47" s="76">
        <v>0.25</v>
      </c>
      <c r="J47" s="77">
        <f t="shared" si="5"/>
        <v>6</v>
      </c>
      <c r="K47" s="78" t="s">
        <v>126</v>
      </c>
      <c r="L47" s="5"/>
      <c r="M47" s="5"/>
    </row>
    <row r="48" spans="1:13">
      <c r="A48" s="13" t="s">
        <v>127</v>
      </c>
      <c r="B48" s="23" t="s">
        <v>128</v>
      </c>
      <c r="C48" s="83">
        <v>1</v>
      </c>
      <c r="D48" s="84">
        <v>4</v>
      </c>
      <c r="E48" s="85"/>
      <c r="F48" s="86">
        <v>1</v>
      </c>
      <c r="G48" s="87">
        <f t="shared" si="4"/>
        <v>4</v>
      </c>
      <c r="H48" s="88"/>
      <c r="I48" s="76">
        <v>0.75</v>
      </c>
      <c r="J48" s="77">
        <f t="shared" si="5"/>
        <v>4</v>
      </c>
      <c r="K48" s="78" t="s">
        <v>129</v>
      </c>
      <c r="L48" s="5"/>
      <c r="M48" s="5"/>
    </row>
    <row r="49" spans="1:17" s="30" customFormat="1" ht="15.75">
      <c r="A49" s="222" t="s">
        <v>27</v>
      </c>
      <c r="B49" s="223"/>
      <c r="C49" s="71">
        <f>SUMPRODUCT(C40:C48,D40:D48)</f>
        <v>12</v>
      </c>
      <c r="D49" s="58">
        <f>SUM(D40:D48)</f>
        <v>40</v>
      </c>
      <c r="E49" s="59"/>
      <c r="F49" s="70">
        <f>SUMPRODUCT(F40:F48,G40:G48)</f>
        <v>16.5</v>
      </c>
      <c r="G49" s="51">
        <f>SUM(G40:G48)</f>
        <v>40</v>
      </c>
      <c r="H49" s="52"/>
      <c r="I49" s="53">
        <f>SUMPRODUCT(I40:I48,J40:J48)</f>
        <v>19</v>
      </c>
      <c r="J49" s="54">
        <f>SUM(J40:J48)</f>
        <v>40</v>
      </c>
      <c r="K49" s="55"/>
      <c r="L49" s="56"/>
      <c r="M49" s="56"/>
      <c r="N49" s="44"/>
      <c r="O49" s="44"/>
      <c r="P49" s="44"/>
      <c r="Q49" s="44"/>
    </row>
    <row r="50" spans="1:17" ht="18.399999999999999" customHeight="1">
      <c r="A50" s="227" t="s">
        <v>130</v>
      </c>
      <c r="B50" s="227"/>
      <c r="C50" s="220" t="s">
        <v>17</v>
      </c>
      <c r="D50" s="221"/>
      <c r="E50" s="46" t="s">
        <v>18</v>
      </c>
      <c r="F50" s="220" t="s">
        <v>17</v>
      </c>
      <c r="G50" s="221"/>
      <c r="H50" s="46"/>
      <c r="I50" s="220" t="s">
        <v>17</v>
      </c>
      <c r="J50" s="221"/>
      <c r="K50" s="46"/>
      <c r="L50" s="8"/>
      <c r="M50" s="4"/>
    </row>
    <row r="51" spans="1:17">
      <c r="A51" s="29" t="s">
        <v>131</v>
      </c>
      <c r="B51" s="29" t="s">
        <v>132</v>
      </c>
      <c r="C51" s="79">
        <v>0</v>
      </c>
      <c r="D51" s="80">
        <v>2</v>
      </c>
      <c r="E51" s="81" t="s">
        <v>133</v>
      </c>
      <c r="F51" s="82">
        <v>1</v>
      </c>
      <c r="G51" s="27">
        <v>2</v>
      </c>
      <c r="H51" s="28"/>
      <c r="I51" s="73">
        <v>1</v>
      </c>
      <c r="J51" s="74">
        <v>2</v>
      </c>
      <c r="K51" s="75"/>
      <c r="L51" s="5"/>
      <c r="M51" s="5"/>
    </row>
    <row r="52" spans="1:17" ht="45.75">
      <c r="A52" s="23" t="s">
        <v>134</v>
      </c>
      <c r="B52" s="23" t="s">
        <v>135</v>
      </c>
      <c r="C52" s="83">
        <v>0</v>
      </c>
      <c r="D52" s="84">
        <v>2</v>
      </c>
      <c r="E52" s="85" t="s">
        <v>136</v>
      </c>
      <c r="F52" s="86">
        <v>0.25</v>
      </c>
      <c r="G52" s="87">
        <v>2</v>
      </c>
      <c r="H52" s="88" t="s">
        <v>137</v>
      </c>
      <c r="I52" s="76">
        <v>1</v>
      </c>
      <c r="J52" s="77">
        <v>2</v>
      </c>
      <c r="K52" s="78"/>
      <c r="L52" s="5"/>
      <c r="M52" s="5"/>
    </row>
    <row r="53" spans="1:17" ht="45.75">
      <c r="A53" s="23" t="s">
        <v>138</v>
      </c>
      <c r="B53" s="23" t="s">
        <v>139</v>
      </c>
      <c r="C53" s="83">
        <v>0</v>
      </c>
      <c r="D53" s="84">
        <v>1</v>
      </c>
      <c r="E53" s="85" t="s">
        <v>140</v>
      </c>
      <c r="F53" s="86">
        <v>1</v>
      </c>
      <c r="G53" s="87">
        <v>1</v>
      </c>
      <c r="H53" s="88"/>
      <c r="I53" s="76">
        <v>1</v>
      </c>
      <c r="J53" s="77">
        <v>1</v>
      </c>
      <c r="K53" s="78"/>
      <c r="L53" s="5"/>
      <c r="M53" s="5"/>
    </row>
    <row r="54" spans="1:17" ht="60.75">
      <c r="A54" s="23" t="s">
        <v>141</v>
      </c>
      <c r="B54" s="23" t="s">
        <v>142</v>
      </c>
      <c r="C54" s="83">
        <v>0.75</v>
      </c>
      <c r="D54" s="84">
        <v>4</v>
      </c>
      <c r="E54" s="85" t="s">
        <v>143</v>
      </c>
      <c r="F54" s="86">
        <v>0.75</v>
      </c>
      <c r="G54" s="87">
        <v>4</v>
      </c>
      <c r="H54" s="88" t="s">
        <v>144</v>
      </c>
      <c r="I54" s="76">
        <v>0.5</v>
      </c>
      <c r="J54" s="77">
        <v>4</v>
      </c>
      <c r="K54" s="78" t="s">
        <v>145</v>
      </c>
      <c r="L54" s="5"/>
      <c r="M54" s="5"/>
    </row>
    <row r="55" spans="1:17" ht="30.75">
      <c r="A55" s="23" t="s">
        <v>146</v>
      </c>
      <c r="B55" s="23" t="s">
        <v>147</v>
      </c>
      <c r="C55" s="83">
        <v>1</v>
      </c>
      <c r="D55" s="84">
        <v>2</v>
      </c>
      <c r="E55" s="85"/>
      <c r="F55" s="86">
        <v>1</v>
      </c>
      <c r="G55" s="87">
        <v>2</v>
      </c>
      <c r="H55" s="88"/>
      <c r="I55" s="76">
        <v>1</v>
      </c>
      <c r="J55" s="77">
        <v>2</v>
      </c>
      <c r="K55" s="78"/>
      <c r="L55" s="6"/>
      <c r="M55" s="5"/>
    </row>
    <row r="56" spans="1:17" s="44" customFormat="1" ht="15.75">
      <c r="A56" s="222" t="s">
        <v>27</v>
      </c>
      <c r="B56" s="223"/>
      <c r="C56" s="57">
        <f>SUMPRODUCT(C51:C55,D51:D55)</f>
        <v>5</v>
      </c>
      <c r="D56" s="58">
        <f>SUM(D51:D55)</f>
        <v>11</v>
      </c>
      <c r="E56" s="59"/>
      <c r="F56" s="60">
        <f>SUMPRODUCT(F51:F55,G51:G55)</f>
        <v>8.5</v>
      </c>
      <c r="G56" s="61">
        <f>SUM(G51:G55)</f>
        <v>11</v>
      </c>
      <c r="H56" s="62"/>
      <c r="I56" s="53">
        <f>SUMPRODUCT(I51:I55,J51:J55)</f>
        <v>9</v>
      </c>
      <c r="J56" s="54">
        <f>SUM(J51:J55)</f>
        <v>11</v>
      </c>
      <c r="K56" s="55"/>
      <c r="L56" s="56"/>
      <c r="M56" s="56"/>
    </row>
    <row r="57" spans="1:17" ht="18.75" customHeight="1">
      <c r="A57" s="224" t="s">
        <v>2</v>
      </c>
      <c r="B57" s="225"/>
      <c r="C57" s="225"/>
      <c r="D57" s="225"/>
      <c r="E57" s="225"/>
      <c r="F57" s="225"/>
      <c r="G57" s="225"/>
      <c r="H57" s="225"/>
      <c r="I57" s="225"/>
      <c r="J57" s="225"/>
      <c r="K57" s="226"/>
      <c r="L57" s="4"/>
      <c r="M57" s="4"/>
    </row>
    <row r="58" spans="1:17">
      <c r="A58" s="228" t="s">
        <v>148</v>
      </c>
      <c r="B58" s="229"/>
      <c r="C58" s="34">
        <f>C11+C18+C22+C27+C32+C38+C49+C56</f>
        <v>42.25</v>
      </c>
      <c r="D58" s="25">
        <f>D11+D18+D22+D27+D32+D38+D49+D56</f>
        <v>100</v>
      </c>
      <c r="E58" s="26"/>
      <c r="F58" s="35">
        <f>F11+F18+F22+F27+F32+F38+F49+F56</f>
        <v>48.5</v>
      </c>
      <c r="G58" s="27">
        <f>G11+G18+G22+G27+G32+G38+G49+G56</f>
        <v>100</v>
      </c>
      <c r="H58" s="28"/>
      <c r="I58" s="211">
        <f>I11+I18+I22+I27+I32+I38+I49+I56</f>
        <v>51.25</v>
      </c>
      <c r="J58" s="32">
        <f>J11+J18+J22+J27+J32+J38+J49+J56</f>
        <v>100</v>
      </c>
      <c r="K58" s="33"/>
      <c r="L58" s="6"/>
      <c r="M58" s="5"/>
    </row>
    <row r="59" spans="1:17" s="44" customFormat="1" ht="15.75">
      <c r="A59" s="230" t="s">
        <v>149</v>
      </c>
      <c r="B59" s="231"/>
      <c r="C59" s="232">
        <f>C58/D58</f>
        <v>0.42249999999999999</v>
      </c>
      <c r="D59" s="233"/>
      <c r="E59" s="234"/>
      <c r="F59" s="235">
        <f>F58/G58</f>
        <v>0.48499999999999999</v>
      </c>
      <c r="G59" s="236"/>
      <c r="H59" s="237"/>
      <c r="I59" s="238">
        <f>I58/J58</f>
        <v>0.51249999999999996</v>
      </c>
      <c r="J59" s="239"/>
      <c r="K59" s="240"/>
      <c r="L59" s="72"/>
      <c r="M59" s="72"/>
    </row>
  </sheetData>
  <mergeCells count="51">
    <mergeCell ref="A2:K2"/>
    <mergeCell ref="A4:K4"/>
    <mergeCell ref="I6:K6"/>
    <mergeCell ref="B6:B7"/>
    <mergeCell ref="A28:B28"/>
    <mergeCell ref="C28:D28"/>
    <mergeCell ref="F28:G28"/>
    <mergeCell ref="A19:B19"/>
    <mergeCell ref="A18:B18"/>
    <mergeCell ref="A22:B22"/>
    <mergeCell ref="C23:D23"/>
    <mergeCell ref="F23:G23"/>
    <mergeCell ref="I23:J23"/>
    <mergeCell ref="C12:D12"/>
    <mergeCell ref="F12:G12"/>
    <mergeCell ref="C8:D8"/>
    <mergeCell ref="A27:B27"/>
    <mergeCell ref="A33:B33"/>
    <mergeCell ref="N6:P6"/>
    <mergeCell ref="A6:A7"/>
    <mergeCell ref="C6:E6"/>
    <mergeCell ref="F6:H6"/>
    <mergeCell ref="F8:G8"/>
    <mergeCell ref="I8:J8"/>
    <mergeCell ref="I12:J12"/>
    <mergeCell ref="C19:D19"/>
    <mergeCell ref="F19:G19"/>
    <mergeCell ref="I19:J19"/>
    <mergeCell ref="A11:B11"/>
    <mergeCell ref="A12:B12"/>
    <mergeCell ref="A8:B8"/>
    <mergeCell ref="I28:J28"/>
    <mergeCell ref="A58:B58"/>
    <mergeCell ref="A59:B59"/>
    <mergeCell ref="C59:E59"/>
    <mergeCell ref="F59:H59"/>
    <mergeCell ref="I59:K59"/>
    <mergeCell ref="A57:K57"/>
    <mergeCell ref="C39:D39"/>
    <mergeCell ref="F39:G39"/>
    <mergeCell ref="I39:J39"/>
    <mergeCell ref="A50:B50"/>
    <mergeCell ref="C50:D50"/>
    <mergeCell ref="F50:G50"/>
    <mergeCell ref="I50:J50"/>
    <mergeCell ref="A49:B49"/>
    <mergeCell ref="C33:D33"/>
    <mergeCell ref="F33:G33"/>
    <mergeCell ref="A38:B38"/>
    <mergeCell ref="A32:B32"/>
    <mergeCell ref="A56:B56"/>
  </mergeCells>
  <dataValidations count="2">
    <dataValidation type="decimal" allowBlank="1" showInputMessage="1" showErrorMessage="1" sqref="L18 L22 L27 L32 L38 L49 L11 C9:C10 F9:F10 I9:I10 C24:C26 F24:F26 I24:I26 C34:C37 F34:F37 I34:I37 C51:C55 F51:F55 I51:I55 I13:I17 F13:F17 C13:C17 I20:I21 F20:F21 C20:C21 I29:I31 F29:F31 C29:C31 I40:I48 F40:F48 C40:C48" xr:uid="{4A0D4DC8-F6F9-4765-AB49-E4E0ACDB1361}">
      <formula1>0</formula1>
      <formula2>1</formula2>
    </dataValidation>
    <dataValidation type="decimal" allowBlank="1" showInputMessage="1" showErrorMessage="1" error="Les évaluations sont faites en terme de pourcentage. Veuillez entrer une valeur entre 0 et 1" sqref="L51:L55 L24:L26 L34:L37 L13:L17 L20:L21 L29:L31 L40:L48" xr:uid="{AAE14471-5DF0-44BC-98DF-F030213BD16C}">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sheetPr codeName="Sheet8"/>
  <dimension ref="A2:G44"/>
  <sheetViews>
    <sheetView topLeftCell="A14" workbookViewId="0">
      <selection activeCell="E46" sqref="E46"/>
    </sheetView>
  </sheetViews>
  <sheetFormatPr defaultColWidth="9.140625" defaultRowHeight="15"/>
  <cols>
    <col min="1" max="1" width="50.5703125" style="37" customWidth="1"/>
    <col min="2" max="3" width="9.140625" style="37"/>
    <col min="4" max="4" width="9.85546875" style="37" bestFit="1" customWidth="1"/>
    <col min="5" max="5" width="11" style="37" bestFit="1" customWidth="1"/>
    <col min="6" max="6" width="11" style="37" customWidth="1"/>
    <col min="7" max="7" width="54.85546875" style="37" customWidth="1"/>
    <col min="8" max="16384" width="9.140625" style="37"/>
  </cols>
  <sheetData>
    <row r="2" spans="1:7" ht="18.75">
      <c r="A2" s="261" t="s">
        <v>150</v>
      </c>
      <c r="B2" s="261"/>
      <c r="C2" s="261"/>
      <c r="D2" s="261"/>
      <c r="E2" s="261"/>
      <c r="F2" s="261"/>
      <c r="G2" s="261"/>
    </row>
    <row r="3" spans="1:7">
      <c r="A3" s="38"/>
      <c r="B3" s="38"/>
      <c r="C3" s="39"/>
      <c r="D3" s="39"/>
      <c r="E3" s="38"/>
      <c r="F3" s="38"/>
      <c r="G3" s="39"/>
    </row>
    <row r="4" spans="1:7" ht="18.75">
      <c r="A4" s="36" t="s">
        <v>151</v>
      </c>
      <c r="B4" s="36"/>
      <c r="C4" s="36"/>
      <c r="D4" s="36"/>
      <c r="E4" s="36"/>
      <c r="F4" s="36"/>
      <c r="G4" s="36"/>
    </row>
    <row r="5" spans="1:7" ht="15.75" thickBot="1"/>
    <row r="6" spans="1:7" ht="23.25">
      <c r="A6" s="265" t="s">
        <v>6</v>
      </c>
      <c r="B6" s="266"/>
      <c r="C6" s="266"/>
      <c r="D6" s="266"/>
      <c r="E6" s="266"/>
      <c r="F6" s="266"/>
      <c r="G6" s="267"/>
    </row>
    <row r="7" spans="1:7">
      <c r="A7" s="130" t="s">
        <v>152</v>
      </c>
      <c r="B7" s="131" t="s">
        <v>14</v>
      </c>
      <c r="C7" s="131" t="s">
        <v>153</v>
      </c>
      <c r="D7" s="131" t="s">
        <v>4</v>
      </c>
      <c r="E7" s="131" t="s">
        <v>154</v>
      </c>
      <c r="F7" s="131" t="s">
        <v>17</v>
      </c>
      <c r="G7" s="132" t="s">
        <v>15</v>
      </c>
    </row>
    <row r="8" spans="1:7">
      <c r="A8" s="133" t="s">
        <v>155</v>
      </c>
      <c r="B8" s="134">
        <v>1</v>
      </c>
      <c r="C8" s="134">
        <v>1</v>
      </c>
      <c r="D8" s="134">
        <v>5</v>
      </c>
      <c r="E8" s="134">
        <f t="shared" ref="E8:E14" si="0">B8*C8*D8</f>
        <v>5</v>
      </c>
      <c r="F8" s="134"/>
      <c r="G8" s="135"/>
    </row>
    <row r="9" spans="1:7">
      <c r="A9" s="136" t="s">
        <v>156</v>
      </c>
      <c r="B9" s="137">
        <v>0.6</v>
      </c>
      <c r="C9" s="137">
        <v>0.75</v>
      </c>
      <c r="D9" s="137">
        <v>15</v>
      </c>
      <c r="E9" s="137">
        <f t="shared" si="0"/>
        <v>6.7499999999999991</v>
      </c>
      <c r="F9" s="137"/>
      <c r="G9" s="138" t="s">
        <v>157</v>
      </c>
    </row>
    <row r="10" spans="1:7">
      <c r="A10" s="133" t="s">
        <v>158</v>
      </c>
      <c r="B10" s="134">
        <v>1</v>
      </c>
      <c r="C10" s="134">
        <v>0.5</v>
      </c>
      <c r="D10" s="134">
        <v>10</v>
      </c>
      <c r="E10" s="134">
        <f t="shared" si="0"/>
        <v>5</v>
      </c>
      <c r="F10" s="134"/>
      <c r="G10" s="135"/>
    </row>
    <row r="11" spans="1:7">
      <c r="A11" s="136" t="s">
        <v>159</v>
      </c>
      <c r="B11" s="137">
        <v>1</v>
      </c>
      <c r="C11" s="137">
        <v>0.75</v>
      </c>
      <c r="D11" s="137">
        <v>15</v>
      </c>
      <c r="E11" s="137">
        <f t="shared" si="0"/>
        <v>11.25</v>
      </c>
      <c r="F11" s="137"/>
      <c r="G11" s="138"/>
    </row>
    <row r="12" spans="1:7">
      <c r="A12" s="133" t="s">
        <v>160</v>
      </c>
      <c r="B12" s="134">
        <v>0.25</v>
      </c>
      <c r="C12" s="134">
        <v>0.75</v>
      </c>
      <c r="D12" s="134">
        <v>25</v>
      </c>
      <c r="E12" s="134">
        <f t="shared" si="0"/>
        <v>4.6875</v>
      </c>
      <c r="F12" s="213"/>
      <c r="G12" s="135" t="s">
        <v>161</v>
      </c>
    </row>
    <row r="13" spans="1:7">
      <c r="A13" s="133" t="s">
        <v>162</v>
      </c>
      <c r="B13" s="134">
        <v>0.4</v>
      </c>
      <c r="C13" s="134">
        <v>0.75</v>
      </c>
      <c r="D13" s="134">
        <v>15</v>
      </c>
      <c r="E13" s="134">
        <f t="shared" ref="E13" si="1">B13*C13*D13</f>
        <v>4.5000000000000009</v>
      </c>
      <c r="F13" s="213"/>
      <c r="G13" s="135" t="s">
        <v>163</v>
      </c>
    </row>
    <row r="14" spans="1:7">
      <c r="A14" s="136" t="s">
        <v>164</v>
      </c>
      <c r="B14" s="137">
        <v>1</v>
      </c>
      <c r="C14" s="137">
        <v>0.75</v>
      </c>
      <c r="D14" s="137">
        <v>15</v>
      </c>
      <c r="E14" s="137">
        <f t="shared" si="0"/>
        <v>11.25</v>
      </c>
      <c r="F14" s="137"/>
      <c r="G14" s="138"/>
    </row>
    <row r="15" spans="1:7">
      <c r="A15" s="139" t="s">
        <v>165</v>
      </c>
      <c r="B15" s="268"/>
      <c r="C15" s="268"/>
      <c r="D15" s="140">
        <f>SUM(D8:D14)</f>
        <v>100</v>
      </c>
      <c r="E15" s="141">
        <f>(SUM(E8:E14)+E17+E18)/D15</f>
        <v>0.484375</v>
      </c>
      <c r="F15" s="141"/>
      <c r="G15" s="142" t="s">
        <v>166</v>
      </c>
    </row>
    <row r="16" spans="1:7">
      <c r="A16" s="143" t="s">
        <v>167</v>
      </c>
      <c r="B16" s="144" t="s">
        <v>14</v>
      </c>
      <c r="C16" s="144"/>
      <c r="D16" s="144" t="s">
        <v>4</v>
      </c>
      <c r="E16" s="145" t="s">
        <v>154</v>
      </c>
      <c r="F16" s="145"/>
      <c r="G16" s="146" t="s">
        <v>15</v>
      </c>
    </row>
    <row r="17" spans="1:7">
      <c r="A17" s="147" t="s">
        <v>168</v>
      </c>
      <c r="B17" s="148"/>
      <c r="C17" s="148"/>
      <c r="D17" s="149">
        <v>-10</v>
      </c>
      <c r="E17" s="148">
        <f>B17*D17</f>
        <v>0</v>
      </c>
      <c r="F17" s="148"/>
      <c r="G17" s="150"/>
    </row>
    <row r="18" spans="1:7">
      <c r="A18" s="151" t="s">
        <v>169</v>
      </c>
      <c r="B18" s="152"/>
      <c r="C18" s="152"/>
      <c r="D18" s="153">
        <v>-15</v>
      </c>
      <c r="E18" s="152">
        <f>B18*D18</f>
        <v>0</v>
      </c>
      <c r="F18" s="152"/>
      <c r="G18" s="154"/>
    </row>
    <row r="19" spans="1:7" ht="23.25">
      <c r="A19" s="269" t="s">
        <v>7</v>
      </c>
      <c r="B19" s="270"/>
      <c r="C19" s="270"/>
      <c r="D19" s="270"/>
      <c r="E19" s="270"/>
      <c r="F19" s="270"/>
      <c r="G19" s="271"/>
    </row>
    <row r="20" spans="1:7">
      <c r="A20" s="155" t="s">
        <v>152</v>
      </c>
      <c r="B20" s="156" t="s">
        <v>14</v>
      </c>
      <c r="C20" s="156" t="s">
        <v>153</v>
      </c>
      <c r="D20" s="156" t="s">
        <v>4</v>
      </c>
      <c r="E20" s="156" t="s">
        <v>154</v>
      </c>
      <c r="F20" s="217" t="s">
        <v>17</v>
      </c>
      <c r="G20" s="216" t="s">
        <v>15</v>
      </c>
    </row>
    <row r="21" spans="1:7">
      <c r="A21" s="157" t="s">
        <v>170</v>
      </c>
      <c r="B21" s="158">
        <v>1</v>
      </c>
      <c r="C21" s="158">
        <v>1</v>
      </c>
      <c r="D21" s="158">
        <v>20</v>
      </c>
      <c r="E21" s="158">
        <f>B21*C21*D21</f>
        <v>20</v>
      </c>
      <c r="F21" s="158"/>
      <c r="G21" s="218"/>
    </row>
    <row r="22" spans="1:7" ht="30.75">
      <c r="A22" s="160" t="s">
        <v>171</v>
      </c>
      <c r="B22" s="161">
        <v>0.9</v>
      </c>
      <c r="C22" s="161">
        <v>0.75</v>
      </c>
      <c r="D22" s="161">
        <v>15</v>
      </c>
      <c r="E22" s="161">
        <f t="shared" ref="E22:E26" si="2">B22*C22*D22</f>
        <v>10.125</v>
      </c>
      <c r="F22" s="161"/>
      <c r="G22" s="214" t="s">
        <v>172</v>
      </c>
    </row>
    <row r="23" spans="1:7">
      <c r="A23" s="157" t="s">
        <v>173</v>
      </c>
      <c r="B23" s="158">
        <v>1</v>
      </c>
      <c r="C23" s="158">
        <v>1</v>
      </c>
      <c r="D23" s="158">
        <v>15</v>
      </c>
      <c r="E23" s="158">
        <f t="shared" si="2"/>
        <v>15</v>
      </c>
      <c r="F23" s="158"/>
      <c r="G23" s="159"/>
    </row>
    <row r="24" spans="1:7">
      <c r="A24" s="160" t="s">
        <v>174</v>
      </c>
      <c r="B24" s="161">
        <v>0.9</v>
      </c>
      <c r="C24" s="161">
        <v>1</v>
      </c>
      <c r="D24" s="161">
        <v>25</v>
      </c>
      <c r="E24" s="161">
        <f t="shared" ref="E24" si="3">B24*C24*D24</f>
        <v>22.5</v>
      </c>
      <c r="F24" s="161"/>
      <c r="G24" s="214" t="s">
        <v>175</v>
      </c>
    </row>
    <row r="25" spans="1:7">
      <c r="A25" s="158" t="s">
        <v>176</v>
      </c>
      <c r="B25" s="158">
        <v>1</v>
      </c>
      <c r="C25" s="158">
        <v>1</v>
      </c>
      <c r="D25" s="158">
        <v>10</v>
      </c>
      <c r="E25" s="158">
        <f t="shared" si="2"/>
        <v>10</v>
      </c>
      <c r="F25" s="158"/>
      <c r="G25" s="159"/>
    </row>
    <row r="26" spans="1:7">
      <c r="A26" s="161" t="s">
        <v>177</v>
      </c>
      <c r="B26" s="161">
        <v>1</v>
      </c>
      <c r="C26" s="161">
        <v>1</v>
      </c>
      <c r="D26" s="161">
        <v>15</v>
      </c>
      <c r="E26" s="161">
        <f t="shared" si="2"/>
        <v>15</v>
      </c>
      <c r="F26" s="161"/>
      <c r="G26" s="214"/>
    </row>
    <row r="27" spans="1:7">
      <c r="A27" s="162" t="s">
        <v>165</v>
      </c>
      <c r="B27" s="163"/>
      <c r="C27" s="163"/>
      <c r="D27" s="163">
        <f>SUM(D21:D26)</f>
        <v>100</v>
      </c>
      <c r="E27" s="164">
        <f>(SUM(E21:E26) + E29+E30+E31)/D27</f>
        <v>0.90125</v>
      </c>
      <c r="F27" s="164"/>
      <c r="G27" s="165"/>
    </row>
    <row r="28" spans="1:7">
      <c r="A28" s="166" t="s">
        <v>167</v>
      </c>
      <c r="B28" s="167" t="s">
        <v>14</v>
      </c>
      <c r="C28" s="167"/>
      <c r="D28" s="167" t="s">
        <v>4</v>
      </c>
      <c r="E28" s="168" t="s">
        <v>154</v>
      </c>
      <c r="F28" s="168"/>
      <c r="G28" s="169" t="s">
        <v>15</v>
      </c>
    </row>
    <row r="29" spans="1:7">
      <c r="A29" s="170" t="s">
        <v>168</v>
      </c>
      <c r="B29" s="171">
        <v>0</v>
      </c>
      <c r="C29" s="171"/>
      <c r="D29" s="172">
        <v>-10</v>
      </c>
      <c r="E29" s="171">
        <f>B29*D29</f>
        <v>0</v>
      </c>
      <c r="F29" s="171"/>
      <c r="G29" s="173"/>
    </row>
    <row r="30" spans="1:7">
      <c r="A30" s="174" t="s">
        <v>178</v>
      </c>
      <c r="B30" s="175">
        <v>0</v>
      </c>
      <c r="C30" s="175"/>
      <c r="D30" s="176">
        <v>-15</v>
      </c>
      <c r="E30" s="175">
        <f>B30*D30</f>
        <v>0</v>
      </c>
      <c r="F30" s="175"/>
      <c r="G30" s="177"/>
    </row>
    <row r="31" spans="1:7">
      <c r="A31" s="178" t="s">
        <v>179</v>
      </c>
      <c r="B31" s="179">
        <v>0.5</v>
      </c>
      <c r="C31" s="179"/>
      <c r="D31" s="180">
        <v>-5</v>
      </c>
      <c r="E31" s="179">
        <f>B31*D31</f>
        <v>-2.5</v>
      </c>
      <c r="F31" s="179"/>
      <c r="G31" s="181" t="s">
        <v>180</v>
      </c>
    </row>
    <row r="32" spans="1:7" ht="23.25">
      <c r="A32" s="262" t="s">
        <v>8</v>
      </c>
      <c r="B32" s="263"/>
      <c r="C32" s="263"/>
      <c r="D32" s="263"/>
      <c r="E32" s="263"/>
      <c r="F32" s="263"/>
      <c r="G32" s="264"/>
    </row>
    <row r="33" spans="1:7">
      <c r="A33" s="182" t="s">
        <v>152</v>
      </c>
      <c r="B33" s="183" t="s">
        <v>14</v>
      </c>
      <c r="C33" s="183" t="s">
        <v>153</v>
      </c>
      <c r="D33" s="183" t="s">
        <v>4</v>
      </c>
      <c r="E33" s="183" t="s">
        <v>154</v>
      </c>
      <c r="F33" s="183" t="s">
        <v>17</v>
      </c>
      <c r="G33" s="184" t="s">
        <v>15</v>
      </c>
    </row>
    <row r="34" spans="1:7">
      <c r="A34" s="185" t="s">
        <v>181</v>
      </c>
      <c r="B34" s="186">
        <v>0.85</v>
      </c>
      <c r="C34" s="186">
        <v>1</v>
      </c>
      <c r="D34" s="186">
        <v>15</v>
      </c>
      <c r="E34" s="186">
        <f t="shared" ref="E34:E39" si="4">B34*C34*D34</f>
        <v>12.75</v>
      </c>
      <c r="F34" s="186"/>
      <c r="G34" s="215" t="s">
        <v>182</v>
      </c>
    </row>
    <row r="35" spans="1:7">
      <c r="A35" s="188" t="s">
        <v>183</v>
      </c>
      <c r="B35" s="189">
        <v>0.9</v>
      </c>
      <c r="C35" s="189">
        <v>0.75</v>
      </c>
      <c r="D35" s="189">
        <v>20</v>
      </c>
      <c r="E35" s="189">
        <f t="shared" si="4"/>
        <v>13.5</v>
      </c>
      <c r="F35" s="189"/>
      <c r="G35" s="190" t="s">
        <v>184</v>
      </c>
    </row>
    <row r="36" spans="1:7">
      <c r="A36" s="185" t="s">
        <v>185</v>
      </c>
      <c r="B36" s="186">
        <v>0.9</v>
      </c>
      <c r="C36" s="186">
        <v>1</v>
      </c>
      <c r="D36" s="186">
        <v>15</v>
      </c>
      <c r="E36" s="186">
        <f t="shared" si="4"/>
        <v>13.5</v>
      </c>
      <c r="F36" s="186"/>
      <c r="G36" s="187" t="s">
        <v>186</v>
      </c>
    </row>
    <row r="37" spans="1:7">
      <c r="A37" s="188" t="s">
        <v>187</v>
      </c>
      <c r="B37" s="189">
        <v>0.95</v>
      </c>
      <c r="C37" s="189">
        <v>1</v>
      </c>
      <c r="D37" s="189">
        <v>20</v>
      </c>
      <c r="E37" s="189">
        <f t="shared" si="4"/>
        <v>19</v>
      </c>
      <c r="F37" s="189"/>
      <c r="G37" s="190" t="s">
        <v>188</v>
      </c>
    </row>
    <row r="38" spans="1:7">
      <c r="A38" s="185" t="s">
        <v>189</v>
      </c>
      <c r="B38" s="186">
        <v>1</v>
      </c>
      <c r="C38" s="186">
        <v>1</v>
      </c>
      <c r="D38" s="186">
        <v>15</v>
      </c>
      <c r="E38" s="186">
        <f t="shared" si="4"/>
        <v>15</v>
      </c>
      <c r="F38" s="186"/>
      <c r="G38" s="187"/>
    </row>
    <row r="39" spans="1:7">
      <c r="A39" s="188" t="s">
        <v>190</v>
      </c>
      <c r="B39" s="189">
        <v>0.75</v>
      </c>
      <c r="C39" s="189">
        <v>1</v>
      </c>
      <c r="D39" s="189">
        <v>15</v>
      </c>
      <c r="E39" s="189">
        <f t="shared" si="4"/>
        <v>11.25</v>
      </c>
      <c r="F39" s="189"/>
      <c r="G39" s="190" t="s">
        <v>191</v>
      </c>
    </row>
    <row r="40" spans="1:7">
      <c r="A40" s="191" t="s">
        <v>165</v>
      </c>
      <c r="B40" s="192"/>
      <c r="C40" s="192"/>
      <c r="D40" s="192">
        <f>SUM(D34:D39)</f>
        <v>100</v>
      </c>
      <c r="E40" s="193">
        <f>(SUM(E34:E39) +E42+E43+E44)/D40</f>
        <v>0.82499999999999996</v>
      </c>
      <c r="F40" s="193"/>
      <c r="G40" s="194"/>
    </row>
    <row r="41" spans="1:7">
      <c r="A41" s="195" t="s">
        <v>167</v>
      </c>
      <c r="B41" s="196" t="s">
        <v>14</v>
      </c>
      <c r="C41" s="196"/>
      <c r="D41" s="196" t="s">
        <v>4</v>
      </c>
      <c r="E41" s="197" t="s">
        <v>154</v>
      </c>
      <c r="F41" s="197"/>
      <c r="G41" s="198" t="s">
        <v>15</v>
      </c>
    </row>
    <row r="42" spans="1:7">
      <c r="A42" s="199" t="s">
        <v>168</v>
      </c>
      <c r="B42" s="200">
        <v>0</v>
      </c>
      <c r="C42" s="200"/>
      <c r="D42" s="201">
        <v>-10</v>
      </c>
      <c r="E42" s="200">
        <f>B42*D42</f>
        <v>0</v>
      </c>
      <c r="F42" s="200"/>
      <c r="G42" s="202"/>
    </row>
    <row r="43" spans="1:7">
      <c r="A43" s="203" t="s">
        <v>192</v>
      </c>
      <c r="B43" s="204">
        <v>0</v>
      </c>
      <c r="C43" s="204"/>
      <c r="D43" s="205">
        <v>-15</v>
      </c>
      <c r="E43" s="204">
        <f>B43*D43</f>
        <v>0</v>
      </c>
      <c r="F43" s="204"/>
      <c r="G43" s="206"/>
    </row>
    <row r="44" spans="1:7">
      <c r="A44" s="207" t="s">
        <v>179</v>
      </c>
      <c r="B44" s="208">
        <v>0.5</v>
      </c>
      <c r="C44" s="208"/>
      <c r="D44" s="209">
        <v>-5</v>
      </c>
      <c r="E44" s="208">
        <f>B44*D44</f>
        <v>-2.5</v>
      </c>
      <c r="F44" s="208"/>
      <c r="G44" s="210" t="s">
        <v>193</v>
      </c>
    </row>
  </sheetData>
  <mergeCells count="5">
    <mergeCell ref="A2:G2"/>
    <mergeCell ref="A32:G32"/>
    <mergeCell ref="A6:G6"/>
    <mergeCell ref="B15:C15"/>
    <mergeCell ref="A19:G19"/>
  </mergeCells>
  <dataValidations count="3">
    <dataValidation type="decimal" allowBlank="1" showInputMessage="1" showErrorMessage="1" sqref="E18:F18 B29:B31 B17:B18 B34:B39 B42:B44 B8:B15 B21:B26" xr:uid="{CC44C972-8B8F-4678-BAEB-D51FFB0200E2}">
      <formula1>0</formula1>
      <formula2>1</formula2>
    </dataValidation>
    <dataValidation type="list" allowBlank="1" showInputMessage="1" showErrorMessage="1" sqref="C17 C8:C14 C34:C39" xr:uid="{DCFB5783-098F-4837-84E1-A329359B138C}">
      <formula1>"0,0.25,0.50,0.75,1"</formula1>
    </dataValidation>
    <dataValidation type="whole" allowBlank="1" showInputMessage="1" showErrorMessage="1" sqref="E43:F43 E30:F30" xr:uid="{301E7E41-CD71-4A91-B881-91EF87706901}">
      <formula1>0</formula1>
      <formula2>1</formula2>
    </dataValidation>
  </dataValidations>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D5B33-D365-4711-BA89-5F50CDF3357B}">
  <dimension ref="A1:B8"/>
  <sheetViews>
    <sheetView workbookViewId="0">
      <selection activeCell="B9" sqref="B9"/>
    </sheetView>
  </sheetViews>
  <sheetFormatPr defaultRowHeight="15"/>
  <cols>
    <col min="1" max="1" width="73.140625" customWidth="1"/>
  </cols>
  <sheetData>
    <row r="1" spans="1:2">
      <c r="A1" s="219" t="s">
        <v>15</v>
      </c>
      <c r="B1" s="219" t="s">
        <v>167</v>
      </c>
    </row>
    <row r="2" spans="1:2">
      <c r="A2" t="s">
        <v>194</v>
      </c>
      <c r="B2">
        <v>-4</v>
      </c>
    </row>
    <row r="3" spans="1:2">
      <c r="A3" t="s">
        <v>195</v>
      </c>
      <c r="B3">
        <v>-2</v>
      </c>
    </row>
    <row r="4" spans="1:2">
      <c r="A4" t="s">
        <v>196</v>
      </c>
      <c r="B4">
        <v>-4</v>
      </c>
    </row>
    <row r="5" spans="1:2">
      <c r="A5" t="s">
        <v>197</v>
      </c>
      <c r="B5">
        <v>-2</v>
      </c>
    </row>
    <row r="6" spans="1:2">
      <c r="A6" t="s">
        <v>198</v>
      </c>
      <c r="B6">
        <v>-4</v>
      </c>
    </row>
    <row r="7" spans="1:2">
      <c r="A7" t="s">
        <v>199</v>
      </c>
      <c r="B7">
        <v>-2</v>
      </c>
    </row>
    <row r="8" spans="1:2">
      <c r="A8" s="219" t="s">
        <v>200</v>
      </c>
      <c r="B8">
        <f>100 + SUM(B2:B7)</f>
        <v>82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62C71A-5318-410B-8440-006B73523578}"/>
</file>

<file path=customXml/itemProps2.xml><?xml version="1.0" encoding="utf-8"?>
<ds:datastoreItem xmlns:ds="http://schemas.openxmlformats.org/officeDocument/2006/customXml" ds:itemID="{6F1A1E89-A0AE-4DED-85B2-2445C39C0F55}"/>
</file>

<file path=customXml/itemProps3.xml><?xml version="1.0" encoding="utf-8"?>
<ds:datastoreItem xmlns:ds="http://schemas.openxmlformats.org/officeDocument/2006/customXml" ds:itemID="{CD1971BE-1E76-44E5-BF52-2DB1BB889C5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
  <cp:revision>1</cp:revision>
  <dcterms:created xsi:type="dcterms:W3CDTF">2006-09-16T00:00:00Z</dcterms:created>
  <dcterms:modified xsi:type="dcterms:W3CDTF">2024-05-07T01:13:35Z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