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4F29552-58DD-41E6-B8E2-9A78C5F2BDF9}" xr6:coauthVersionLast="45" xr6:coauthVersionMax="45" xr10:uidLastSave="{00000000-0000-0000-0000-000000000000}"/>
  <bookViews>
    <workbookView xWindow="-120" yWindow="-120" windowWidth="29040" windowHeight="15840" activeTab="1" xr2:uid="{89A8F5CA-B60B-4922-9F92-5885EF245950}"/>
  </bookViews>
  <sheets>
    <sheet name="Hour" sheetId="2" r:id="rId1"/>
    <sheet name="FI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8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3" i="5"/>
  <c r="S26" i="5"/>
  <c r="K3" i="5" l="1"/>
  <c r="N32" i="5"/>
  <c r="N30" i="5"/>
  <c r="N27" i="5"/>
  <c r="N26" i="5"/>
  <c r="N25" i="5"/>
  <c r="N28" i="5" s="1"/>
  <c r="N16" i="5"/>
  <c r="N15" i="5"/>
  <c r="N14" i="5"/>
  <c r="N17" i="5" s="1"/>
  <c r="N21" i="5"/>
  <c r="N23" i="5"/>
  <c r="N22" i="5"/>
  <c r="N12" i="5"/>
  <c r="N11" i="5"/>
  <c r="N10" i="5"/>
  <c r="S11" i="5" l="1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2" i="5"/>
  <c r="S3" i="5"/>
  <c r="S4" i="5"/>
  <c r="S5" i="5"/>
  <c r="S6" i="5"/>
  <c r="S7" i="5"/>
  <c r="S8" i="5"/>
  <c r="S9" i="5"/>
  <c r="S10" i="5"/>
  <c r="Z3" i="2"/>
  <c r="Z2" i="2"/>
  <c r="AD3" i="2"/>
  <c r="AD2" i="2"/>
  <c r="Q2" i="2"/>
  <c r="Q3" i="2"/>
  <c r="Q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" i="2"/>
  <c r="N4" i="5" l="1"/>
  <c r="N5" i="5" s="1"/>
  <c r="R2" i="5" s="1"/>
  <c r="T2" i="5" s="1"/>
  <c r="N7" i="5"/>
  <c r="N8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B3" i="2"/>
  <c r="F3" i="2" s="1"/>
  <c r="A3" i="2"/>
  <c r="D3" i="2" s="1"/>
  <c r="P2" i="2"/>
  <c r="R2" i="2" s="1"/>
  <c r="F2" i="2"/>
  <c r="E2" i="2"/>
  <c r="D2" i="2"/>
  <c r="G2" i="5" l="1"/>
  <c r="G2" i="2"/>
  <c r="I2" i="2" s="1"/>
  <c r="K2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B4" i="2"/>
  <c r="E3" i="2"/>
  <c r="G3" i="2" s="1"/>
  <c r="A4" i="2"/>
  <c r="U2" i="2" l="1"/>
  <c r="T2" i="2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3" i="2"/>
  <c r="P3" i="2" s="1"/>
  <c r="B5" i="2"/>
  <c r="F4" i="2"/>
  <c r="E4" i="2"/>
  <c r="A5" i="2"/>
  <c r="D4" i="2"/>
  <c r="X2" i="2" l="1"/>
  <c r="Y2" i="2" s="1"/>
  <c r="K2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W2" i="5"/>
  <c r="V2" i="5" s="1"/>
  <c r="AC2" i="5" s="1"/>
  <c r="AE2" i="5" s="1"/>
  <c r="R3" i="5"/>
  <c r="R4" i="5"/>
  <c r="R3" i="2"/>
  <c r="U3" i="2" s="1"/>
  <c r="G4" i="2"/>
  <c r="I4" i="2" s="1"/>
  <c r="P4" i="2" s="1"/>
  <c r="D5" i="2"/>
  <c r="A6" i="2"/>
  <c r="V2" i="2"/>
  <c r="AA2" i="2"/>
  <c r="AH2" i="2" s="1"/>
  <c r="AI2" i="2" s="1"/>
  <c r="F5" i="2"/>
  <c r="B6" i="2"/>
  <c r="E5" i="2"/>
  <c r="Z2" i="5" l="1"/>
  <c r="AA2" i="5" s="1"/>
  <c r="X2" i="5"/>
  <c r="R5" i="5"/>
  <c r="X3" i="2"/>
  <c r="E6" i="2"/>
  <c r="F6" i="2"/>
  <c r="B7" i="2"/>
  <c r="D6" i="2"/>
  <c r="A7" i="2"/>
  <c r="G5" i="2"/>
  <c r="T3" i="5" l="1"/>
  <c r="W3" i="5" s="1"/>
  <c r="Z3" i="5" s="1"/>
  <c r="AA3" i="5" s="1"/>
  <c r="R6" i="5"/>
  <c r="G6" i="2"/>
  <c r="I5" i="2"/>
  <c r="P5" i="2" s="1"/>
  <c r="Y3" i="2"/>
  <c r="T3" i="2"/>
  <c r="V3" i="2" s="1"/>
  <c r="A8" i="2"/>
  <c r="D7" i="2"/>
  <c r="B8" i="2"/>
  <c r="E7" i="2"/>
  <c r="F7" i="2"/>
  <c r="V3" i="5" l="1"/>
  <c r="AC3" i="5" s="1"/>
  <c r="AE3" i="5" s="1"/>
  <c r="R7" i="5"/>
  <c r="T4" i="5"/>
  <c r="W4" i="5" s="1"/>
  <c r="Z4" i="5" s="1"/>
  <c r="I6" i="2"/>
  <c r="P6" i="2" s="1"/>
  <c r="F8" i="2"/>
  <c r="B9" i="2"/>
  <c r="E8" i="2"/>
  <c r="G7" i="2"/>
  <c r="A9" i="2"/>
  <c r="D8" i="2"/>
  <c r="AA3" i="2"/>
  <c r="AH3" i="2" s="1"/>
  <c r="AI3" i="2" s="1"/>
  <c r="R4" i="2"/>
  <c r="U4" i="2" s="1"/>
  <c r="R8" i="5" l="1"/>
  <c r="AA4" i="5"/>
  <c r="V4" i="5"/>
  <c r="AC4" i="5" s="1"/>
  <c r="AE4" i="5" s="1"/>
  <c r="G8" i="2"/>
  <c r="I8" i="2" s="1"/>
  <c r="P8" i="2" s="1"/>
  <c r="I7" i="2"/>
  <c r="P7" i="2" s="1"/>
  <c r="X4" i="2"/>
  <c r="D9" i="2"/>
  <c r="A10" i="2"/>
  <c r="B10" i="2"/>
  <c r="E9" i="2"/>
  <c r="F9" i="2"/>
  <c r="R9" i="5" l="1"/>
  <c r="T5" i="5"/>
  <c r="W5" i="5" s="1"/>
  <c r="Z5" i="5" s="1"/>
  <c r="D10" i="2"/>
  <c r="A11" i="2"/>
  <c r="Y4" i="2"/>
  <c r="T4" i="2"/>
  <c r="B11" i="2"/>
  <c r="E10" i="2"/>
  <c r="F10" i="2"/>
  <c r="G9" i="2"/>
  <c r="AA5" i="5" l="1"/>
  <c r="V5" i="5"/>
  <c r="AC5" i="5" s="1"/>
  <c r="AE5" i="5" s="1"/>
  <c r="R10" i="5"/>
  <c r="I9" i="2"/>
  <c r="P9" i="2" s="1"/>
  <c r="AA4" i="2"/>
  <c r="AH4" i="2" s="1"/>
  <c r="AI4" i="2" s="1"/>
  <c r="F11" i="2"/>
  <c r="E11" i="2"/>
  <c r="B12" i="2"/>
  <c r="V4" i="2"/>
  <c r="R5" i="2"/>
  <c r="U5" i="2" s="1"/>
  <c r="D11" i="2"/>
  <c r="A12" i="2"/>
  <c r="G10" i="2"/>
  <c r="AD4" i="2" l="1"/>
  <c r="Z4" i="2" s="1"/>
  <c r="R11" i="5"/>
  <c r="T6" i="5"/>
  <c r="W6" i="5" s="1"/>
  <c r="Z6" i="5" s="1"/>
  <c r="G11" i="2"/>
  <c r="I11" i="2" s="1"/>
  <c r="P11" i="2" s="1"/>
  <c r="I10" i="2"/>
  <c r="P10" i="2" s="1"/>
  <c r="X5" i="2"/>
  <c r="B13" i="2"/>
  <c r="E12" i="2"/>
  <c r="F12" i="2"/>
  <c r="D12" i="2"/>
  <c r="A13" i="2"/>
  <c r="R12" i="5" l="1"/>
  <c r="AA6" i="5"/>
  <c r="V6" i="5"/>
  <c r="AC6" i="5" s="1"/>
  <c r="AE6" i="5" s="1"/>
  <c r="G12" i="2"/>
  <c r="I12" i="2" s="1"/>
  <c r="P12" i="2" s="1"/>
  <c r="A14" i="2"/>
  <c r="D13" i="2"/>
  <c r="B14" i="2"/>
  <c r="E13" i="2"/>
  <c r="F13" i="2"/>
  <c r="Y5" i="2"/>
  <c r="T5" i="2"/>
  <c r="V5" i="2" s="1"/>
  <c r="R13" i="5" l="1"/>
  <c r="T7" i="5"/>
  <c r="W7" i="5" s="1"/>
  <c r="Z7" i="5" s="1"/>
  <c r="B15" i="2"/>
  <c r="F14" i="2"/>
  <c r="E14" i="2"/>
  <c r="A15" i="2"/>
  <c r="D14" i="2"/>
  <c r="AA5" i="2"/>
  <c r="AH5" i="2" s="1"/>
  <c r="AI5" i="2" s="1"/>
  <c r="R6" i="2"/>
  <c r="U6" i="2" s="1"/>
  <c r="G13" i="2"/>
  <c r="AD5" i="2" l="1"/>
  <c r="Z5" i="2" s="1"/>
  <c r="R14" i="5"/>
  <c r="AA7" i="5"/>
  <c r="V7" i="5"/>
  <c r="AC7" i="5" s="1"/>
  <c r="AE7" i="5" s="1"/>
  <c r="I13" i="2"/>
  <c r="P13" i="2" s="1"/>
  <c r="X6" i="2"/>
  <c r="G14" i="2"/>
  <c r="D15" i="2"/>
  <c r="A16" i="2"/>
  <c r="F15" i="2"/>
  <c r="B16" i="2"/>
  <c r="E15" i="2"/>
  <c r="R15" i="5" l="1"/>
  <c r="T8" i="5"/>
  <c r="W8" i="5" s="1"/>
  <c r="Z8" i="5" s="1"/>
  <c r="I14" i="2"/>
  <c r="P14" i="2" s="1"/>
  <c r="B17" i="2"/>
  <c r="E16" i="2"/>
  <c r="F16" i="2"/>
  <c r="G15" i="2"/>
  <c r="A17" i="2"/>
  <c r="D16" i="2"/>
  <c r="Y6" i="2"/>
  <c r="T6" i="2"/>
  <c r="R16" i="5" l="1"/>
  <c r="V8" i="5"/>
  <c r="AC8" i="5" s="1"/>
  <c r="AE8" i="5" s="1"/>
  <c r="AA8" i="5"/>
  <c r="G16" i="2"/>
  <c r="I16" i="2" s="1"/>
  <c r="P16" i="2" s="1"/>
  <c r="I15" i="2"/>
  <c r="P15" i="2" s="1"/>
  <c r="A18" i="2"/>
  <c r="D17" i="2"/>
  <c r="AA6" i="2"/>
  <c r="AH6" i="2" s="1"/>
  <c r="AI6" i="2" s="1"/>
  <c r="B18" i="2"/>
  <c r="E17" i="2"/>
  <c r="F17" i="2"/>
  <c r="V6" i="2"/>
  <c r="R7" i="2"/>
  <c r="U7" i="2" s="1"/>
  <c r="X7" i="2" s="1"/>
  <c r="AD6" i="2" l="1"/>
  <c r="Z6" i="2" s="1"/>
  <c r="R17" i="5"/>
  <c r="T9" i="5"/>
  <c r="W9" i="5" s="1"/>
  <c r="Z9" i="5" s="1"/>
  <c r="F18" i="2"/>
  <c r="B19" i="2"/>
  <c r="E18" i="2"/>
  <c r="Y7" i="2"/>
  <c r="T7" i="2"/>
  <c r="AA7" i="2" s="1"/>
  <c r="AH7" i="2" s="1"/>
  <c r="AI7" i="2" s="1"/>
  <c r="G17" i="2"/>
  <c r="D18" i="2"/>
  <c r="A19" i="2"/>
  <c r="AD7" i="2" l="1"/>
  <c r="Z7" i="2" s="1"/>
  <c r="AA9" i="5"/>
  <c r="V9" i="5"/>
  <c r="AC9" i="5" s="1"/>
  <c r="AE9" i="5" s="1"/>
  <c r="R18" i="5"/>
  <c r="I17" i="2"/>
  <c r="P17" i="2" s="1"/>
  <c r="V7" i="2"/>
  <c r="G18" i="2"/>
  <c r="A20" i="2"/>
  <c r="D19" i="2"/>
  <c r="R8" i="2"/>
  <c r="U8" i="2" s="1"/>
  <c r="X8" i="2" s="1"/>
  <c r="B20" i="2"/>
  <c r="E19" i="2"/>
  <c r="F19" i="2"/>
  <c r="R19" i="5" l="1"/>
  <c r="T10" i="5"/>
  <c r="W10" i="5" s="1"/>
  <c r="Z10" i="5" s="1"/>
  <c r="G19" i="2"/>
  <c r="I19" i="2" s="1"/>
  <c r="P19" i="2" s="1"/>
  <c r="I18" i="2"/>
  <c r="P18" i="2" s="1"/>
  <c r="Y8" i="2"/>
  <c r="T8" i="2"/>
  <c r="AA8" i="2" s="1"/>
  <c r="AH8" i="2" s="1"/>
  <c r="AI8" i="2" s="1"/>
  <c r="A21" i="2"/>
  <c r="D20" i="2"/>
  <c r="B21" i="2"/>
  <c r="E20" i="2"/>
  <c r="F20" i="2"/>
  <c r="AD8" i="2" l="1"/>
  <c r="Z8" i="2" s="1"/>
  <c r="R20" i="5"/>
  <c r="AA10" i="5"/>
  <c r="V10" i="5"/>
  <c r="AC10" i="5" s="1"/>
  <c r="AE10" i="5" s="1"/>
  <c r="F21" i="2"/>
  <c r="B22" i="2"/>
  <c r="E21" i="2"/>
  <c r="R9" i="2"/>
  <c r="U9" i="2" s="1"/>
  <c r="X9" i="2" s="1"/>
  <c r="G20" i="2"/>
  <c r="D21" i="2"/>
  <c r="A22" i="2"/>
  <c r="V8" i="2"/>
  <c r="R21" i="5" l="1"/>
  <c r="T11" i="5"/>
  <c r="W11" i="5" s="1"/>
  <c r="Z11" i="5" s="1"/>
  <c r="I20" i="2"/>
  <c r="P20" i="2" s="1"/>
  <c r="T9" i="2"/>
  <c r="AA9" i="2" s="1"/>
  <c r="AH9" i="2" s="1"/>
  <c r="AI9" i="2" s="1"/>
  <c r="B23" i="2"/>
  <c r="E22" i="2"/>
  <c r="F22" i="2"/>
  <c r="A23" i="2"/>
  <c r="D22" i="2"/>
  <c r="Y9" i="2"/>
  <c r="G21" i="2"/>
  <c r="G22" i="2" l="1"/>
  <c r="AD9" i="2"/>
  <c r="Z9" i="2" s="1"/>
  <c r="AA11" i="5"/>
  <c r="V11" i="5"/>
  <c r="AC11" i="5" s="1"/>
  <c r="AE11" i="5" s="1"/>
  <c r="R22" i="5"/>
  <c r="I22" i="2"/>
  <c r="P22" i="2" s="1"/>
  <c r="I21" i="2"/>
  <c r="P21" i="2" s="1"/>
  <c r="V9" i="2"/>
  <c r="A24" i="2"/>
  <c r="D23" i="2"/>
  <c r="R10" i="2"/>
  <c r="U10" i="2" s="1"/>
  <c r="X10" i="2" s="1"/>
  <c r="B24" i="2"/>
  <c r="F23" i="2"/>
  <c r="E23" i="2"/>
  <c r="R23" i="5" l="1"/>
  <c r="T12" i="5"/>
  <c r="W12" i="5" s="1"/>
  <c r="Z12" i="5" s="1"/>
  <c r="F24" i="2"/>
  <c r="B25" i="2"/>
  <c r="E24" i="2"/>
  <c r="G23" i="2"/>
  <c r="D24" i="2"/>
  <c r="A25" i="2"/>
  <c r="Y10" i="2"/>
  <c r="T10" i="2"/>
  <c r="AA10" i="2" s="1"/>
  <c r="AH10" i="2" s="1"/>
  <c r="AI10" i="2" s="1"/>
  <c r="AD10" i="2" l="1"/>
  <c r="Z10" i="2" s="1"/>
  <c r="AA12" i="5"/>
  <c r="V12" i="5"/>
  <c r="AC12" i="5" s="1"/>
  <c r="AE12" i="5" s="1"/>
  <c r="R24" i="5"/>
  <c r="I23" i="2"/>
  <c r="P23" i="2" s="1"/>
  <c r="V10" i="2"/>
  <c r="R11" i="2"/>
  <c r="U11" i="2" s="1"/>
  <c r="X11" i="2" s="1"/>
  <c r="T11" i="2" s="1"/>
  <c r="AA11" i="2" s="1"/>
  <c r="AH11" i="2" s="1"/>
  <c r="AI11" i="2" s="1"/>
  <c r="A26" i="2"/>
  <c r="D25" i="2"/>
  <c r="B26" i="2"/>
  <c r="E25" i="2"/>
  <c r="F25" i="2"/>
  <c r="G24" i="2"/>
  <c r="R25" i="5" l="1"/>
  <c r="T13" i="5"/>
  <c r="W13" i="5" s="1"/>
  <c r="Z13" i="5" s="1"/>
  <c r="V13" i="5" s="1"/>
  <c r="AC13" i="5" s="1"/>
  <c r="AE13" i="5" s="1"/>
  <c r="I24" i="2"/>
  <c r="P24" i="2" s="1"/>
  <c r="V11" i="2"/>
  <c r="G25" i="2"/>
  <c r="B27" i="2"/>
  <c r="E26" i="2"/>
  <c r="F26" i="2"/>
  <c r="A27" i="2"/>
  <c r="D26" i="2"/>
  <c r="Y11" i="2"/>
  <c r="AD11" i="2" s="1"/>
  <c r="Z11" i="2" s="1"/>
  <c r="AA13" i="5" l="1"/>
  <c r="R26" i="5"/>
  <c r="G26" i="2"/>
  <c r="I26" i="2" s="1"/>
  <c r="P26" i="2" s="1"/>
  <c r="I25" i="2"/>
  <c r="P25" i="2" s="1"/>
  <c r="R12" i="2"/>
  <c r="U12" i="2" s="1"/>
  <c r="X12" i="2" s="1"/>
  <c r="D27" i="2"/>
  <c r="A28" i="2"/>
  <c r="F27" i="2"/>
  <c r="B28" i="2"/>
  <c r="E27" i="2"/>
  <c r="R27" i="5" l="1"/>
  <c r="T14" i="5"/>
  <c r="W14" i="5" s="1"/>
  <c r="Z14" i="5" s="1"/>
  <c r="A29" i="2"/>
  <c r="D28" i="2"/>
  <c r="G27" i="2"/>
  <c r="B29" i="2"/>
  <c r="E28" i="2"/>
  <c r="F28" i="2"/>
  <c r="Y12" i="2"/>
  <c r="T12" i="2"/>
  <c r="AA12" i="2" s="1"/>
  <c r="AH12" i="2" s="1"/>
  <c r="AI12" i="2" s="1"/>
  <c r="AD12" i="2" l="1"/>
  <c r="Z12" i="2" s="1"/>
  <c r="R28" i="5"/>
  <c r="AA14" i="5"/>
  <c r="V14" i="5"/>
  <c r="AC14" i="5" s="1"/>
  <c r="AE14" i="5" s="1"/>
  <c r="I27" i="2"/>
  <c r="P27" i="2" s="1"/>
  <c r="V12" i="2"/>
  <c r="A30" i="2"/>
  <c r="D29" i="2"/>
  <c r="R13" i="2"/>
  <c r="U13" i="2" s="1"/>
  <c r="X13" i="2" s="1"/>
  <c r="T13" i="2" s="1"/>
  <c r="AA13" i="2" s="1"/>
  <c r="AH13" i="2" s="1"/>
  <c r="AI13" i="2" s="1"/>
  <c r="B30" i="2"/>
  <c r="E29" i="2"/>
  <c r="F29" i="2"/>
  <c r="G28" i="2"/>
  <c r="R29" i="5" l="1"/>
  <c r="T15" i="5"/>
  <c r="W15" i="5" s="1"/>
  <c r="Z15" i="5" s="1"/>
  <c r="I28" i="2"/>
  <c r="P28" i="2" s="1"/>
  <c r="D30" i="2"/>
  <c r="A31" i="2"/>
  <c r="F30" i="2"/>
  <c r="B31" i="2"/>
  <c r="E30" i="2"/>
  <c r="Y13" i="2"/>
  <c r="AD13" i="2" s="1"/>
  <c r="Z13" i="2" s="1"/>
  <c r="V13" i="2"/>
  <c r="G29" i="2"/>
  <c r="AA15" i="5" l="1"/>
  <c r="V15" i="5"/>
  <c r="AC15" i="5" s="1"/>
  <c r="AE15" i="5" s="1"/>
  <c r="R30" i="5"/>
  <c r="I29" i="2"/>
  <c r="P29" i="2" s="1"/>
  <c r="G30" i="2"/>
  <c r="R14" i="2"/>
  <c r="U14" i="2" s="1"/>
  <c r="X14" i="2" s="1"/>
  <c r="T14" i="2" s="1"/>
  <c r="AA14" i="2" s="1"/>
  <c r="AH14" i="2" s="1"/>
  <c r="AI14" i="2" s="1"/>
  <c r="B32" i="2"/>
  <c r="E31" i="2"/>
  <c r="F31" i="2"/>
  <c r="A32" i="2"/>
  <c r="D31" i="2"/>
  <c r="R31" i="5" l="1"/>
  <c r="T16" i="5"/>
  <c r="W16" i="5" s="1"/>
  <c r="Z16" i="5" s="1"/>
  <c r="I30" i="2"/>
  <c r="P30" i="2" s="1"/>
  <c r="G31" i="2"/>
  <c r="A33" i="2"/>
  <c r="D32" i="2"/>
  <c r="B33" i="2"/>
  <c r="E32" i="2"/>
  <c r="F32" i="2"/>
  <c r="Y14" i="2"/>
  <c r="AD14" i="2" s="1"/>
  <c r="Z14" i="2" s="1"/>
  <c r="V14" i="2"/>
  <c r="AA16" i="5" l="1"/>
  <c r="V16" i="5"/>
  <c r="AC16" i="5" s="1"/>
  <c r="AE16" i="5" s="1"/>
  <c r="R32" i="5"/>
  <c r="I31" i="2"/>
  <c r="P31" i="2" s="1"/>
  <c r="D33" i="2"/>
  <c r="A34" i="2"/>
  <c r="F33" i="2"/>
  <c r="B34" i="2"/>
  <c r="E33" i="2"/>
  <c r="R15" i="2"/>
  <c r="U15" i="2" s="1"/>
  <c r="X15" i="2" s="1"/>
  <c r="T15" i="2" s="1"/>
  <c r="AA15" i="2" s="1"/>
  <c r="AH15" i="2" s="1"/>
  <c r="AI15" i="2" s="1"/>
  <c r="G32" i="2"/>
  <c r="T17" i="5" l="1"/>
  <c r="W17" i="5" s="1"/>
  <c r="Z17" i="5" s="1"/>
  <c r="R33" i="5"/>
  <c r="I32" i="2"/>
  <c r="P32" i="2" s="1"/>
  <c r="G33" i="2"/>
  <c r="B35" i="2"/>
  <c r="E34" i="2"/>
  <c r="F34" i="2"/>
  <c r="Y15" i="2"/>
  <c r="AD15" i="2" s="1"/>
  <c r="Z15" i="2" s="1"/>
  <c r="V15" i="2"/>
  <c r="A35" i="2"/>
  <c r="D34" i="2"/>
  <c r="AA17" i="5" l="1"/>
  <c r="V17" i="5"/>
  <c r="AC17" i="5" s="1"/>
  <c r="AE17" i="5" s="1"/>
  <c r="R34" i="5"/>
  <c r="G34" i="2"/>
  <c r="I34" i="2" s="1"/>
  <c r="P34" i="2" s="1"/>
  <c r="I33" i="2"/>
  <c r="P33" i="2" s="1"/>
  <c r="A36" i="2"/>
  <c r="D35" i="2"/>
  <c r="R16" i="2"/>
  <c r="U16" i="2" s="1"/>
  <c r="X16" i="2" s="1"/>
  <c r="B36" i="2"/>
  <c r="E35" i="2"/>
  <c r="F35" i="2"/>
  <c r="R35" i="5" l="1"/>
  <c r="T18" i="5"/>
  <c r="W18" i="5" s="1"/>
  <c r="Z18" i="5" s="1"/>
  <c r="Y16" i="2"/>
  <c r="T16" i="2"/>
  <c r="AA16" i="2" s="1"/>
  <c r="AH16" i="2" s="1"/>
  <c r="AI16" i="2" s="1"/>
  <c r="F36" i="2"/>
  <c r="B37" i="2"/>
  <c r="E36" i="2"/>
  <c r="G35" i="2"/>
  <c r="D36" i="2"/>
  <c r="A37" i="2"/>
  <c r="AD16" i="2" l="1"/>
  <c r="Z16" i="2" s="1"/>
  <c r="R36" i="5"/>
  <c r="AA18" i="5"/>
  <c r="V18" i="5"/>
  <c r="AC18" i="5" s="1"/>
  <c r="AE18" i="5" s="1"/>
  <c r="G36" i="2"/>
  <c r="I36" i="2" s="1"/>
  <c r="P36" i="2" s="1"/>
  <c r="I35" i="2"/>
  <c r="P35" i="2" s="1"/>
  <c r="V16" i="2"/>
  <c r="B38" i="2"/>
  <c r="B39" i="2" s="1"/>
  <c r="E37" i="2"/>
  <c r="F37" i="2"/>
  <c r="A38" i="2"/>
  <c r="D37" i="2"/>
  <c r="R17" i="2"/>
  <c r="U17" i="2" s="1"/>
  <c r="X17" i="2" s="1"/>
  <c r="R37" i="5" l="1"/>
  <c r="T19" i="5"/>
  <c r="W19" i="5" s="1"/>
  <c r="Z19" i="5" s="1"/>
  <c r="G37" i="2"/>
  <c r="I37" i="2" s="1"/>
  <c r="P37" i="2" s="1"/>
  <c r="D38" i="2"/>
  <c r="A39" i="2"/>
  <c r="E39" i="2" s="1"/>
  <c r="F39" i="2"/>
  <c r="B40" i="2"/>
  <c r="Y17" i="2"/>
  <c r="F38" i="2"/>
  <c r="E38" i="2"/>
  <c r="T17" i="2"/>
  <c r="AA17" i="2" s="1"/>
  <c r="AH17" i="2" s="1"/>
  <c r="AI17" i="2" s="1"/>
  <c r="AD17" i="2" l="1"/>
  <c r="Z17" i="2" s="1"/>
  <c r="R38" i="5"/>
  <c r="AA19" i="5"/>
  <c r="V19" i="5"/>
  <c r="AC19" i="5" s="1"/>
  <c r="AE19" i="5" s="1"/>
  <c r="G38" i="2"/>
  <c r="I38" i="2" s="1"/>
  <c r="P38" i="2" s="1"/>
  <c r="F40" i="2"/>
  <c r="B41" i="2"/>
  <c r="D39" i="2"/>
  <c r="G39" i="2" s="1"/>
  <c r="I39" i="2" s="1"/>
  <c r="P39" i="2" s="1"/>
  <c r="A40" i="2"/>
  <c r="V17" i="2"/>
  <c r="R18" i="2"/>
  <c r="U18" i="2" s="1"/>
  <c r="X18" i="2" s="1"/>
  <c r="T18" i="2" s="1"/>
  <c r="AA18" i="2" s="1"/>
  <c r="AH18" i="2" s="1"/>
  <c r="AI18" i="2" s="1"/>
  <c r="R39" i="5" l="1"/>
  <c r="R40" i="5"/>
  <c r="T20" i="5"/>
  <c r="W20" i="5" s="1"/>
  <c r="Z20" i="5" s="1"/>
  <c r="A41" i="2"/>
  <c r="E41" i="2" s="1"/>
  <c r="D40" i="2"/>
  <c r="F41" i="2"/>
  <c r="B42" i="2"/>
  <c r="E40" i="2"/>
  <c r="Y18" i="2"/>
  <c r="AD18" i="2" s="1"/>
  <c r="Z18" i="2" s="1"/>
  <c r="V18" i="2"/>
  <c r="AA20" i="5" l="1"/>
  <c r="V20" i="5"/>
  <c r="AC20" i="5" s="1"/>
  <c r="AE20" i="5" s="1"/>
  <c r="F42" i="2"/>
  <c r="B43" i="2"/>
  <c r="G40" i="2"/>
  <c r="A42" i="2"/>
  <c r="D41" i="2"/>
  <c r="G41" i="2" s="1"/>
  <c r="R19" i="2"/>
  <c r="U19" i="2" s="1"/>
  <c r="X19" i="2" s="1"/>
  <c r="R41" i="5" l="1"/>
  <c r="T21" i="5"/>
  <c r="W21" i="5" s="1"/>
  <c r="Z21" i="5" s="1"/>
  <c r="I41" i="2"/>
  <c r="P41" i="2" s="1"/>
  <c r="A43" i="2"/>
  <c r="E43" i="2" s="1"/>
  <c r="D42" i="2"/>
  <c r="F43" i="2"/>
  <c r="B44" i="2"/>
  <c r="I40" i="2"/>
  <c r="P40" i="2" s="1"/>
  <c r="E42" i="2"/>
  <c r="G42" i="2" s="1"/>
  <c r="T19" i="2"/>
  <c r="AA19" i="2" s="1"/>
  <c r="AH19" i="2" s="1"/>
  <c r="AI19" i="2" s="1"/>
  <c r="Y19" i="2"/>
  <c r="AD19" i="2" l="1"/>
  <c r="Z19" i="2" s="1"/>
  <c r="R42" i="5"/>
  <c r="AA21" i="5"/>
  <c r="V21" i="5"/>
  <c r="AC21" i="5" s="1"/>
  <c r="AE21" i="5" s="1"/>
  <c r="B45" i="2"/>
  <c r="F44" i="2"/>
  <c r="A44" i="2"/>
  <c r="D43" i="2"/>
  <c r="G43" i="2" s="1"/>
  <c r="I42" i="2"/>
  <c r="P42" i="2" s="1"/>
  <c r="V19" i="2"/>
  <c r="R20" i="2"/>
  <c r="U20" i="2" s="1"/>
  <c r="X20" i="2" s="1"/>
  <c r="R43" i="5" l="1"/>
  <c r="T22" i="5"/>
  <c r="W22" i="5" s="1"/>
  <c r="Z22" i="5" s="1"/>
  <c r="I43" i="2"/>
  <c r="P43" i="2" s="1"/>
  <c r="D44" i="2"/>
  <c r="A45" i="2"/>
  <c r="E44" i="2"/>
  <c r="E45" i="2"/>
  <c r="F45" i="2"/>
  <c r="B46" i="2"/>
  <c r="T20" i="2"/>
  <c r="AA20" i="2" s="1"/>
  <c r="AH20" i="2" s="1"/>
  <c r="AI20" i="2" s="1"/>
  <c r="Y20" i="2"/>
  <c r="AD20" i="2" l="1"/>
  <c r="Z20" i="2" s="1"/>
  <c r="R44" i="5"/>
  <c r="AA22" i="5"/>
  <c r="V22" i="5"/>
  <c r="AC22" i="5" s="1"/>
  <c r="AE22" i="5" s="1"/>
  <c r="F46" i="2"/>
  <c r="B47" i="2"/>
  <c r="G44" i="2"/>
  <c r="D45" i="2"/>
  <c r="G45" i="2" s="1"/>
  <c r="A46" i="2"/>
  <c r="V20" i="2"/>
  <c r="R21" i="2"/>
  <c r="U21" i="2" s="1"/>
  <c r="X21" i="2" s="1"/>
  <c r="R45" i="5" l="1"/>
  <c r="T23" i="5"/>
  <c r="W23" i="5" s="1"/>
  <c r="Z23" i="5" s="1"/>
  <c r="I45" i="2"/>
  <c r="P45" i="2" s="1"/>
  <c r="I44" i="2"/>
  <c r="P44" i="2" s="1"/>
  <c r="B48" i="2"/>
  <c r="F47" i="2"/>
  <c r="D46" i="2"/>
  <c r="A47" i="2"/>
  <c r="E46" i="2"/>
  <c r="Y21" i="2"/>
  <c r="T21" i="2"/>
  <c r="AA21" i="2" s="1"/>
  <c r="AH21" i="2" s="1"/>
  <c r="AI21" i="2" s="1"/>
  <c r="AD21" i="2" l="1"/>
  <c r="Z21" i="2" s="1"/>
  <c r="AA23" i="5"/>
  <c r="V23" i="5"/>
  <c r="AC23" i="5" s="1"/>
  <c r="AE23" i="5" s="1"/>
  <c r="R46" i="5"/>
  <c r="G46" i="2"/>
  <c r="I46" i="2" s="1"/>
  <c r="P46" i="2" s="1"/>
  <c r="D47" i="2"/>
  <c r="A48" i="2"/>
  <c r="E48" i="2" s="1"/>
  <c r="F48" i="2"/>
  <c r="B49" i="2"/>
  <c r="E47" i="2"/>
  <c r="V21" i="2"/>
  <c r="R22" i="2"/>
  <c r="U22" i="2" s="1"/>
  <c r="X22" i="2" s="1"/>
  <c r="T22" i="2" s="1"/>
  <c r="AA22" i="2" s="1"/>
  <c r="AH22" i="2" s="1"/>
  <c r="AI22" i="2" s="1"/>
  <c r="R47" i="5" l="1"/>
  <c r="T24" i="5"/>
  <c r="W24" i="5" s="1"/>
  <c r="Z24" i="5" s="1"/>
  <c r="G47" i="2"/>
  <c r="I47" i="2" s="1"/>
  <c r="P47" i="2" s="1"/>
  <c r="F49" i="2"/>
  <c r="B50" i="2"/>
  <c r="A49" i="2"/>
  <c r="D48" i="2"/>
  <c r="G48" i="2" s="1"/>
  <c r="Y22" i="2"/>
  <c r="AD22" i="2" s="1"/>
  <c r="Z22" i="2" s="1"/>
  <c r="V22" i="2"/>
  <c r="V24" i="5" l="1"/>
  <c r="AC24" i="5" s="1"/>
  <c r="AE24" i="5" s="1"/>
  <c r="R48" i="5"/>
  <c r="AA24" i="5"/>
  <c r="I48" i="2"/>
  <c r="P48" i="2" s="1"/>
  <c r="A50" i="2"/>
  <c r="E50" i="2" s="1"/>
  <c r="D49" i="2"/>
  <c r="E49" i="2"/>
  <c r="B51" i="2"/>
  <c r="F50" i="2"/>
  <c r="R23" i="2"/>
  <c r="U23" i="2" s="1"/>
  <c r="X23" i="2" s="1"/>
  <c r="T25" i="5" l="1"/>
  <c r="W25" i="5" s="1"/>
  <c r="Z25" i="5" s="1"/>
  <c r="R49" i="5"/>
  <c r="G49" i="2"/>
  <c r="I49" i="2" s="1"/>
  <c r="P49" i="2" s="1"/>
  <c r="D50" i="2"/>
  <c r="G50" i="2" s="1"/>
  <c r="A51" i="2"/>
  <c r="E51" i="2" s="1"/>
  <c r="F51" i="2"/>
  <c r="B52" i="2"/>
  <c r="T23" i="2"/>
  <c r="AA23" i="2" s="1"/>
  <c r="AH23" i="2" s="1"/>
  <c r="AI23" i="2" s="1"/>
  <c r="Y23" i="2"/>
  <c r="AD23" i="2" l="1"/>
  <c r="Z23" i="2" s="1"/>
  <c r="R50" i="5"/>
  <c r="AA25" i="5"/>
  <c r="V25" i="5"/>
  <c r="AC25" i="5" s="1"/>
  <c r="AE25" i="5" s="1"/>
  <c r="I50" i="2"/>
  <c r="P50" i="2" s="1"/>
  <c r="F52" i="2"/>
  <c r="B53" i="2"/>
  <c r="D51" i="2"/>
  <c r="G51" i="2" s="1"/>
  <c r="A52" i="2"/>
  <c r="V23" i="2"/>
  <c r="R24" i="2"/>
  <c r="U24" i="2" s="1"/>
  <c r="X24" i="2" s="1"/>
  <c r="R51" i="5" l="1"/>
  <c r="T26" i="5"/>
  <c r="W26" i="5" s="1"/>
  <c r="Z26" i="5" s="1"/>
  <c r="D52" i="2"/>
  <c r="A53" i="2"/>
  <c r="E53" i="2" s="1"/>
  <c r="I51" i="2"/>
  <c r="P51" i="2" s="1"/>
  <c r="E52" i="2"/>
  <c r="B54" i="2"/>
  <c r="F53" i="2"/>
  <c r="Y24" i="2"/>
  <c r="T24" i="2"/>
  <c r="AA24" i="2" s="1"/>
  <c r="AH24" i="2" s="1"/>
  <c r="AI24" i="2" s="1"/>
  <c r="AD24" i="2" l="1"/>
  <c r="Z24" i="2" s="1"/>
  <c r="R52" i="5"/>
  <c r="AA26" i="5"/>
  <c r="V26" i="5"/>
  <c r="AC26" i="5" s="1"/>
  <c r="AE26" i="5" s="1"/>
  <c r="A54" i="2"/>
  <c r="E54" i="2" s="1"/>
  <c r="D53" i="2"/>
  <c r="G53" i="2" s="1"/>
  <c r="F54" i="2"/>
  <c r="B55" i="2"/>
  <c r="G52" i="2"/>
  <c r="V24" i="2"/>
  <c r="R25" i="2"/>
  <c r="U25" i="2" s="1"/>
  <c r="X25" i="2" s="1"/>
  <c r="T27" i="5" l="1"/>
  <c r="W27" i="5" s="1"/>
  <c r="Z27" i="5" s="1"/>
  <c r="R54" i="5"/>
  <c r="R53" i="5"/>
  <c r="I52" i="2"/>
  <c r="P52" i="2" s="1"/>
  <c r="B56" i="2"/>
  <c r="F55" i="2"/>
  <c r="I53" i="2"/>
  <c r="P53" i="2" s="1"/>
  <c r="D54" i="2"/>
  <c r="G54" i="2" s="1"/>
  <c r="A55" i="2"/>
  <c r="Y25" i="2"/>
  <c r="T25" i="2"/>
  <c r="AA25" i="2" s="1"/>
  <c r="AH25" i="2" s="1"/>
  <c r="AI25" i="2" s="1"/>
  <c r="AD25" i="2" l="1"/>
  <c r="Z25" i="2" s="1"/>
  <c r="AA27" i="5"/>
  <c r="V27" i="5"/>
  <c r="AC27" i="5" s="1"/>
  <c r="AE27" i="5" s="1"/>
  <c r="I54" i="2"/>
  <c r="P54" i="2" s="1"/>
  <c r="F56" i="2"/>
  <c r="B57" i="2"/>
  <c r="A56" i="2"/>
  <c r="D55" i="2"/>
  <c r="E55" i="2"/>
  <c r="V25" i="2"/>
  <c r="R26" i="2"/>
  <c r="U26" i="2" s="1"/>
  <c r="X26" i="2" s="1"/>
  <c r="T26" i="2" s="1"/>
  <c r="AA26" i="2" s="1"/>
  <c r="AH26" i="2" s="1"/>
  <c r="AI26" i="2" s="1"/>
  <c r="R55" i="5" l="1"/>
  <c r="T28" i="5"/>
  <c r="W28" i="5" s="1"/>
  <c r="Z28" i="5" s="1"/>
  <c r="G55" i="2"/>
  <c r="A57" i="2"/>
  <c r="E57" i="2" s="1"/>
  <c r="D56" i="2"/>
  <c r="F57" i="2"/>
  <c r="B58" i="2"/>
  <c r="E56" i="2"/>
  <c r="Y26" i="2"/>
  <c r="AD26" i="2" s="1"/>
  <c r="Z26" i="2" s="1"/>
  <c r="V26" i="2"/>
  <c r="AA28" i="5" l="1"/>
  <c r="V28" i="5"/>
  <c r="AC28" i="5" s="1"/>
  <c r="AE28" i="5" s="1"/>
  <c r="R56" i="5"/>
  <c r="F58" i="2"/>
  <c r="B59" i="2"/>
  <c r="D57" i="2"/>
  <c r="G57" i="2" s="1"/>
  <c r="A58" i="2"/>
  <c r="G56" i="2"/>
  <c r="I55" i="2"/>
  <c r="P55" i="2" s="1"/>
  <c r="R27" i="2"/>
  <c r="U27" i="2" s="1"/>
  <c r="X27" i="2" s="1"/>
  <c r="R57" i="5" l="1"/>
  <c r="T29" i="5"/>
  <c r="W29" i="5" s="1"/>
  <c r="Z29" i="5" s="1"/>
  <c r="I57" i="2"/>
  <c r="P57" i="2" s="1"/>
  <c r="A59" i="2"/>
  <c r="E59" i="2" s="1"/>
  <c r="D58" i="2"/>
  <c r="F59" i="2"/>
  <c r="B60" i="2"/>
  <c r="I56" i="2"/>
  <c r="P56" i="2" s="1"/>
  <c r="E58" i="2"/>
  <c r="T27" i="2"/>
  <c r="AA27" i="2" s="1"/>
  <c r="AH27" i="2" s="1"/>
  <c r="AI27" i="2" s="1"/>
  <c r="Y27" i="2"/>
  <c r="AD27" i="2" s="1"/>
  <c r="Z27" i="2" s="1"/>
  <c r="R58" i="5" l="1"/>
  <c r="AA29" i="5"/>
  <c r="V29" i="5"/>
  <c r="AC29" i="5" s="1"/>
  <c r="AE29" i="5" s="1"/>
  <c r="G58" i="2"/>
  <c r="I58" i="2" s="1"/>
  <c r="P58" i="2" s="1"/>
  <c r="D59" i="2"/>
  <c r="G59" i="2" s="1"/>
  <c r="A60" i="2"/>
  <c r="E60" i="2" s="1"/>
  <c r="B61" i="2"/>
  <c r="F60" i="2"/>
  <c r="V27" i="2"/>
  <c r="R28" i="2"/>
  <c r="U28" i="2" s="1"/>
  <c r="X28" i="2" s="1"/>
  <c r="R59" i="5" l="1"/>
  <c r="T30" i="5"/>
  <c r="W30" i="5" s="1"/>
  <c r="Z30" i="5" s="1"/>
  <c r="I59" i="2"/>
  <c r="P59" i="2" s="1"/>
  <c r="B62" i="2"/>
  <c r="F61" i="2"/>
  <c r="A61" i="2"/>
  <c r="D60" i="2"/>
  <c r="G60" i="2" s="1"/>
  <c r="Y28" i="2"/>
  <c r="T28" i="2"/>
  <c r="AA28" i="2" s="1"/>
  <c r="AH28" i="2" s="1"/>
  <c r="AI28" i="2" s="1"/>
  <c r="AD28" i="2" l="1"/>
  <c r="Z28" i="2" s="1"/>
  <c r="AA30" i="5"/>
  <c r="V30" i="5"/>
  <c r="AC30" i="5" s="1"/>
  <c r="AE30" i="5" s="1"/>
  <c r="R60" i="5"/>
  <c r="I60" i="2"/>
  <c r="P60" i="2" s="1"/>
  <c r="D61" i="2"/>
  <c r="A62" i="2"/>
  <c r="E62" i="2" s="1"/>
  <c r="E61" i="2"/>
  <c r="B63" i="2"/>
  <c r="F62" i="2"/>
  <c r="V28" i="2"/>
  <c r="R29" i="2"/>
  <c r="U29" i="2" s="1"/>
  <c r="X29" i="2" s="1"/>
  <c r="R61" i="5" l="1"/>
  <c r="R62" i="5"/>
  <c r="T31" i="5"/>
  <c r="W31" i="5" s="1"/>
  <c r="Z31" i="5" s="1"/>
  <c r="F63" i="2"/>
  <c r="B64" i="2"/>
  <c r="G61" i="2"/>
  <c r="A63" i="2"/>
  <c r="D62" i="2"/>
  <c r="G62" i="2" s="1"/>
  <c r="T29" i="2"/>
  <c r="AA29" i="2" s="1"/>
  <c r="AH29" i="2" s="1"/>
  <c r="AI29" i="2" s="1"/>
  <c r="Y29" i="2"/>
  <c r="AD29" i="2" l="1"/>
  <c r="Z29" i="2" s="1"/>
  <c r="AA31" i="5"/>
  <c r="V31" i="5"/>
  <c r="AC31" i="5" s="1"/>
  <c r="AE31" i="5" s="1"/>
  <c r="I62" i="2"/>
  <c r="P62" i="2" s="1"/>
  <c r="D63" i="2"/>
  <c r="A64" i="2"/>
  <c r="E64" i="2" s="1"/>
  <c r="F64" i="2"/>
  <c r="B65" i="2"/>
  <c r="I61" i="2"/>
  <c r="P61" i="2" s="1"/>
  <c r="E63" i="2"/>
  <c r="V29" i="2"/>
  <c r="R30" i="2"/>
  <c r="U30" i="2" s="1"/>
  <c r="X30" i="2" s="1"/>
  <c r="R63" i="5" l="1"/>
  <c r="T32" i="5"/>
  <c r="W32" i="5" s="1"/>
  <c r="Z32" i="5" s="1"/>
  <c r="G63" i="2"/>
  <c r="I63" i="2" s="1"/>
  <c r="P63" i="2" s="1"/>
  <c r="B66" i="2"/>
  <c r="F65" i="2"/>
  <c r="A65" i="2"/>
  <c r="D64" i="2"/>
  <c r="G64" i="2" s="1"/>
  <c r="T30" i="2"/>
  <c r="AA30" i="2" s="1"/>
  <c r="AH30" i="2" s="1"/>
  <c r="AI30" i="2" s="1"/>
  <c r="Y30" i="2"/>
  <c r="AD30" i="2" l="1"/>
  <c r="Z30" i="2" s="1"/>
  <c r="AA32" i="5"/>
  <c r="V32" i="5"/>
  <c r="AC32" i="5" s="1"/>
  <c r="AE32" i="5" s="1"/>
  <c r="R64" i="5"/>
  <c r="A66" i="2"/>
  <c r="E66" i="2" s="1"/>
  <c r="D65" i="2"/>
  <c r="I64" i="2"/>
  <c r="P64" i="2" s="1"/>
  <c r="E65" i="2"/>
  <c r="F66" i="2"/>
  <c r="B67" i="2"/>
  <c r="V30" i="2"/>
  <c r="R31" i="2"/>
  <c r="U31" i="2" s="1"/>
  <c r="X31" i="2" s="1"/>
  <c r="R65" i="5" l="1"/>
  <c r="T33" i="5"/>
  <c r="W33" i="5" s="1"/>
  <c r="Z33" i="5" s="1"/>
  <c r="G65" i="2"/>
  <c r="I65" i="2" s="1"/>
  <c r="P65" i="2" s="1"/>
  <c r="F67" i="2"/>
  <c r="B68" i="2"/>
  <c r="D66" i="2"/>
  <c r="G66" i="2" s="1"/>
  <c r="A67" i="2"/>
  <c r="E67" i="2" s="1"/>
  <c r="Y31" i="2"/>
  <c r="T31" i="2"/>
  <c r="AA31" i="2" s="1"/>
  <c r="AH31" i="2" s="1"/>
  <c r="AI31" i="2" s="1"/>
  <c r="AD31" i="2" l="1"/>
  <c r="Z31" i="2" s="1"/>
  <c r="AA33" i="5"/>
  <c r="V33" i="5"/>
  <c r="AC33" i="5" s="1"/>
  <c r="AE33" i="5" s="1"/>
  <c r="R66" i="5"/>
  <c r="I66" i="2"/>
  <c r="P66" i="2" s="1"/>
  <c r="A68" i="2"/>
  <c r="E68" i="2" s="1"/>
  <c r="D67" i="2"/>
  <c r="G67" i="2" s="1"/>
  <c r="B69" i="2"/>
  <c r="F68" i="2"/>
  <c r="V31" i="2"/>
  <c r="R32" i="2"/>
  <c r="U32" i="2" s="1"/>
  <c r="X32" i="2" s="1"/>
  <c r="R67" i="5" l="1"/>
  <c r="T34" i="5"/>
  <c r="W34" i="5" s="1"/>
  <c r="Z34" i="5" s="1"/>
  <c r="D68" i="2"/>
  <c r="G68" i="2" s="1"/>
  <c r="A69" i="2"/>
  <c r="E69" i="2" s="1"/>
  <c r="F69" i="2"/>
  <c r="B70" i="2"/>
  <c r="I67" i="2"/>
  <c r="P67" i="2" s="1"/>
  <c r="Y32" i="2"/>
  <c r="T32" i="2"/>
  <c r="AA32" i="2" s="1"/>
  <c r="AH32" i="2" s="1"/>
  <c r="AI32" i="2" s="1"/>
  <c r="AD32" i="2" l="1"/>
  <c r="Z32" i="2" s="1"/>
  <c r="R68" i="5"/>
  <c r="AA34" i="5"/>
  <c r="V34" i="5"/>
  <c r="AC34" i="5" s="1"/>
  <c r="AE34" i="5" s="1"/>
  <c r="D69" i="2"/>
  <c r="G69" i="2" s="1"/>
  <c r="A70" i="2"/>
  <c r="E70" i="2" s="1"/>
  <c r="F70" i="2"/>
  <c r="B71" i="2"/>
  <c r="I68" i="2"/>
  <c r="P68" i="2" s="1"/>
  <c r="V32" i="2"/>
  <c r="R33" i="2"/>
  <c r="U33" i="2" s="1"/>
  <c r="X33" i="2" s="1"/>
  <c r="R69" i="5" l="1"/>
  <c r="T35" i="5"/>
  <c r="W35" i="5" s="1"/>
  <c r="Z35" i="5" s="1"/>
  <c r="B72" i="2"/>
  <c r="F71" i="2"/>
  <c r="A71" i="2"/>
  <c r="D70" i="2"/>
  <c r="G70" i="2" s="1"/>
  <c r="I69" i="2"/>
  <c r="P69" i="2" s="1"/>
  <c r="T33" i="2"/>
  <c r="AA33" i="2" s="1"/>
  <c r="AH33" i="2" s="1"/>
  <c r="AI33" i="2" s="1"/>
  <c r="Y33" i="2"/>
  <c r="AD33" i="2" l="1"/>
  <c r="Z33" i="2" s="1"/>
  <c r="R70" i="5"/>
  <c r="AA35" i="5"/>
  <c r="V35" i="5"/>
  <c r="AC35" i="5" s="1"/>
  <c r="AE35" i="5" s="1"/>
  <c r="D71" i="2"/>
  <c r="A72" i="2"/>
  <c r="E72" i="2" s="1"/>
  <c r="I70" i="2"/>
  <c r="P70" i="2" s="1"/>
  <c r="E71" i="2"/>
  <c r="B73" i="2"/>
  <c r="F72" i="2"/>
  <c r="V33" i="2"/>
  <c r="R34" i="2"/>
  <c r="U34" i="2" s="1"/>
  <c r="X34" i="2" s="1"/>
  <c r="R71" i="5" l="1"/>
  <c r="R72" i="5"/>
  <c r="T36" i="5"/>
  <c r="W36" i="5" s="1"/>
  <c r="Z36" i="5" s="1"/>
  <c r="A73" i="2"/>
  <c r="D73" i="2" s="1"/>
  <c r="D72" i="2"/>
  <c r="G72" i="2" s="1"/>
  <c r="F73" i="2"/>
  <c r="E73" i="2"/>
  <c r="G71" i="2"/>
  <c r="Y34" i="2"/>
  <c r="T34" i="2"/>
  <c r="AA34" i="2" s="1"/>
  <c r="AH34" i="2" s="1"/>
  <c r="AI34" i="2" s="1"/>
  <c r="AD34" i="2" l="1"/>
  <c r="Z34" i="2" s="1"/>
  <c r="G73" i="2"/>
  <c r="AA36" i="5"/>
  <c r="V36" i="5"/>
  <c r="AC36" i="5" s="1"/>
  <c r="AE36" i="5" s="1"/>
  <c r="I73" i="2"/>
  <c r="P73" i="2" s="1"/>
  <c r="I72" i="2"/>
  <c r="P72" i="2" s="1"/>
  <c r="I71" i="2"/>
  <c r="P71" i="2" s="1"/>
  <c r="V34" i="2"/>
  <c r="R35" i="2"/>
  <c r="U35" i="2" s="1"/>
  <c r="X35" i="2" s="1"/>
  <c r="T35" i="2" s="1"/>
  <c r="AA35" i="2" s="1"/>
  <c r="AH35" i="2" s="1"/>
  <c r="AI35" i="2" s="1"/>
  <c r="R73" i="5" l="1"/>
  <c r="T37" i="5"/>
  <c r="W37" i="5" s="1"/>
  <c r="Z37" i="5" s="1"/>
  <c r="Y35" i="2"/>
  <c r="AD35" i="2" s="1"/>
  <c r="Z35" i="2" s="1"/>
  <c r="V35" i="2"/>
  <c r="AA37" i="5" l="1"/>
  <c r="V37" i="5"/>
  <c r="AC37" i="5" s="1"/>
  <c r="AE37" i="5" s="1"/>
  <c r="R36" i="2"/>
  <c r="U36" i="2" s="1"/>
  <c r="X36" i="2" s="1"/>
  <c r="T38" i="5" l="1"/>
  <c r="W38" i="5" s="1"/>
  <c r="Z38" i="5" s="1"/>
  <c r="Y36" i="2"/>
  <c r="T36" i="2"/>
  <c r="AA36" i="2" s="1"/>
  <c r="AH36" i="2" s="1"/>
  <c r="AI36" i="2" s="1"/>
  <c r="AD36" i="2" l="1"/>
  <c r="Z36" i="2" s="1"/>
  <c r="V38" i="5"/>
  <c r="AC38" i="5" s="1"/>
  <c r="AE38" i="5" s="1"/>
  <c r="AA38" i="5"/>
  <c r="V36" i="2"/>
  <c r="R37" i="2"/>
  <c r="U37" i="2" s="1"/>
  <c r="X37" i="2" s="1"/>
  <c r="T39" i="5" l="1"/>
  <c r="W39" i="5" s="1"/>
  <c r="Z39" i="5" s="1"/>
  <c r="Y37" i="2"/>
  <c r="T37" i="2"/>
  <c r="AA37" i="2" s="1"/>
  <c r="AH37" i="2" s="1"/>
  <c r="AI37" i="2" s="1"/>
  <c r="AD37" i="2" l="1"/>
  <c r="Z37" i="2" s="1"/>
  <c r="AA39" i="5"/>
  <c r="V39" i="5"/>
  <c r="AC39" i="5" s="1"/>
  <c r="AE39" i="5" s="1"/>
  <c r="V37" i="2"/>
  <c r="R38" i="2"/>
  <c r="U38" i="2" s="1"/>
  <c r="T40" i="5" l="1"/>
  <c r="W40" i="5" s="1"/>
  <c r="Z40" i="5" s="1"/>
  <c r="X38" i="2"/>
  <c r="AA40" i="5" l="1"/>
  <c r="V40" i="5"/>
  <c r="AC40" i="5" s="1"/>
  <c r="AE40" i="5" s="1"/>
  <c r="Y38" i="2"/>
  <c r="T38" i="2"/>
  <c r="V38" i="2" s="1"/>
  <c r="T41" i="5" l="1"/>
  <c r="W41" i="5" s="1"/>
  <c r="Z41" i="5" s="1"/>
  <c r="R39" i="2"/>
  <c r="U39" i="2" s="1"/>
  <c r="X39" i="2" s="1"/>
  <c r="Y39" i="2" s="1"/>
  <c r="AA38" i="2"/>
  <c r="AH38" i="2" s="1"/>
  <c r="AI38" i="2" s="1"/>
  <c r="AD38" i="2" l="1"/>
  <c r="Z38" i="2" s="1"/>
  <c r="AA41" i="5"/>
  <c r="V41" i="5"/>
  <c r="AC41" i="5" s="1"/>
  <c r="AE41" i="5" s="1"/>
  <c r="T39" i="2"/>
  <c r="AA39" i="2" s="1"/>
  <c r="AH39" i="2" s="1"/>
  <c r="AI39" i="2" s="1"/>
  <c r="R40" i="2"/>
  <c r="U40" i="2" s="1"/>
  <c r="X40" i="2" s="1"/>
  <c r="Y40" i="2" s="1"/>
  <c r="AD39" i="2" l="1"/>
  <c r="Z39" i="2" s="1"/>
  <c r="T42" i="5"/>
  <c r="W42" i="5" s="1"/>
  <c r="Z42" i="5" s="1"/>
  <c r="T40" i="2"/>
  <c r="R41" i="2"/>
  <c r="U41" i="2" s="1"/>
  <c r="X41" i="2" s="1"/>
  <c r="Y41" i="2" s="1"/>
  <c r="V39" i="2"/>
  <c r="AA42" i="5" l="1"/>
  <c r="V42" i="5"/>
  <c r="AC42" i="5" s="1"/>
  <c r="AE42" i="5" s="1"/>
  <c r="R42" i="2"/>
  <c r="U42" i="2" s="1"/>
  <c r="X42" i="2" s="1"/>
  <c r="T41" i="2"/>
  <c r="V41" i="2" s="1"/>
  <c r="AA40" i="2"/>
  <c r="V40" i="2"/>
  <c r="AH40" i="2" l="1"/>
  <c r="AI40" i="2" s="1"/>
  <c r="AD40" i="2"/>
  <c r="Z40" i="2" s="1"/>
  <c r="T43" i="5"/>
  <c r="W43" i="5" s="1"/>
  <c r="Z43" i="5" s="1"/>
  <c r="T42" i="2"/>
  <c r="V42" i="2" s="1"/>
  <c r="Y42" i="2"/>
  <c r="AA41" i="2"/>
  <c r="AH41" i="2" l="1"/>
  <c r="AI41" i="2" s="1"/>
  <c r="AD41" i="2"/>
  <c r="Z41" i="2" s="1"/>
  <c r="AA43" i="5"/>
  <c r="V43" i="5"/>
  <c r="AC43" i="5" s="1"/>
  <c r="AE43" i="5" s="1"/>
  <c r="R43" i="2"/>
  <c r="U43" i="2" s="1"/>
  <c r="X43" i="2" s="1"/>
  <c r="AA42" i="2"/>
  <c r="AH42" i="2" s="1"/>
  <c r="AI42" i="2" s="1"/>
  <c r="AD42" i="2" l="1"/>
  <c r="Z42" i="2" s="1"/>
  <c r="T44" i="5"/>
  <c r="W44" i="5" s="1"/>
  <c r="Z44" i="5" s="1"/>
  <c r="Y43" i="2"/>
  <c r="T43" i="2"/>
  <c r="AA43" i="2" s="1"/>
  <c r="AH43" i="2" s="1"/>
  <c r="AI43" i="2" s="1"/>
  <c r="AD43" i="2" l="1"/>
  <c r="Z43" i="2" s="1"/>
  <c r="AA44" i="5"/>
  <c r="V44" i="5"/>
  <c r="AC44" i="5" s="1"/>
  <c r="AE44" i="5" s="1"/>
  <c r="V43" i="2"/>
  <c r="R44" i="2"/>
  <c r="U44" i="2" s="1"/>
  <c r="X44" i="2" s="1"/>
  <c r="Y44" i="2" s="1"/>
  <c r="T45" i="5" l="1"/>
  <c r="W45" i="5" s="1"/>
  <c r="Z45" i="5" s="1"/>
  <c r="R45" i="2"/>
  <c r="U45" i="2" s="1"/>
  <c r="X45" i="2" s="1"/>
  <c r="T44" i="2"/>
  <c r="AA45" i="5" l="1"/>
  <c r="V45" i="5"/>
  <c r="AC45" i="5" s="1"/>
  <c r="AE45" i="5" s="1"/>
  <c r="AA44" i="2"/>
  <c r="V44" i="2"/>
  <c r="T45" i="2"/>
  <c r="AA45" i="2" s="1"/>
  <c r="AH45" i="2" s="1"/>
  <c r="AI45" i="2" s="1"/>
  <c r="Y45" i="2"/>
  <c r="AD45" i="2" l="1"/>
  <c r="Z45" i="2" s="1"/>
  <c r="AH44" i="2"/>
  <c r="AI44" i="2" s="1"/>
  <c r="AD44" i="2"/>
  <c r="Z44" i="2" s="1"/>
  <c r="T46" i="5"/>
  <c r="W46" i="5" s="1"/>
  <c r="Z46" i="5" s="1"/>
  <c r="R46" i="2"/>
  <c r="U46" i="2" s="1"/>
  <c r="X46" i="2" s="1"/>
  <c r="Y46" i="2" s="1"/>
  <c r="V45" i="2"/>
  <c r="AA46" i="5" l="1"/>
  <c r="V46" i="5"/>
  <c r="AC46" i="5" s="1"/>
  <c r="AE46" i="5" s="1"/>
  <c r="T46" i="2"/>
  <c r="AA46" i="2" s="1"/>
  <c r="AH46" i="2" s="1"/>
  <c r="AI46" i="2" s="1"/>
  <c r="R47" i="2"/>
  <c r="U47" i="2" s="1"/>
  <c r="X47" i="2" s="1"/>
  <c r="Y47" i="2" s="1"/>
  <c r="AD46" i="2" l="1"/>
  <c r="Z46" i="2" s="1"/>
  <c r="T47" i="5"/>
  <c r="W47" i="5" s="1"/>
  <c r="Z47" i="5" s="1"/>
  <c r="V46" i="2"/>
  <c r="T47" i="2"/>
  <c r="AA47" i="2" s="1"/>
  <c r="AH47" i="2" s="1"/>
  <c r="AI47" i="2" s="1"/>
  <c r="R48" i="2"/>
  <c r="U48" i="2" s="1"/>
  <c r="X48" i="2" s="1"/>
  <c r="AD47" i="2" l="1"/>
  <c r="Z47" i="2" s="1"/>
  <c r="AA47" i="5"/>
  <c r="V47" i="5"/>
  <c r="AC47" i="5" s="1"/>
  <c r="AE47" i="5" s="1"/>
  <c r="V47" i="2"/>
  <c r="T48" i="2"/>
  <c r="AA48" i="2" s="1"/>
  <c r="AH48" i="2" s="1"/>
  <c r="AI48" i="2" s="1"/>
  <c r="Y48" i="2"/>
  <c r="AD48" i="2" s="1"/>
  <c r="Z48" i="2" s="1"/>
  <c r="T48" i="5" l="1"/>
  <c r="Z48" i="5" s="1"/>
  <c r="V48" i="2"/>
  <c r="R49" i="2"/>
  <c r="U49" i="2" s="1"/>
  <c r="X49" i="2" s="1"/>
  <c r="Y49" i="2" s="1"/>
  <c r="AA48" i="5" l="1"/>
  <c r="V48" i="5"/>
  <c r="AC48" i="5" s="1"/>
  <c r="AE48" i="5" s="1"/>
  <c r="T49" i="2"/>
  <c r="AA49" i="2" s="1"/>
  <c r="AH49" i="2" s="1"/>
  <c r="AI49" i="2" s="1"/>
  <c r="R50" i="2"/>
  <c r="U50" i="2" s="1"/>
  <c r="X50" i="2" s="1"/>
  <c r="Y50" i="2" s="1"/>
  <c r="X48" i="5" l="1"/>
  <c r="AD49" i="2"/>
  <c r="Z49" i="2" s="1"/>
  <c r="T49" i="5"/>
  <c r="W49" i="5" s="1"/>
  <c r="Z49" i="5" s="1"/>
  <c r="V49" i="2"/>
  <c r="T50" i="2"/>
  <c r="R51" i="2"/>
  <c r="U51" i="2" s="1"/>
  <c r="X51" i="2" s="1"/>
  <c r="Y51" i="2" s="1"/>
  <c r="AA49" i="5" l="1"/>
  <c r="V49" i="5"/>
  <c r="AC49" i="5" s="1"/>
  <c r="AE49" i="5" s="1"/>
  <c r="T51" i="2"/>
  <c r="AA50" i="2"/>
  <c r="V50" i="2"/>
  <c r="R52" i="2"/>
  <c r="U52" i="2" s="1"/>
  <c r="X52" i="2" s="1"/>
  <c r="X49" i="5" l="1"/>
  <c r="AH50" i="2"/>
  <c r="AI50" i="2" s="1"/>
  <c r="AD50" i="2"/>
  <c r="Z50" i="2" s="1"/>
  <c r="T50" i="5"/>
  <c r="W50" i="5" s="1"/>
  <c r="Z50" i="5" s="1"/>
  <c r="Y52" i="2"/>
  <c r="T52" i="2"/>
  <c r="V52" i="2" s="1"/>
  <c r="AA51" i="2"/>
  <c r="V51" i="2"/>
  <c r="AH51" i="2" l="1"/>
  <c r="AI51" i="2" s="1"/>
  <c r="AD51" i="2"/>
  <c r="Z51" i="2" s="1"/>
  <c r="R53" i="2"/>
  <c r="U53" i="2"/>
  <c r="X53" i="2" s="1"/>
  <c r="Y53" i="2" s="1"/>
  <c r="AA50" i="5"/>
  <c r="V50" i="5"/>
  <c r="AC50" i="5" s="1"/>
  <c r="AE50" i="5" s="1"/>
  <c r="AA52" i="2"/>
  <c r="AH52" i="2" s="1"/>
  <c r="AI52" i="2" s="1"/>
  <c r="X50" i="5" l="1"/>
  <c r="AD52" i="2"/>
  <c r="Z52" i="2" s="1"/>
  <c r="T53" i="2"/>
  <c r="AA53" i="2" s="1"/>
  <c r="AH53" i="2" s="1"/>
  <c r="AI53" i="2" s="1"/>
  <c r="R54" i="2"/>
  <c r="U54" i="2" s="1"/>
  <c r="X54" i="2" s="1"/>
  <c r="Y54" i="2" s="1"/>
  <c r="T51" i="5"/>
  <c r="W51" i="5" s="1"/>
  <c r="Z51" i="5" s="1"/>
  <c r="V53" i="2"/>
  <c r="AD53" i="2" l="1"/>
  <c r="Z53" i="2" s="1"/>
  <c r="T54" i="2"/>
  <c r="AA51" i="5"/>
  <c r="V51" i="5"/>
  <c r="AC51" i="5" s="1"/>
  <c r="AE51" i="5" s="1"/>
  <c r="R55" i="2"/>
  <c r="U55" i="2"/>
  <c r="X55" i="2" s="1"/>
  <c r="AA54" i="2"/>
  <c r="AH54" i="2" s="1"/>
  <c r="AI54" i="2" s="1"/>
  <c r="V54" i="2"/>
  <c r="X51" i="5" l="1"/>
  <c r="AD54" i="2"/>
  <c r="Z54" i="2" s="1"/>
  <c r="T52" i="5"/>
  <c r="W52" i="5" s="1"/>
  <c r="Z52" i="5" s="1"/>
  <c r="T55" i="2"/>
  <c r="Y55" i="2"/>
  <c r="X52" i="5" l="1"/>
  <c r="AA52" i="5"/>
  <c r="V52" i="5"/>
  <c r="AC52" i="5" s="1"/>
  <c r="AE52" i="5" s="1"/>
  <c r="R56" i="2"/>
  <c r="U56" i="2"/>
  <c r="X56" i="2" s="1"/>
  <c r="AA55" i="2"/>
  <c r="AH55" i="2" s="1"/>
  <c r="AI55" i="2" s="1"/>
  <c r="V55" i="2"/>
  <c r="AD55" i="2" l="1"/>
  <c r="Z55" i="2" s="1"/>
  <c r="T53" i="5"/>
  <c r="W53" i="5" s="1"/>
  <c r="Z53" i="5" s="1"/>
  <c r="T56" i="2"/>
  <c r="AA56" i="2" s="1"/>
  <c r="AH56" i="2" s="1"/>
  <c r="AI56" i="2" s="1"/>
  <c r="Y56" i="2"/>
  <c r="AD56" i="2" l="1"/>
  <c r="Z56" i="2" s="1"/>
  <c r="AA53" i="5"/>
  <c r="V53" i="5"/>
  <c r="R57" i="2"/>
  <c r="U57" i="2"/>
  <c r="X57" i="2" s="1"/>
  <c r="Y57" i="2" s="1"/>
  <c r="V56" i="2"/>
  <c r="AC53" i="5" l="1"/>
  <c r="AE53" i="5" s="1"/>
  <c r="X53" i="5"/>
  <c r="T54" i="5"/>
  <c r="W54" i="5" s="1"/>
  <c r="Z54" i="5" s="1"/>
  <c r="T57" i="2"/>
  <c r="R58" i="2"/>
  <c r="U58" i="2" s="1"/>
  <c r="X58" i="2" s="1"/>
  <c r="Y58" i="2" s="1"/>
  <c r="X54" i="5" l="1"/>
  <c r="AA54" i="5"/>
  <c r="V54" i="5"/>
  <c r="AC54" i="5" s="1"/>
  <c r="AE54" i="5" s="1"/>
  <c r="T58" i="2"/>
  <c r="R59" i="2"/>
  <c r="U59" i="2" s="1"/>
  <c r="X59" i="2" s="1"/>
  <c r="Y59" i="2" s="1"/>
  <c r="AA57" i="2"/>
  <c r="V57" i="2"/>
  <c r="AH57" i="2" l="1"/>
  <c r="AI57" i="2" s="1"/>
  <c r="AD57" i="2"/>
  <c r="Z57" i="2" s="1"/>
  <c r="T55" i="5"/>
  <c r="W55" i="5" s="1"/>
  <c r="Z55" i="5" s="1"/>
  <c r="T59" i="2"/>
  <c r="R60" i="2"/>
  <c r="U60" i="2" s="1"/>
  <c r="X60" i="2" s="1"/>
  <c r="AA58" i="2"/>
  <c r="V58" i="2"/>
  <c r="AH58" i="2" l="1"/>
  <c r="AI58" i="2" s="1"/>
  <c r="AD58" i="2"/>
  <c r="Z58" i="2" s="1"/>
  <c r="AA55" i="5"/>
  <c r="V55" i="5"/>
  <c r="T60" i="2"/>
  <c r="Y60" i="2"/>
  <c r="AA59" i="2"/>
  <c r="V59" i="2"/>
  <c r="AC55" i="5" l="1"/>
  <c r="AE55" i="5" s="1"/>
  <c r="X55" i="5"/>
  <c r="AH59" i="2"/>
  <c r="AI59" i="2" s="1"/>
  <c r="AD59" i="2"/>
  <c r="Z59" i="2" s="1"/>
  <c r="T56" i="5"/>
  <c r="W56" i="5" s="1"/>
  <c r="Z56" i="5" s="1"/>
  <c r="R61" i="2"/>
  <c r="U61" i="2"/>
  <c r="X61" i="2" s="1"/>
  <c r="Y61" i="2" s="1"/>
  <c r="AA60" i="2"/>
  <c r="AH60" i="2" s="1"/>
  <c r="AI60" i="2" s="1"/>
  <c r="V60" i="2"/>
  <c r="AD60" i="2" l="1"/>
  <c r="Z60" i="2" s="1"/>
  <c r="AA56" i="5"/>
  <c r="V56" i="5"/>
  <c r="AC56" i="5" s="1"/>
  <c r="AE56" i="5" s="1"/>
  <c r="T61" i="2"/>
  <c r="AA61" i="2" s="1"/>
  <c r="AH61" i="2" s="1"/>
  <c r="AI61" i="2" s="1"/>
  <c r="R62" i="2"/>
  <c r="U62" i="2" s="1"/>
  <c r="X62" i="2" s="1"/>
  <c r="Y62" i="2" s="1"/>
  <c r="X56" i="5" l="1"/>
  <c r="AD61" i="2"/>
  <c r="Z61" i="2" s="1"/>
  <c r="V61" i="2"/>
  <c r="T57" i="5"/>
  <c r="W57" i="5" s="1"/>
  <c r="Z57" i="5" s="1"/>
  <c r="T62" i="2"/>
  <c r="AA62" i="2" s="1"/>
  <c r="AH62" i="2" s="1"/>
  <c r="AI62" i="2" s="1"/>
  <c r="R63" i="2"/>
  <c r="U63" i="2" s="1"/>
  <c r="X63" i="2" s="1"/>
  <c r="Y63" i="2" s="1"/>
  <c r="AD62" i="2" l="1"/>
  <c r="Z62" i="2" s="1"/>
  <c r="V62" i="2"/>
  <c r="AA57" i="5"/>
  <c r="V57" i="5"/>
  <c r="AC57" i="5" s="1"/>
  <c r="AE57" i="5" s="1"/>
  <c r="T63" i="2"/>
  <c r="AA63" i="2" s="1"/>
  <c r="AH63" i="2" s="1"/>
  <c r="AI63" i="2" s="1"/>
  <c r="R64" i="2"/>
  <c r="U64" i="2" s="1"/>
  <c r="X64" i="2" s="1"/>
  <c r="X57" i="5" l="1"/>
  <c r="AD63" i="2"/>
  <c r="Z63" i="2" s="1"/>
  <c r="V63" i="2"/>
  <c r="T58" i="5"/>
  <c r="W58" i="5" s="1"/>
  <c r="Z58" i="5" s="1"/>
  <c r="T64" i="2"/>
  <c r="AA64" i="2" s="1"/>
  <c r="AH64" i="2" s="1"/>
  <c r="AI64" i="2" s="1"/>
  <c r="Y64" i="2"/>
  <c r="AD64" i="2" l="1"/>
  <c r="Z64" i="2" s="1"/>
  <c r="AA58" i="5"/>
  <c r="V58" i="5"/>
  <c r="AC58" i="5" s="1"/>
  <c r="AE58" i="5" s="1"/>
  <c r="V64" i="2"/>
  <c r="R65" i="2"/>
  <c r="U65" i="2" s="1"/>
  <c r="X65" i="2" s="1"/>
  <c r="Y65" i="2" s="1"/>
  <c r="X58" i="5" l="1"/>
  <c r="T59" i="5"/>
  <c r="W59" i="5" s="1"/>
  <c r="Z59" i="5" s="1"/>
  <c r="T65" i="2"/>
  <c r="AA65" i="2" s="1"/>
  <c r="AH65" i="2" s="1"/>
  <c r="AI65" i="2" s="1"/>
  <c r="R66" i="2"/>
  <c r="U66" i="2" s="1"/>
  <c r="X66" i="2" s="1"/>
  <c r="T66" i="2" s="1"/>
  <c r="AA66" i="2" s="1"/>
  <c r="AH66" i="2" s="1"/>
  <c r="AI66" i="2" s="1"/>
  <c r="X59" i="5" l="1"/>
  <c r="AD65" i="2"/>
  <c r="Z65" i="2" s="1"/>
  <c r="AA59" i="5"/>
  <c r="V59" i="5"/>
  <c r="AC59" i="5" s="1"/>
  <c r="AE59" i="5" s="1"/>
  <c r="V65" i="2"/>
  <c r="V66" i="2"/>
  <c r="Y66" i="2"/>
  <c r="AD66" i="2" s="1"/>
  <c r="Z66" i="2" s="1"/>
  <c r="T60" i="5" l="1"/>
  <c r="W60" i="5" s="1"/>
  <c r="Z60" i="5" s="1"/>
  <c r="R67" i="2"/>
  <c r="U67" i="2"/>
  <c r="X67" i="2" s="1"/>
  <c r="T67" i="2" s="1"/>
  <c r="AA67" i="2" s="1"/>
  <c r="AH67" i="2" s="1"/>
  <c r="AI67" i="2" s="1"/>
  <c r="X60" i="5" l="1"/>
  <c r="AA60" i="5"/>
  <c r="V60" i="5"/>
  <c r="AC60" i="5" s="1"/>
  <c r="AE60" i="5" s="1"/>
  <c r="V67" i="2"/>
  <c r="Y67" i="2"/>
  <c r="AD67" i="2" s="1"/>
  <c r="Z67" i="2" s="1"/>
  <c r="T61" i="5" l="1"/>
  <c r="W61" i="5" s="1"/>
  <c r="Z61" i="5" s="1"/>
  <c r="R68" i="2"/>
  <c r="U68" i="2" s="1"/>
  <c r="X68" i="2" s="1"/>
  <c r="T68" i="2" s="1"/>
  <c r="AA68" i="2" s="1"/>
  <c r="AH68" i="2" s="1"/>
  <c r="AI68" i="2" s="1"/>
  <c r="AA61" i="5" l="1"/>
  <c r="V61" i="5"/>
  <c r="AC61" i="5" s="1"/>
  <c r="AE61" i="5" s="1"/>
  <c r="V68" i="2"/>
  <c r="Y68" i="2"/>
  <c r="AD68" i="2" s="1"/>
  <c r="Z68" i="2" s="1"/>
  <c r="X61" i="5" l="1"/>
  <c r="T62" i="5"/>
  <c r="W62" i="5" s="1"/>
  <c r="Z62" i="5" s="1"/>
  <c r="R69" i="2"/>
  <c r="U69" i="2"/>
  <c r="X69" i="2" s="1"/>
  <c r="Y69" i="2" s="1"/>
  <c r="AA62" i="5" l="1"/>
  <c r="V62" i="5"/>
  <c r="T69" i="2"/>
  <c r="AA69" i="2" s="1"/>
  <c r="AH69" i="2" s="1"/>
  <c r="AI69" i="2" s="1"/>
  <c r="V69" i="2"/>
  <c r="R70" i="2"/>
  <c r="U70" i="2" s="1"/>
  <c r="X70" i="2" s="1"/>
  <c r="AC62" i="5" l="1"/>
  <c r="AE62" i="5" s="1"/>
  <c r="X62" i="5"/>
  <c r="AD69" i="2"/>
  <c r="Z69" i="2" s="1"/>
  <c r="T63" i="5"/>
  <c r="W63" i="5" s="1"/>
  <c r="Z63" i="5" s="1"/>
  <c r="Y70" i="2"/>
  <c r="T70" i="2"/>
  <c r="AA70" i="2" s="1"/>
  <c r="AH70" i="2" s="1"/>
  <c r="AI70" i="2" s="1"/>
  <c r="V70" i="2"/>
  <c r="AD70" i="2" l="1"/>
  <c r="Z70" i="2" s="1"/>
  <c r="R71" i="2"/>
  <c r="U71" i="2" s="1"/>
  <c r="X71" i="2" s="1"/>
  <c r="AA63" i="5"/>
  <c r="V63" i="5"/>
  <c r="AC63" i="5" s="1"/>
  <c r="AE63" i="5" s="1"/>
  <c r="Y71" i="2"/>
  <c r="T71" i="2"/>
  <c r="AA71" i="2" s="1"/>
  <c r="AH71" i="2" s="1"/>
  <c r="AI71" i="2" s="1"/>
  <c r="V71" i="2"/>
  <c r="R72" i="2"/>
  <c r="U72" i="2"/>
  <c r="X72" i="2" s="1"/>
  <c r="T72" i="2" s="1"/>
  <c r="AA72" i="2" s="1"/>
  <c r="AH72" i="2" s="1"/>
  <c r="AI72" i="2" s="1"/>
  <c r="X63" i="5" l="1"/>
  <c r="AD71" i="2"/>
  <c r="Z71" i="2" s="1"/>
  <c r="T64" i="5"/>
  <c r="W64" i="5" s="1"/>
  <c r="Z64" i="5" s="1"/>
  <c r="V72" i="2"/>
  <c r="Y72" i="2"/>
  <c r="AD72" i="2" s="1"/>
  <c r="Z72" i="2" s="1"/>
  <c r="AA64" i="5" l="1"/>
  <c r="V64" i="5"/>
  <c r="AC64" i="5" s="1"/>
  <c r="AE64" i="5" s="1"/>
  <c r="R73" i="2"/>
  <c r="U73" i="2"/>
  <c r="X73" i="2" s="1"/>
  <c r="Y73" i="2" s="1"/>
  <c r="X64" i="5" l="1"/>
  <c r="T65" i="5"/>
  <c r="W65" i="5" s="1"/>
  <c r="Z65" i="5" s="1"/>
  <c r="T73" i="2"/>
  <c r="AA73" i="2" s="1"/>
  <c r="AH73" i="2" s="1"/>
  <c r="AI73" i="2" s="1"/>
  <c r="V73" i="2"/>
  <c r="AD73" i="2" l="1"/>
  <c r="Z73" i="2" s="1"/>
  <c r="AA65" i="5"/>
  <c r="V65" i="5"/>
  <c r="AC65" i="5" s="1"/>
  <c r="AE65" i="5" s="1"/>
  <c r="X65" i="5" l="1"/>
  <c r="T66" i="5"/>
  <c r="W66" i="5" s="1"/>
  <c r="Z66" i="5" s="1"/>
  <c r="X66" i="5" l="1"/>
  <c r="AA66" i="5"/>
  <c r="V66" i="5"/>
  <c r="AC66" i="5" s="1"/>
  <c r="AE66" i="5" s="1"/>
  <c r="AH66" i="5" l="1"/>
  <c r="AB66" i="5" s="1"/>
  <c r="T67" i="5"/>
  <c r="W67" i="5" s="1"/>
  <c r="Z67" i="5" s="1"/>
  <c r="V67" i="5" s="1"/>
  <c r="AC67" i="5" s="1"/>
  <c r="AE67" i="5" s="1"/>
  <c r="X67" i="5" l="1"/>
  <c r="AA67" i="5"/>
  <c r="T68" i="5" l="1"/>
  <c r="W68" i="5" s="1"/>
  <c r="Z68" i="5" s="1"/>
  <c r="X68" i="5" l="1"/>
  <c r="V68" i="5"/>
  <c r="AC68" i="5" s="1"/>
  <c r="AE68" i="5" s="1"/>
  <c r="AA68" i="5"/>
  <c r="T69" i="5" l="1"/>
  <c r="W69" i="5" s="1"/>
  <c r="Z69" i="5" s="1"/>
  <c r="V69" i="5" s="1"/>
  <c r="AC69" i="5" s="1"/>
  <c r="AE69" i="5" s="1"/>
  <c r="X69" i="5" l="1"/>
  <c r="AA69" i="5"/>
  <c r="T70" i="5" l="1"/>
  <c r="W70" i="5" s="1"/>
  <c r="Z70" i="5" s="1"/>
  <c r="V70" i="5" l="1"/>
  <c r="AA70" i="5"/>
  <c r="AC70" i="5" l="1"/>
  <c r="AE70" i="5" s="1"/>
  <c r="X70" i="5"/>
  <c r="T71" i="5"/>
  <c r="W71" i="5" s="1"/>
  <c r="Z71" i="5" s="1"/>
  <c r="V71" i="5" s="1"/>
  <c r="AC71" i="5" s="1"/>
  <c r="AE71" i="5" s="1"/>
  <c r="X71" i="5" l="1"/>
  <c r="AA71" i="5"/>
  <c r="T72" i="5" l="1"/>
  <c r="W72" i="5" s="1"/>
  <c r="Z72" i="5" s="1"/>
  <c r="V72" i="5" l="1"/>
  <c r="AA72" i="5"/>
  <c r="AC72" i="5" l="1"/>
  <c r="AE72" i="5" s="1"/>
  <c r="X72" i="5"/>
  <c r="T73" i="5"/>
  <c r="W73" i="5" s="1"/>
  <c r="Z73" i="5" s="1"/>
  <c r="AA73" i="5" s="1"/>
  <c r="V73" i="5" l="1"/>
  <c r="AC73" i="5" s="1"/>
  <c r="X73" i="5" l="1"/>
  <c r="AE73" i="5"/>
</calcChain>
</file>

<file path=xl/sharedStrings.xml><?xml version="1.0" encoding="utf-8"?>
<sst xmlns="http://schemas.openxmlformats.org/spreadsheetml/2006/main" count="203" uniqueCount="32">
  <si>
    <t>Start</t>
  </si>
  <si>
    <t>Start Time</t>
  </si>
  <si>
    <t>Hour</t>
  </si>
  <si>
    <t>Work</t>
  </si>
  <si>
    <t>Free</t>
  </si>
  <si>
    <t>Work Days</t>
  </si>
  <si>
    <t>Iter</t>
  </si>
  <si>
    <t>Rest</t>
  </si>
  <si>
    <t>Start Day</t>
  </si>
  <si>
    <t>Onsdag</t>
  </si>
  <si>
    <t>Torsdag</t>
  </si>
  <si>
    <t>Fredag</t>
  </si>
  <si>
    <t>Lørdag</t>
  </si>
  <si>
    <t>Søndag</t>
  </si>
  <si>
    <t>Mandag</t>
  </si>
  <si>
    <t>Tirsdag</t>
  </si>
  <si>
    <t>Pool</t>
  </si>
  <si>
    <t>End</t>
  </si>
  <si>
    <t>Time</t>
  </si>
  <si>
    <t>Seconds</t>
  </si>
  <si>
    <t>Accumulate</t>
  </si>
  <si>
    <t>Rest Work :</t>
  </si>
  <si>
    <t>Time to 24:00 :</t>
  </si>
  <si>
    <t>(sec) :</t>
  </si>
  <si>
    <t>Date</t>
  </si>
  <si>
    <t>(Hour)</t>
  </si>
  <si>
    <t>(min)</t>
  </si>
  <si>
    <t>(sec)</t>
  </si>
  <si>
    <t>Holiday</t>
  </si>
  <si>
    <t>HOUR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</si>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</sst>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dd/mm/yy\ h:mm;@"/>
    <numFmt numFmtId="166" formatCode="0.00000"/>
    <numFmt numFmtId="167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5" fillId="0" borderId="0" xfId="0" applyNumberFormat="1" applyFont="1" applyFill="1"/>
    <xf numFmtId="0" fontId="6" fillId="0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165" fontId="6" fillId="0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right"/>
    </xf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3" fontId="9" fillId="0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NumberFormat="1" applyFont="1" applyFill="1"/>
    <xf numFmtId="0" fontId="5" fillId="0" borderId="0" xfId="0" applyFont="1"/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6" fontId="1" fillId="2" borderId="0" xfId="0" applyNumberFormat="1" applyFont="1" applyFill="1"/>
    <xf numFmtId="1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NumberFormat="1" applyFont="1" applyFill="1"/>
    <xf numFmtId="1" fontId="5" fillId="0" borderId="0" xfId="0" applyNumberFormat="1" applyFont="1" applyFill="1"/>
    <xf numFmtId="0" fontId="5" fillId="0" borderId="0" xfId="0" applyFont="1" applyFill="1"/>
    <xf numFmtId="165" fontId="5" fillId="0" borderId="0" xfId="0" applyNumberFormat="1" applyFont="1" applyFill="1"/>
    <xf numFmtId="166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center"/>
    </xf>
    <xf numFmtId="20" fontId="5" fillId="0" borderId="0" xfId="0" applyNumberFormat="1" applyFont="1" applyFill="1" applyAlignment="1">
      <alignment horizontal="center"/>
    </xf>
    <xf numFmtId="20" fontId="5" fillId="0" borderId="0" xfId="0" applyNumberFormat="1" applyFont="1" applyFill="1"/>
    <xf numFmtId="20" fontId="0" fillId="0" borderId="0" xfId="0" applyNumberFormat="1" applyFill="1"/>
    <xf numFmtId="21" fontId="5" fillId="0" borderId="0" xfId="0" applyNumberFormat="1" applyFont="1" applyFill="1" applyAlignment="1">
      <alignment horizontal="center"/>
    </xf>
    <xf numFmtId="21" fontId="5" fillId="0" borderId="0" xfId="0" applyNumberFormat="1" applyFont="1" applyFill="1"/>
    <xf numFmtId="20" fontId="6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right"/>
    </xf>
    <xf numFmtId="20" fontId="5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166" fontId="5" fillId="0" borderId="0" xfId="0" applyNumberFormat="1" applyFont="1"/>
    <xf numFmtId="1" fontId="7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0" fillId="3" borderId="0" xfId="0" applyFill="1"/>
    <xf numFmtId="167" fontId="6" fillId="3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0" borderId="0" xfId="0" applyFont="1"/>
    <xf numFmtId="0" fontId="13" fillId="0" borderId="0" xfId="0" applyFont="1" applyFill="1"/>
    <xf numFmtId="0" fontId="6" fillId="3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/>
    </xf>
    <xf numFmtId="1" fontId="14" fillId="2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2" borderId="0" xfId="0" applyNumberFormat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6" fillId="3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21" fontId="1" fillId="2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3" borderId="0" xfId="0" applyFont="1" applyFill="1"/>
    <xf numFmtId="0" fontId="0" fillId="0" borderId="0" xfId="0" applyNumberFormat="1" applyFont="1"/>
    <xf numFmtId="1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0" fontId="16" fillId="2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center"/>
    </xf>
    <xf numFmtId="0" fontId="7" fillId="0" borderId="0" xfId="0" applyFont="1"/>
    <xf numFmtId="20" fontId="5" fillId="4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21" fontId="5" fillId="4" borderId="0" xfId="0" applyNumberFormat="1" applyFont="1" applyFill="1" applyAlignment="1">
      <alignment horizontal="center"/>
    </xf>
    <xf numFmtId="0" fontId="5" fillId="4" borderId="0" xfId="0" applyNumberFormat="1" applyFont="1" applyFill="1"/>
    <xf numFmtId="1" fontId="5" fillId="4" borderId="0" xfId="0" applyNumberFormat="1" applyFont="1" applyFill="1" applyAlignment="1">
      <alignment horizontal="center"/>
    </xf>
    <xf numFmtId="0" fontId="0" fillId="4" borderId="0" xfId="0" applyNumberFormat="1" applyFill="1"/>
    <xf numFmtId="165" fontId="5" fillId="4" borderId="0" xfId="0" applyNumberFormat="1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11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13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1" fontId="5" fillId="4" borderId="0" xfId="0" applyNumberFormat="1" applyFont="1" applyFill="1"/>
    <xf numFmtId="167" fontId="5" fillId="4" borderId="0" xfId="0" applyNumberFormat="1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0" fontId="5" fillId="4" borderId="0" xfId="0" applyFont="1" applyFill="1"/>
    <xf numFmtId="166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19050</xdr:rowOff>
    </xdr:from>
    <xdr:to>
      <xdr:col>8</xdr:col>
      <xdr:colOff>313026</xdr:colOff>
      <xdr:row>82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4094DC-F826-4FF1-9F30-2293E54A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38100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A62B-87E0-4847-8159-43E43CE5E1E1}">
  <dimension ref="A1:AK73"/>
  <sheetViews>
    <sheetView workbookViewId="0">
      <selection activeCell="Q12" sqref="Q12"/>
    </sheetView>
  </sheetViews>
  <sheetFormatPr defaultRowHeight="15" x14ac:dyDescent="0.25"/>
  <cols>
    <col min="1" max="1" width="5.140625" style="1" bestFit="1" customWidth="1"/>
    <col min="2" max="2" width="5.5703125" style="1" customWidth="1"/>
    <col min="3" max="3" width="6.42578125" style="14" customWidth="1"/>
    <col min="4" max="4" width="5.5703125" style="1" customWidth="1"/>
    <col min="5" max="5" width="5.5703125" style="8" customWidth="1"/>
    <col min="6" max="6" width="5" style="8" bestFit="1" customWidth="1"/>
    <col min="7" max="7" width="5.7109375" style="8" customWidth="1"/>
    <col min="8" max="8" width="6.42578125" style="15" customWidth="1"/>
    <col min="9" max="9" width="7.7109375" style="1" customWidth="1"/>
    <col min="10" max="10" width="11.85546875" style="1" customWidth="1"/>
    <col min="11" max="11" width="8.140625" style="7" customWidth="1"/>
    <col min="12" max="12" width="10" style="1" bestFit="1" customWidth="1"/>
    <col min="13" max="13" width="6.42578125" style="14" customWidth="1"/>
    <col min="14" max="14" width="8.85546875" style="3" bestFit="1" customWidth="1"/>
    <col min="15" max="15" width="9.140625" style="6" customWidth="1"/>
    <col min="16" max="16" width="6.140625" style="8" bestFit="1" customWidth="1"/>
    <col min="17" max="17" width="6.42578125" style="14" customWidth="1"/>
    <col min="18" max="18" width="5.28515625" style="7" customWidth="1"/>
    <col min="19" max="19" width="6.42578125" style="13" customWidth="1"/>
    <col min="20" max="20" width="5.5703125" style="2" bestFit="1" customWidth="1"/>
    <col min="21" max="21" width="5.85546875" style="2" bestFit="1" customWidth="1"/>
    <col min="22" max="22" width="5.5703125" style="2" bestFit="1" customWidth="1"/>
    <col min="23" max="23" width="6.42578125" style="12" customWidth="1"/>
    <col min="24" max="24" width="9.7109375" style="21" customWidth="1"/>
    <col min="25" max="25" width="4.85546875" style="66" bestFit="1" customWidth="1"/>
    <col min="26" max="26" width="8.7109375" style="80" customWidth="1"/>
    <col min="27" max="27" width="11.42578125" style="17" bestFit="1" customWidth="1"/>
    <col min="28" max="28" width="7.28515625" style="17" customWidth="1"/>
    <col min="29" max="29" width="14.140625" style="57" bestFit="1" customWidth="1"/>
    <col min="30" max="33" width="7.28515625" style="78" customWidth="1"/>
    <col min="34" max="34" width="8.5703125" style="19" bestFit="1" customWidth="1"/>
    <col min="35" max="35" width="9.42578125" style="19" bestFit="1" customWidth="1"/>
    <col min="36" max="36" width="9.140625" style="4"/>
    <col min="37" max="37" width="9.140625" style="72"/>
  </cols>
  <sheetData>
    <row r="1" spans="1:37" s="36" customFormat="1" ht="24" customHeight="1" x14ac:dyDescent="0.25">
      <c r="A1" s="33" t="s">
        <v>0</v>
      </c>
      <c r="B1" s="33" t="s">
        <v>17</v>
      </c>
      <c r="C1" s="33"/>
      <c r="D1" s="34" t="s">
        <v>4</v>
      </c>
      <c r="E1" s="33" t="s">
        <v>3</v>
      </c>
      <c r="F1" s="33" t="s">
        <v>4</v>
      </c>
      <c r="G1" s="33" t="s">
        <v>2</v>
      </c>
      <c r="H1" s="33"/>
      <c r="I1" s="33" t="s">
        <v>3</v>
      </c>
      <c r="J1" s="29" t="s">
        <v>5</v>
      </c>
      <c r="K1" s="29" t="s">
        <v>16</v>
      </c>
      <c r="L1" s="33" t="s">
        <v>1</v>
      </c>
      <c r="M1" s="33"/>
      <c r="N1" s="35" t="s">
        <v>8</v>
      </c>
      <c r="O1" s="81" t="s">
        <v>28</v>
      </c>
      <c r="P1" s="33" t="s">
        <v>2</v>
      </c>
      <c r="Q1" s="33"/>
      <c r="R1" s="33" t="s">
        <v>6</v>
      </c>
      <c r="S1" s="33"/>
      <c r="T1" s="29" t="s">
        <v>18</v>
      </c>
      <c r="U1" s="29" t="s">
        <v>3</v>
      </c>
      <c r="V1" s="29" t="s">
        <v>4</v>
      </c>
      <c r="W1" s="33"/>
      <c r="X1" s="29" t="s">
        <v>16</v>
      </c>
      <c r="Y1" s="29" t="s">
        <v>7</v>
      </c>
      <c r="Z1" s="79"/>
      <c r="AA1" s="67" t="s">
        <v>20</v>
      </c>
      <c r="AB1" s="67"/>
      <c r="AC1" s="59" t="s">
        <v>24</v>
      </c>
      <c r="AD1" s="77"/>
      <c r="AE1" s="77"/>
      <c r="AF1" s="77"/>
      <c r="AG1" s="77"/>
      <c r="AH1" s="68" t="s">
        <v>26</v>
      </c>
      <c r="AI1" s="68" t="s">
        <v>27</v>
      </c>
      <c r="AJ1" s="37"/>
      <c r="AK1" s="71"/>
    </row>
    <row r="2" spans="1:37" x14ac:dyDescent="0.25">
      <c r="A2" s="86">
        <v>8</v>
      </c>
      <c r="B2" s="86">
        <v>16</v>
      </c>
      <c r="C2" s="87"/>
      <c r="D2" s="11">
        <f>IF(A2&gt;0,A2,0)</f>
        <v>8</v>
      </c>
      <c r="E2" s="7">
        <f>B2-A2</f>
        <v>8</v>
      </c>
      <c r="F2" s="7">
        <f>IF(B2&lt;24,24-B2,0)</f>
        <v>8</v>
      </c>
      <c r="G2" s="7">
        <f>IF(D2+E2+F2=24, D2+E2+F2,0)</f>
        <v>24</v>
      </c>
      <c r="H2" s="13"/>
      <c r="I2" s="7">
        <f>IF(G2=0, 0, E2)</f>
        <v>8</v>
      </c>
      <c r="J2" s="88">
        <v>44.723655999999998</v>
      </c>
      <c r="K2" s="5">
        <f>I2*J2</f>
        <v>357.78924799999999</v>
      </c>
      <c r="L2" s="74">
        <v>19</v>
      </c>
      <c r="M2" s="16"/>
      <c r="N2" s="10" t="s">
        <v>9</v>
      </c>
      <c r="O2" s="74">
        <v>1</v>
      </c>
      <c r="P2" s="7">
        <f>IF(L2&gt;=B2,0,IF(L2&lt;=A2,A2,L2-A2))</f>
        <v>0</v>
      </c>
      <c r="Q2" s="75" t="str">
        <f t="shared" ref="Q2:Q4" si="0">IF(O2=0,"Holiday","")</f>
        <v/>
      </c>
      <c r="R2" s="7">
        <f>P2*O2</f>
        <v>0</v>
      </c>
      <c r="T2" s="30">
        <f>IF(L2&gt;=B2, 24-L2,U2+F2)</f>
        <v>5</v>
      </c>
      <c r="U2" s="5">
        <f>IF(R2&gt;I2,I2,IF(R2&lt;0,0,R2))</f>
        <v>0</v>
      </c>
      <c r="V2" s="5">
        <f>T2-U2</f>
        <v>5</v>
      </c>
      <c r="W2" s="87"/>
      <c r="X2" s="21">
        <f>K2-U2</f>
        <v>357.78924799999999</v>
      </c>
      <c r="Y2" s="66">
        <f>IF(X2&gt;0, 1,0)</f>
        <v>1</v>
      </c>
      <c r="Z2" s="80" t="str">
        <f>AD2</f>
        <v/>
      </c>
      <c r="AA2" s="17">
        <f>IF(T2=0,0,T2)</f>
        <v>5</v>
      </c>
      <c r="AC2" s="70">
        <v>38131</v>
      </c>
      <c r="AD2" s="78" t="str">
        <f>IF(AND(Y2=0, AA2&gt;0), "Result","")</f>
        <v/>
      </c>
      <c r="AH2" s="19">
        <f t="shared" ref="AH2:AH33" si="1">AA2*60</f>
        <v>300</v>
      </c>
      <c r="AI2" s="19">
        <f>AH2*60</f>
        <v>18000</v>
      </c>
    </row>
    <row r="3" spans="1:37" x14ac:dyDescent="0.25">
      <c r="A3" s="7">
        <f>A2</f>
        <v>8</v>
      </c>
      <c r="B3" s="7">
        <f>B2</f>
        <v>16</v>
      </c>
      <c r="C3" s="13"/>
      <c r="D3" s="11">
        <f t="shared" ref="D3:D38" si="2">IF(A3&gt;0,A3,0)</f>
        <v>8</v>
      </c>
      <c r="E3" s="7">
        <f t="shared" ref="E3:E38" si="3">B3-A3</f>
        <v>8</v>
      </c>
      <c r="F3" s="7">
        <f t="shared" ref="F3:F38" si="4">IF(B3&lt;24,24-B3,0)</f>
        <v>8</v>
      </c>
      <c r="G3" s="7">
        <f t="shared" ref="G3:G38" si="5">IF(D3+E3+F3=24, D3+E3+F3,0)</f>
        <v>24</v>
      </c>
      <c r="H3" s="13"/>
      <c r="I3" s="7">
        <f t="shared" ref="I3:I38" si="6">IF(G3=0, 0, E3)</f>
        <v>8</v>
      </c>
      <c r="J3" s="89"/>
      <c r="K3" s="5">
        <f>K2</f>
        <v>357.78924799999999</v>
      </c>
      <c r="L3" s="89"/>
      <c r="M3" s="31"/>
      <c r="N3" s="9" t="s">
        <v>10</v>
      </c>
      <c r="O3" s="74">
        <v>1</v>
      </c>
      <c r="P3" s="7">
        <f>I3*O3</f>
        <v>8</v>
      </c>
      <c r="Q3" s="75" t="str">
        <f t="shared" si="0"/>
        <v/>
      </c>
      <c r="R3" s="7">
        <f>P3*Y2</f>
        <v>8</v>
      </c>
      <c r="T3" s="5">
        <f t="shared" ref="T3:T38" si="7">Y2*IF(X3=0, D3+U3,G3)</f>
        <v>24</v>
      </c>
      <c r="U3" s="5">
        <f>IF(Y2=1, IF(X2&lt;R3,X2,R3), 0)</f>
        <v>8</v>
      </c>
      <c r="V3" s="5">
        <f>Y2 *IF(X3=0, 0,T3-U3)</f>
        <v>16</v>
      </c>
      <c r="W3" s="87"/>
      <c r="X3" s="21">
        <f>IF(X2-U3&lt;=0,0,X2-U3)</f>
        <v>349.78924799999999</v>
      </c>
      <c r="Y3" s="66">
        <f t="shared" ref="Y3:Y66" si="8">IF(X3&gt;0, 1,0)</f>
        <v>1</v>
      </c>
      <c r="Z3" s="80" t="str">
        <f t="shared" ref="Z3:Z66" si="9">AD3</f>
        <v/>
      </c>
      <c r="AA3" s="17">
        <f>IF(T3=0,0,T3+AA2)</f>
        <v>29</v>
      </c>
      <c r="AC3" s="57">
        <v>38132</v>
      </c>
      <c r="AD3" s="78" t="str">
        <f t="shared" ref="AD3:AD66" si="10">IF(AND(Y3=0, AA3&gt;0), "Result","")</f>
        <v/>
      </c>
      <c r="AH3" s="19">
        <f t="shared" si="1"/>
        <v>1740</v>
      </c>
      <c r="AI3" s="19">
        <f t="shared" ref="AI3:AI66" si="11">AH3*60</f>
        <v>104400</v>
      </c>
    </row>
    <row r="4" spans="1:37" x14ac:dyDescent="0.25">
      <c r="A4" s="7">
        <f t="shared" ref="A4:B38" si="12">A3</f>
        <v>8</v>
      </c>
      <c r="B4" s="7">
        <f t="shared" si="12"/>
        <v>16</v>
      </c>
      <c r="C4" s="13"/>
      <c r="D4" s="11">
        <f t="shared" si="2"/>
        <v>8</v>
      </c>
      <c r="E4" s="7">
        <f t="shared" si="3"/>
        <v>8</v>
      </c>
      <c r="F4" s="7">
        <f t="shared" si="4"/>
        <v>8</v>
      </c>
      <c r="G4" s="7">
        <f t="shared" si="5"/>
        <v>24</v>
      </c>
      <c r="H4" s="13"/>
      <c r="I4" s="7">
        <f t="shared" si="6"/>
        <v>8</v>
      </c>
      <c r="J4" s="89"/>
      <c r="K4" s="5">
        <f t="shared" ref="K4:K38" si="13">K3</f>
        <v>357.78924799999999</v>
      </c>
      <c r="L4" s="89"/>
      <c r="M4" s="31"/>
      <c r="N4" s="9" t="s">
        <v>11</v>
      </c>
      <c r="O4" s="74">
        <v>1</v>
      </c>
      <c r="P4" s="7">
        <f t="shared" ref="P4:P38" si="14">I4*O4</f>
        <v>8</v>
      </c>
      <c r="Q4" s="75" t="str">
        <f t="shared" si="0"/>
        <v/>
      </c>
      <c r="R4" s="7">
        <f t="shared" ref="R4:R38" si="15">P4*Y3</f>
        <v>8</v>
      </c>
      <c r="T4" s="5">
        <f t="shared" si="7"/>
        <v>24</v>
      </c>
      <c r="U4" s="5">
        <f t="shared" ref="U4:U38" si="16">IF(Y3=1, IF(X3&lt;R4,X3,R4), 0)</f>
        <v>8</v>
      </c>
      <c r="V4" s="5">
        <f t="shared" ref="V4:V38" si="17">Y3 *IF(X4=0, 0,T4-U4)</f>
        <v>16</v>
      </c>
      <c r="W4" s="87"/>
      <c r="X4" s="21">
        <f t="shared" ref="X4:X38" si="18">IF(X3-U4&lt;=0,0,X3-U4)</f>
        <v>341.78924799999999</v>
      </c>
      <c r="Y4" s="66">
        <f t="shared" si="8"/>
        <v>1</v>
      </c>
      <c r="Z4" s="80" t="str">
        <f t="shared" si="9"/>
        <v/>
      </c>
      <c r="AA4" s="17">
        <f t="shared" ref="AA4:AA38" si="19">IF(T4=0,0,T4+AA3)</f>
        <v>53</v>
      </c>
      <c r="AC4" s="57">
        <v>38133</v>
      </c>
      <c r="AD4" s="78" t="str">
        <f t="shared" si="10"/>
        <v/>
      </c>
      <c r="AH4" s="19">
        <f t="shared" si="1"/>
        <v>3180</v>
      </c>
      <c r="AI4" s="19">
        <f t="shared" si="11"/>
        <v>190800</v>
      </c>
    </row>
    <row r="5" spans="1:37" x14ac:dyDescent="0.25">
      <c r="A5" s="7">
        <f t="shared" si="12"/>
        <v>8</v>
      </c>
      <c r="B5" s="7">
        <f t="shared" si="12"/>
        <v>16</v>
      </c>
      <c r="C5" s="13"/>
      <c r="D5" s="11">
        <f t="shared" si="2"/>
        <v>8</v>
      </c>
      <c r="E5" s="7">
        <f t="shared" si="3"/>
        <v>8</v>
      </c>
      <c r="F5" s="7">
        <f t="shared" si="4"/>
        <v>8</v>
      </c>
      <c r="G5" s="7">
        <f t="shared" si="5"/>
        <v>24</v>
      </c>
      <c r="H5" s="13"/>
      <c r="I5" s="7">
        <f t="shared" si="6"/>
        <v>8</v>
      </c>
      <c r="J5" s="89"/>
      <c r="K5" s="5">
        <f t="shared" si="13"/>
        <v>357.78924799999999</v>
      </c>
      <c r="L5" s="89"/>
      <c r="M5" s="31"/>
      <c r="N5" s="9" t="s">
        <v>12</v>
      </c>
      <c r="O5" s="74">
        <v>0</v>
      </c>
      <c r="P5" s="7">
        <f t="shared" si="14"/>
        <v>0</v>
      </c>
      <c r="Q5" s="75" t="str">
        <f>IF(O5=0,"Holiday","")</f>
        <v>Holiday</v>
      </c>
      <c r="R5" s="7">
        <f t="shared" si="15"/>
        <v>0</v>
      </c>
      <c r="T5" s="5">
        <f t="shared" si="7"/>
        <v>24</v>
      </c>
      <c r="U5" s="5">
        <f t="shared" si="16"/>
        <v>0</v>
      </c>
      <c r="V5" s="5">
        <f t="shared" si="17"/>
        <v>24</v>
      </c>
      <c r="W5" s="87"/>
      <c r="X5" s="21">
        <f t="shared" si="18"/>
        <v>341.78924799999999</v>
      </c>
      <c r="Y5" s="66">
        <f t="shared" si="8"/>
        <v>1</v>
      </c>
      <c r="Z5" s="80" t="str">
        <f t="shared" si="9"/>
        <v/>
      </c>
      <c r="AA5" s="17">
        <f t="shared" si="19"/>
        <v>77</v>
      </c>
      <c r="AC5" s="57">
        <v>38134</v>
      </c>
      <c r="AD5" s="78" t="str">
        <f t="shared" si="10"/>
        <v/>
      </c>
      <c r="AH5" s="19">
        <f t="shared" si="1"/>
        <v>4620</v>
      </c>
      <c r="AI5" s="19">
        <f t="shared" si="11"/>
        <v>277200</v>
      </c>
    </row>
    <row r="6" spans="1:37" x14ac:dyDescent="0.25">
      <c r="A6" s="7">
        <f t="shared" si="12"/>
        <v>8</v>
      </c>
      <c r="B6" s="7">
        <f t="shared" si="12"/>
        <v>16</v>
      </c>
      <c r="C6" s="13"/>
      <c r="D6" s="11">
        <f t="shared" si="2"/>
        <v>8</v>
      </c>
      <c r="E6" s="7">
        <f t="shared" si="3"/>
        <v>8</v>
      </c>
      <c r="F6" s="7">
        <f t="shared" si="4"/>
        <v>8</v>
      </c>
      <c r="G6" s="7">
        <f t="shared" si="5"/>
        <v>24</v>
      </c>
      <c r="H6" s="13"/>
      <c r="I6" s="7">
        <f t="shared" si="6"/>
        <v>8</v>
      </c>
      <c r="J6" s="89"/>
      <c r="K6" s="5">
        <f t="shared" si="13"/>
        <v>357.78924799999999</v>
      </c>
      <c r="L6" s="89"/>
      <c r="M6" s="31"/>
      <c r="N6" s="9" t="s">
        <v>13</v>
      </c>
      <c r="O6" s="74">
        <v>0</v>
      </c>
      <c r="P6" s="7">
        <f t="shared" si="14"/>
        <v>0</v>
      </c>
      <c r="Q6" s="75" t="str">
        <f t="shared" ref="Q6:Q69" si="20">IF(O6=0,"Holiday","")</f>
        <v>Holiday</v>
      </c>
      <c r="R6" s="7">
        <f t="shared" si="15"/>
        <v>0</v>
      </c>
      <c r="T6" s="5">
        <f t="shared" si="7"/>
        <v>24</v>
      </c>
      <c r="U6" s="5">
        <f t="shared" si="16"/>
        <v>0</v>
      </c>
      <c r="V6" s="5">
        <f t="shared" si="17"/>
        <v>24</v>
      </c>
      <c r="W6" s="87"/>
      <c r="X6" s="21">
        <f t="shared" si="18"/>
        <v>341.78924799999999</v>
      </c>
      <c r="Y6" s="66">
        <f t="shared" si="8"/>
        <v>1</v>
      </c>
      <c r="Z6" s="80" t="str">
        <f t="shared" si="9"/>
        <v/>
      </c>
      <c r="AA6" s="17">
        <f t="shared" si="19"/>
        <v>101</v>
      </c>
      <c r="AC6" s="57">
        <v>38135</v>
      </c>
      <c r="AD6" s="78" t="str">
        <f t="shared" si="10"/>
        <v/>
      </c>
      <c r="AH6" s="19">
        <f t="shared" si="1"/>
        <v>6060</v>
      </c>
      <c r="AI6" s="19">
        <f t="shared" si="11"/>
        <v>363600</v>
      </c>
    </row>
    <row r="7" spans="1:37" x14ac:dyDescent="0.25">
      <c r="A7" s="7">
        <f t="shared" si="12"/>
        <v>8</v>
      </c>
      <c r="B7" s="7">
        <f t="shared" si="12"/>
        <v>16</v>
      </c>
      <c r="C7" s="13"/>
      <c r="D7" s="11">
        <f t="shared" si="2"/>
        <v>8</v>
      </c>
      <c r="E7" s="7">
        <f t="shared" si="3"/>
        <v>8</v>
      </c>
      <c r="F7" s="7">
        <f t="shared" si="4"/>
        <v>8</v>
      </c>
      <c r="G7" s="7">
        <f t="shared" si="5"/>
        <v>24</v>
      </c>
      <c r="H7" s="13"/>
      <c r="I7" s="7">
        <f t="shared" si="6"/>
        <v>8</v>
      </c>
      <c r="J7" s="89"/>
      <c r="K7" s="5">
        <f t="shared" si="13"/>
        <v>357.78924799999999</v>
      </c>
      <c r="L7" s="89"/>
      <c r="M7" s="31"/>
      <c r="N7" s="9" t="s">
        <v>14</v>
      </c>
      <c r="O7" s="74">
        <v>1</v>
      </c>
      <c r="P7" s="7">
        <f t="shared" si="14"/>
        <v>8</v>
      </c>
      <c r="Q7" s="75" t="str">
        <f t="shared" si="20"/>
        <v/>
      </c>
      <c r="R7" s="7">
        <f t="shared" si="15"/>
        <v>8</v>
      </c>
      <c r="T7" s="5">
        <f t="shared" si="7"/>
        <v>24</v>
      </c>
      <c r="U7" s="5">
        <f t="shared" si="16"/>
        <v>8</v>
      </c>
      <c r="V7" s="5">
        <f t="shared" si="17"/>
        <v>16</v>
      </c>
      <c r="W7" s="87"/>
      <c r="X7" s="21">
        <f t="shared" si="18"/>
        <v>333.78924799999999</v>
      </c>
      <c r="Y7" s="66">
        <f t="shared" si="8"/>
        <v>1</v>
      </c>
      <c r="Z7" s="80" t="str">
        <f t="shared" si="9"/>
        <v/>
      </c>
      <c r="AA7" s="17">
        <f t="shared" si="19"/>
        <v>125</v>
      </c>
      <c r="AC7" s="57">
        <v>38136</v>
      </c>
      <c r="AD7" s="78" t="str">
        <f t="shared" si="10"/>
        <v/>
      </c>
      <c r="AH7" s="19">
        <f t="shared" si="1"/>
        <v>7500</v>
      </c>
      <c r="AI7" s="19">
        <f t="shared" si="11"/>
        <v>450000</v>
      </c>
    </row>
    <row r="8" spans="1:37" x14ac:dyDescent="0.25">
      <c r="A8" s="7">
        <f t="shared" si="12"/>
        <v>8</v>
      </c>
      <c r="B8" s="7">
        <f t="shared" si="12"/>
        <v>16</v>
      </c>
      <c r="C8" s="13"/>
      <c r="D8" s="11">
        <f t="shared" si="2"/>
        <v>8</v>
      </c>
      <c r="E8" s="7">
        <f t="shared" si="3"/>
        <v>8</v>
      </c>
      <c r="F8" s="7">
        <f t="shared" si="4"/>
        <v>8</v>
      </c>
      <c r="G8" s="7">
        <f t="shared" si="5"/>
        <v>24</v>
      </c>
      <c r="H8" s="13"/>
      <c r="I8" s="7">
        <f t="shared" si="6"/>
        <v>8</v>
      </c>
      <c r="J8" s="89"/>
      <c r="K8" s="5">
        <f t="shared" si="13"/>
        <v>357.78924799999999</v>
      </c>
      <c r="L8" s="89"/>
      <c r="M8" s="31"/>
      <c r="N8" s="9" t="s">
        <v>15</v>
      </c>
      <c r="O8" s="74">
        <v>1</v>
      </c>
      <c r="P8" s="7">
        <f t="shared" si="14"/>
        <v>8</v>
      </c>
      <c r="Q8" s="75" t="str">
        <f t="shared" si="20"/>
        <v/>
      </c>
      <c r="R8" s="7">
        <f t="shared" si="15"/>
        <v>8</v>
      </c>
      <c r="T8" s="5">
        <f t="shared" si="7"/>
        <v>24</v>
      </c>
      <c r="U8" s="5">
        <f t="shared" si="16"/>
        <v>8</v>
      </c>
      <c r="V8" s="5">
        <f t="shared" si="17"/>
        <v>16</v>
      </c>
      <c r="W8" s="87"/>
      <c r="X8" s="21">
        <f t="shared" si="18"/>
        <v>325.78924799999999</v>
      </c>
      <c r="Y8" s="66">
        <f t="shared" si="8"/>
        <v>1</v>
      </c>
      <c r="Z8" s="80" t="str">
        <f t="shared" si="9"/>
        <v/>
      </c>
      <c r="AA8" s="17">
        <f t="shared" si="19"/>
        <v>149</v>
      </c>
      <c r="AC8" s="57">
        <v>38137</v>
      </c>
      <c r="AD8" s="78" t="str">
        <f t="shared" si="10"/>
        <v/>
      </c>
      <c r="AH8" s="19">
        <f t="shared" si="1"/>
        <v>8940</v>
      </c>
      <c r="AI8" s="19">
        <f t="shared" si="11"/>
        <v>536400</v>
      </c>
    </row>
    <row r="9" spans="1:37" x14ac:dyDescent="0.25">
      <c r="A9" s="7">
        <f t="shared" si="12"/>
        <v>8</v>
      </c>
      <c r="B9" s="7">
        <f t="shared" si="12"/>
        <v>16</v>
      </c>
      <c r="C9" s="13"/>
      <c r="D9" s="11">
        <f t="shared" si="2"/>
        <v>8</v>
      </c>
      <c r="E9" s="7">
        <f t="shared" si="3"/>
        <v>8</v>
      </c>
      <c r="F9" s="7">
        <f t="shared" si="4"/>
        <v>8</v>
      </c>
      <c r="G9" s="7">
        <f t="shared" si="5"/>
        <v>24</v>
      </c>
      <c r="H9" s="13"/>
      <c r="I9" s="7">
        <f t="shared" si="6"/>
        <v>8</v>
      </c>
      <c r="J9" s="89"/>
      <c r="K9" s="5">
        <f t="shared" si="13"/>
        <v>357.78924799999999</v>
      </c>
      <c r="L9" s="89"/>
      <c r="M9" s="31"/>
      <c r="N9" s="9" t="s">
        <v>9</v>
      </c>
      <c r="O9" s="74">
        <v>1</v>
      </c>
      <c r="P9" s="7">
        <f t="shared" si="14"/>
        <v>8</v>
      </c>
      <c r="Q9" s="75" t="str">
        <f t="shared" si="20"/>
        <v/>
      </c>
      <c r="R9" s="7">
        <f t="shared" si="15"/>
        <v>8</v>
      </c>
      <c r="T9" s="5">
        <f t="shared" si="7"/>
        <v>24</v>
      </c>
      <c r="U9" s="5">
        <f t="shared" si="16"/>
        <v>8</v>
      </c>
      <c r="V9" s="5">
        <f t="shared" si="17"/>
        <v>16</v>
      </c>
      <c r="W9" s="87"/>
      <c r="X9" s="21">
        <f t="shared" si="18"/>
        <v>317.78924799999999</v>
      </c>
      <c r="Y9" s="66">
        <f t="shared" si="8"/>
        <v>1</v>
      </c>
      <c r="Z9" s="80" t="str">
        <f t="shared" si="9"/>
        <v/>
      </c>
      <c r="AA9" s="17">
        <f t="shared" si="19"/>
        <v>173</v>
      </c>
      <c r="AC9" s="57">
        <v>38138</v>
      </c>
      <c r="AD9" s="78" t="str">
        <f t="shared" si="10"/>
        <v/>
      </c>
      <c r="AH9" s="19">
        <f t="shared" si="1"/>
        <v>10380</v>
      </c>
      <c r="AI9" s="19">
        <f t="shared" si="11"/>
        <v>622800</v>
      </c>
    </row>
    <row r="10" spans="1:37" x14ac:dyDescent="0.25">
      <c r="A10" s="7">
        <f t="shared" si="12"/>
        <v>8</v>
      </c>
      <c r="B10" s="7">
        <f t="shared" si="12"/>
        <v>16</v>
      </c>
      <c r="C10" s="13"/>
      <c r="D10" s="11">
        <f t="shared" si="2"/>
        <v>8</v>
      </c>
      <c r="E10" s="7">
        <f t="shared" si="3"/>
        <v>8</v>
      </c>
      <c r="F10" s="7">
        <f t="shared" si="4"/>
        <v>8</v>
      </c>
      <c r="G10" s="7">
        <f t="shared" si="5"/>
        <v>24</v>
      </c>
      <c r="H10" s="13"/>
      <c r="I10" s="7">
        <f t="shared" si="6"/>
        <v>8</v>
      </c>
      <c r="J10" s="89"/>
      <c r="K10" s="5">
        <f t="shared" si="13"/>
        <v>357.78924799999999</v>
      </c>
      <c r="L10" s="89"/>
      <c r="M10" s="31"/>
      <c r="N10" s="9" t="s">
        <v>10</v>
      </c>
      <c r="O10" s="74">
        <v>1</v>
      </c>
      <c r="P10" s="7">
        <f t="shared" si="14"/>
        <v>8</v>
      </c>
      <c r="Q10" s="75" t="str">
        <f t="shared" si="20"/>
        <v/>
      </c>
      <c r="R10" s="7">
        <f t="shared" si="15"/>
        <v>8</v>
      </c>
      <c r="T10" s="5">
        <f t="shared" si="7"/>
        <v>24</v>
      </c>
      <c r="U10" s="5">
        <f t="shared" si="16"/>
        <v>8</v>
      </c>
      <c r="V10" s="5">
        <f t="shared" si="17"/>
        <v>16</v>
      </c>
      <c r="W10" s="87"/>
      <c r="X10" s="21">
        <f t="shared" si="18"/>
        <v>309.78924799999999</v>
      </c>
      <c r="Y10" s="66">
        <f t="shared" si="8"/>
        <v>1</v>
      </c>
      <c r="Z10" s="80" t="str">
        <f t="shared" si="9"/>
        <v/>
      </c>
      <c r="AA10" s="17">
        <f t="shared" si="19"/>
        <v>197</v>
      </c>
      <c r="AC10" s="57">
        <v>38139</v>
      </c>
      <c r="AD10" s="78" t="str">
        <f t="shared" si="10"/>
        <v/>
      </c>
      <c r="AH10" s="19">
        <f t="shared" si="1"/>
        <v>11820</v>
      </c>
      <c r="AI10" s="19">
        <f t="shared" si="11"/>
        <v>709200</v>
      </c>
    </row>
    <row r="11" spans="1:37" x14ac:dyDescent="0.25">
      <c r="A11" s="7">
        <f t="shared" si="12"/>
        <v>8</v>
      </c>
      <c r="B11" s="7">
        <f t="shared" si="12"/>
        <v>16</v>
      </c>
      <c r="C11" s="13"/>
      <c r="D11" s="11">
        <f t="shared" si="2"/>
        <v>8</v>
      </c>
      <c r="E11" s="7">
        <f t="shared" si="3"/>
        <v>8</v>
      </c>
      <c r="F11" s="7">
        <f t="shared" si="4"/>
        <v>8</v>
      </c>
      <c r="G11" s="7">
        <f t="shared" si="5"/>
        <v>24</v>
      </c>
      <c r="H11" s="13"/>
      <c r="I11" s="7">
        <f t="shared" si="6"/>
        <v>8</v>
      </c>
      <c r="J11" s="89"/>
      <c r="K11" s="5">
        <f t="shared" si="13"/>
        <v>357.78924799999999</v>
      </c>
      <c r="L11" s="89"/>
      <c r="M11" s="31"/>
      <c r="N11" s="9" t="s">
        <v>11</v>
      </c>
      <c r="O11" s="74">
        <v>1</v>
      </c>
      <c r="P11" s="7">
        <f t="shared" si="14"/>
        <v>8</v>
      </c>
      <c r="Q11" s="75" t="str">
        <f t="shared" si="20"/>
        <v/>
      </c>
      <c r="R11" s="7">
        <f t="shared" si="15"/>
        <v>8</v>
      </c>
      <c r="T11" s="5">
        <f t="shared" si="7"/>
        <v>24</v>
      </c>
      <c r="U11" s="5">
        <f t="shared" si="16"/>
        <v>8</v>
      </c>
      <c r="V11" s="5">
        <f t="shared" si="17"/>
        <v>16</v>
      </c>
      <c r="W11" s="87"/>
      <c r="X11" s="21">
        <f t="shared" si="18"/>
        <v>301.78924799999999</v>
      </c>
      <c r="Y11" s="66">
        <f t="shared" si="8"/>
        <v>1</v>
      </c>
      <c r="Z11" s="80" t="str">
        <f t="shared" si="9"/>
        <v/>
      </c>
      <c r="AA11" s="17">
        <f t="shared" si="19"/>
        <v>221</v>
      </c>
      <c r="AC11" s="57">
        <v>38140</v>
      </c>
      <c r="AD11" s="78" t="str">
        <f t="shared" si="10"/>
        <v/>
      </c>
      <c r="AH11" s="19">
        <f t="shared" si="1"/>
        <v>13260</v>
      </c>
      <c r="AI11" s="19">
        <f t="shared" si="11"/>
        <v>795600</v>
      </c>
    </row>
    <row r="12" spans="1:37" x14ac:dyDescent="0.25">
      <c r="A12" s="7">
        <f t="shared" si="12"/>
        <v>8</v>
      </c>
      <c r="B12" s="7">
        <f t="shared" si="12"/>
        <v>16</v>
      </c>
      <c r="C12" s="13"/>
      <c r="D12" s="11">
        <f t="shared" si="2"/>
        <v>8</v>
      </c>
      <c r="E12" s="7">
        <f t="shared" si="3"/>
        <v>8</v>
      </c>
      <c r="F12" s="7">
        <f t="shared" si="4"/>
        <v>8</v>
      </c>
      <c r="G12" s="7">
        <f t="shared" si="5"/>
        <v>24</v>
      </c>
      <c r="H12" s="13"/>
      <c r="I12" s="7">
        <f t="shared" si="6"/>
        <v>8</v>
      </c>
      <c r="J12" s="89"/>
      <c r="K12" s="5">
        <f t="shared" si="13"/>
        <v>357.78924799999999</v>
      </c>
      <c r="L12" s="89"/>
      <c r="M12" s="31"/>
      <c r="N12" s="9" t="s">
        <v>12</v>
      </c>
      <c r="O12" s="74">
        <v>0</v>
      </c>
      <c r="P12" s="7">
        <f t="shared" si="14"/>
        <v>0</v>
      </c>
      <c r="Q12" s="75" t="str">
        <f t="shared" si="20"/>
        <v>Holiday</v>
      </c>
      <c r="R12" s="7">
        <f t="shared" si="15"/>
        <v>0</v>
      </c>
      <c r="T12" s="5">
        <f t="shared" si="7"/>
        <v>24</v>
      </c>
      <c r="U12" s="5">
        <f t="shared" si="16"/>
        <v>0</v>
      </c>
      <c r="V12" s="5">
        <f t="shared" si="17"/>
        <v>24</v>
      </c>
      <c r="W12" s="87"/>
      <c r="X12" s="21">
        <f t="shared" si="18"/>
        <v>301.78924799999999</v>
      </c>
      <c r="Y12" s="66">
        <f t="shared" si="8"/>
        <v>1</v>
      </c>
      <c r="Z12" s="80" t="str">
        <f t="shared" si="9"/>
        <v/>
      </c>
      <c r="AA12" s="17">
        <f t="shared" si="19"/>
        <v>245</v>
      </c>
      <c r="AC12" s="57">
        <v>38141</v>
      </c>
      <c r="AD12" s="78" t="str">
        <f t="shared" si="10"/>
        <v/>
      </c>
      <c r="AH12" s="19">
        <f t="shared" si="1"/>
        <v>14700</v>
      </c>
      <c r="AI12" s="19">
        <f t="shared" si="11"/>
        <v>882000</v>
      </c>
    </row>
    <row r="13" spans="1:37" x14ac:dyDescent="0.25">
      <c r="A13" s="7">
        <f t="shared" si="12"/>
        <v>8</v>
      </c>
      <c r="B13" s="7">
        <f t="shared" si="12"/>
        <v>16</v>
      </c>
      <c r="C13" s="13"/>
      <c r="D13" s="11">
        <f t="shared" si="2"/>
        <v>8</v>
      </c>
      <c r="E13" s="7">
        <f t="shared" si="3"/>
        <v>8</v>
      </c>
      <c r="F13" s="7">
        <f t="shared" si="4"/>
        <v>8</v>
      </c>
      <c r="G13" s="7">
        <f t="shared" si="5"/>
        <v>24</v>
      </c>
      <c r="H13" s="13"/>
      <c r="I13" s="7">
        <f t="shared" si="6"/>
        <v>8</v>
      </c>
      <c r="J13" s="89"/>
      <c r="K13" s="5">
        <f t="shared" si="13"/>
        <v>357.78924799999999</v>
      </c>
      <c r="L13" s="89"/>
      <c r="M13" s="31"/>
      <c r="N13" s="9" t="s">
        <v>13</v>
      </c>
      <c r="O13" s="74">
        <v>0</v>
      </c>
      <c r="P13" s="7">
        <f t="shared" si="14"/>
        <v>0</v>
      </c>
      <c r="Q13" s="75" t="str">
        <f t="shared" si="20"/>
        <v>Holiday</v>
      </c>
      <c r="R13" s="7">
        <f t="shared" si="15"/>
        <v>0</v>
      </c>
      <c r="T13" s="5">
        <f t="shared" si="7"/>
        <v>24</v>
      </c>
      <c r="U13" s="5">
        <f t="shared" si="16"/>
        <v>0</v>
      </c>
      <c r="V13" s="5">
        <f t="shared" si="17"/>
        <v>24</v>
      </c>
      <c r="W13" s="87"/>
      <c r="X13" s="21">
        <f t="shared" si="18"/>
        <v>301.78924799999999</v>
      </c>
      <c r="Y13" s="66">
        <f t="shared" si="8"/>
        <v>1</v>
      </c>
      <c r="Z13" s="80" t="str">
        <f t="shared" si="9"/>
        <v/>
      </c>
      <c r="AA13" s="17">
        <f t="shared" si="19"/>
        <v>269</v>
      </c>
      <c r="AC13" s="57">
        <v>38142</v>
      </c>
      <c r="AD13" s="78" t="str">
        <f t="shared" si="10"/>
        <v/>
      </c>
      <c r="AH13" s="19">
        <f t="shared" si="1"/>
        <v>16140</v>
      </c>
      <c r="AI13" s="19">
        <f t="shared" si="11"/>
        <v>968400</v>
      </c>
    </row>
    <row r="14" spans="1:37" x14ac:dyDescent="0.25">
      <c r="A14" s="7">
        <f t="shared" si="12"/>
        <v>8</v>
      </c>
      <c r="B14" s="7">
        <f t="shared" si="12"/>
        <v>16</v>
      </c>
      <c r="C14" s="13"/>
      <c r="D14" s="11">
        <f t="shared" si="2"/>
        <v>8</v>
      </c>
      <c r="E14" s="7">
        <f t="shared" si="3"/>
        <v>8</v>
      </c>
      <c r="F14" s="7">
        <f t="shared" si="4"/>
        <v>8</v>
      </c>
      <c r="G14" s="7">
        <f t="shared" si="5"/>
        <v>24</v>
      </c>
      <c r="H14" s="13"/>
      <c r="I14" s="7">
        <f t="shared" si="6"/>
        <v>8</v>
      </c>
      <c r="J14" s="89"/>
      <c r="K14" s="5">
        <f t="shared" si="13"/>
        <v>357.78924799999999</v>
      </c>
      <c r="L14" s="89"/>
      <c r="M14" s="31"/>
      <c r="N14" s="9" t="s">
        <v>14</v>
      </c>
      <c r="O14" s="74">
        <v>1</v>
      </c>
      <c r="P14" s="7">
        <f t="shared" si="14"/>
        <v>8</v>
      </c>
      <c r="Q14" s="75" t="str">
        <f t="shared" si="20"/>
        <v/>
      </c>
      <c r="R14" s="7">
        <f t="shared" si="15"/>
        <v>8</v>
      </c>
      <c r="T14" s="5">
        <f t="shared" si="7"/>
        <v>24</v>
      </c>
      <c r="U14" s="5">
        <f t="shared" si="16"/>
        <v>8</v>
      </c>
      <c r="V14" s="5">
        <f t="shared" si="17"/>
        <v>16</v>
      </c>
      <c r="W14" s="87"/>
      <c r="X14" s="21">
        <f t="shared" si="18"/>
        <v>293.78924799999999</v>
      </c>
      <c r="Y14" s="66">
        <f t="shared" si="8"/>
        <v>1</v>
      </c>
      <c r="Z14" s="80" t="str">
        <f t="shared" si="9"/>
        <v/>
      </c>
      <c r="AA14" s="17">
        <f t="shared" si="19"/>
        <v>293</v>
      </c>
      <c r="AC14" s="57">
        <v>38143</v>
      </c>
      <c r="AD14" s="78" t="str">
        <f t="shared" si="10"/>
        <v/>
      </c>
      <c r="AH14" s="19">
        <f t="shared" si="1"/>
        <v>17580</v>
      </c>
      <c r="AI14" s="19">
        <f t="shared" si="11"/>
        <v>1054800</v>
      </c>
    </row>
    <row r="15" spans="1:37" x14ac:dyDescent="0.25">
      <c r="A15" s="7">
        <f t="shared" si="12"/>
        <v>8</v>
      </c>
      <c r="B15" s="7">
        <f t="shared" si="12"/>
        <v>16</v>
      </c>
      <c r="C15" s="13"/>
      <c r="D15" s="11">
        <f t="shared" si="2"/>
        <v>8</v>
      </c>
      <c r="E15" s="7">
        <f t="shared" si="3"/>
        <v>8</v>
      </c>
      <c r="F15" s="7">
        <f t="shared" si="4"/>
        <v>8</v>
      </c>
      <c r="G15" s="7">
        <f t="shared" si="5"/>
        <v>24</v>
      </c>
      <c r="H15" s="13"/>
      <c r="I15" s="7">
        <f t="shared" si="6"/>
        <v>8</v>
      </c>
      <c r="J15" s="89"/>
      <c r="K15" s="5">
        <f t="shared" si="13"/>
        <v>357.78924799999999</v>
      </c>
      <c r="L15" s="89"/>
      <c r="M15" s="31"/>
      <c r="N15" s="9" t="s">
        <v>15</v>
      </c>
      <c r="O15" s="74">
        <v>1</v>
      </c>
      <c r="P15" s="7">
        <f t="shared" si="14"/>
        <v>8</v>
      </c>
      <c r="Q15" s="75" t="str">
        <f t="shared" si="20"/>
        <v/>
      </c>
      <c r="R15" s="7">
        <f t="shared" si="15"/>
        <v>8</v>
      </c>
      <c r="T15" s="5">
        <f t="shared" si="7"/>
        <v>24</v>
      </c>
      <c r="U15" s="5">
        <f t="shared" si="16"/>
        <v>8</v>
      </c>
      <c r="V15" s="5">
        <f t="shared" si="17"/>
        <v>16</v>
      </c>
      <c r="W15" s="87"/>
      <c r="X15" s="21">
        <f t="shared" si="18"/>
        <v>285.78924799999999</v>
      </c>
      <c r="Y15" s="66">
        <f t="shared" si="8"/>
        <v>1</v>
      </c>
      <c r="Z15" s="80" t="str">
        <f t="shared" si="9"/>
        <v/>
      </c>
      <c r="AA15" s="17">
        <f t="shared" si="19"/>
        <v>317</v>
      </c>
      <c r="AC15" s="57">
        <v>38144</v>
      </c>
      <c r="AD15" s="78" t="str">
        <f t="shared" si="10"/>
        <v/>
      </c>
      <c r="AH15" s="19">
        <f t="shared" si="1"/>
        <v>19020</v>
      </c>
      <c r="AI15" s="19">
        <f t="shared" si="11"/>
        <v>1141200</v>
      </c>
    </row>
    <row r="16" spans="1:37" x14ac:dyDescent="0.25">
      <c r="A16" s="7">
        <f t="shared" si="12"/>
        <v>8</v>
      </c>
      <c r="B16" s="7">
        <f t="shared" si="12"/>
        <v>16</v>
      </c>
      <c r="C16" s="13"/>
      <c r="D16" s="11">
        <f t="shared" si="2"/>
        <v>8</v>
      </c>
      <c r="E16" s="7">
        <f t="shared" si="3"/>
        <v>8</v>
      </c>
      <c r="F16" s="7">
        <f t="shared" si="4"/>
        <v>8</v>
      </c>
      <c r="G16" s="7">
        <f t="shared" si="5"/>
        <v>24</v>
      </c>
      <c r="H16" s="13"/>
      <c r="I16" s="7">
        <f t="shared" si="6"/>
        <v>8</v>
      </c>
      <c r="J16" s="89"/>
      <c r="K16" s="5">
        <f t="shared" si="13"/>
        <v>357.78924799999999</v>
      </c>
      <c r="L16" s="89"/>
      <c r="M16" s="31"/>
      <c r="N16" s="9" t="s">
        <v>9</v>
      </c>
      <c r="O16" s="74">
        <v>1</v>
      </c>
      <c r="P16" s="7">
        <f t="shared" si="14"/>
        <v>8</v>
      </c>
      <c r="Q16" s="75" t="str">
        <f t="shared" si="20"/>
        <v/>
      </c>
      <c r="R16" s="7">
        <f t="shared" si="15"/>
        <v>8</v>
      </c>
      <c r="T16" s="5">
        <f t="shared" si="7"/>
        <v>24</v>
      </c>
      <c r="U16" s="5">
        <f t="shared" si="16"/>
        <v>8</v>
      </c>
      <c r="V16" s="5">
        <f t="shared" si="17"/>
        <v>16</v>
      </c>
      <c r="W16" s="87"/>
      <c r="X16" s="21">
        <f t="shared" si="18"/>
        <v>277.78924799999999</v>
      </c>
      <c r="Y16" s="66">
        <f t="shared" si="8"/>
        <v>1</v>
      </c>
      <c r="Z16" s="80" t="str">
        <f t="shared" si="9"/>
        <v/>
      </c>
      <c r="AA16" s="17">
        <f t="shared" si="19"/>
        <v>341</v>
      </c>
      <c r="AC16" s="57">
        <v>38145</v>
      </c>
      <c r="AD16" s="78" t="str">
        <f t="shared" si="10"/>
        <v/>
      </c>
      <c r="AH16" s="19">
        <f t="shared" si="1"/>
        <v>20460</v>
      </c>
      <c r="AI16" s="19">
        <f t="shared" si="11"/>
        <v>1227600</v>
      </c>
    </row>
    <row r="17" spans="1:37" x14ac:dyDescent="0.25">
      <c r="A17" s="7">
        <f t="shared" si="12"/>
        <v>8</v>
      </c>
      <c r="B17" s="7">
        <f t="shared" si="12"/>
        <v>16</v>
      </c>
      <c r="C17" s="13"/>
      <c r="D17" s="11">
        <f t="shared" si="2"/>
        <v>8</v>
      </c>
      <c r="E17" s="7">
        <f t="shared" si="3"/>
        <v>8</v>
      </c>
      <c r="F17" s="7">
        <f t="shared" si="4"/>
        <v>8</v>
      </c>
      <c r="G17" s="7">
        <f t="shared" si="5"/>
        <v>24</v>
      </c>
      <c r="H17" s="13"/>
      <c r="I17" s="7">
        <f t="shared" si="6"/>
        <v>8</v>
      </c>
      <c r="J17" s="89"/>
      <c r="K17" s="5">
        <f t="shared" si="13"/>
        <v>357.78924799999999</v>
      </c>
      <c r="L17" s="89"/>
      <c r="M17" s="31"/>
      <c r="N17" s="9" t="s">
        <v>10</v>
      </c>
      <c r="O17" s="74">
        <v>1</v>
      </c>
      <c r="P17" s="7">
        <f t="shared" si="14"/>
        <v>8</v>
      </c>
      <c r="Q17" s="75" t="str">
        <f t="shared" si="20"/>
        <v/>
      </c>
      <c r="R17" s="7">
        <f t="shared" si="15"/>
        <v>8</v>
      </c>
      <c r="T17" s="5">
        <f t="shared" si="7"/>
        <v>24</v>
      </c>
      <c r="U17" s="5">
        <f t="shared" si="16"/>
        <v>8</v>
      </c>
      <c r="V17" s="5">
        <f t="shared" si="17"/>
        <v>16</v>
      </c>
      <c r="W17" s="87"/>
      <c r="X17" s="21">
        <f t="shared" si="18"/>
        <v>269.78924799999999</v>
      </c>
      <c r="Y17" s="66">
        <f t="shared" si="8"/>
        <v>1</v>
      </c>
      <c r="Z17" s="80" t="str">
        <f t="shared" si="9"/>
        <v/>
      </c>
      <c r="AA17" s="17">
        <f t="shared" si="19"/>
        <v>365</v>
      </c>
      <c r="AC17" s="57">
        <v>38146</v>
      </c>
      <c r="AD17" s="78" t="str">
        <f t="shared" si="10"/>
        <v/>
      </c>
      <c r="AH17" s="19">
        <f t="shared" si="1"/>
        <v>21900</v>
      </c>
      <c r="AI17" s="19">
        <f t="shared" si="11"/>
        <v>1314000</v>
      </c>
    </row>
    <row r="18" spans="1:37" x14ac:dyDescent="0.25">
      <c r="A18" s="7">
        <f t="shared" si="12"/>
        <v>8</v>
      </c>
      <c r="B18" s="7">
        <f t="shared" si="12"/>
        <v>16</v>
      </c>
      <c r="C18" s="13"/>
      <c r="D18" s="11">
        <f t="shared" si="2"/>
        <v>8</v>
      </c>
      <c r="E18" s="7">
        <f t="shared" si="3"/>
        <v>8</v>
      </c>
      <c r="F18" s="7">
        <f t="shared" si="4"/>
        <v>8</v>
      </c>
      <c r="G18" s="7">
        <f t="shared" si="5"/>
        <v>24</v>
      </c>
      <c r="H18" s="13"/>
      <c r="I18" s="7">
        <f t="shared" si="6"/>
        <v>8</v>
      </c>
      <c r="J18" s="89"/>
      <c r="K18" s="5">
        <f t="shared" si="13"/>
        <v>357.78924799999999</v>
      </c>
      <c r="L18" s="89"/>
      <c r="M18" s="31"/>
      <c r="N18" s="9" t="s">
        <v>11</v>
      </c>
      <c r="O18" s="74">
        <v>1</v>
      </c>
      <c r="P18" s="7">
        <f t="shared" si="14"/>
        <v>8</v>
      </c>
      <c r="Q18" s="75" t="str">
        <f t="shared" si="20"/>
        <v/>
      </c>
      <c r="R18" s="7">
        <f t="shared" si="15"/>
        <v>8</v>
      </c>
      <c r="T18" s="5">
        <f t="shared" si="7"/>
        <v>24</v>
      </c>
      <c r="U18" s="5">
        <f t="shared" si="16"/>
        <v>8</v>
      </c>
      <c r="V18" s="5">
        <f t="shared" si="17"/>
        <v>16</v>
      </c>
      <c r="W18" s="87"/>
      <c r="X18" s="21">
        <f t="shared" si="18"/>
        <v>261.78924799999999</v>
      </c>
      <c r="Y18" s="66">
        <f t="shared" si="8"/>
        <v>1</v>
      </c>
      <c r="Z18" s="80" t="str">
        <f t="shared" si="9"/>
        <v/>
      </c>
      <c r="AA18" s="17">
        <f t="shared" si="19"/>
        <v>389</v>
      </c>
      <c r="AC18" s="57">
        <v>38147</v>
      </c>
      <c r="AD18" s="78" t="str">
        <f t="shared" si="10"/>
        <v/>
      </c>
      <c r="AH18" s="19">
        <f t="shared" si="1"/>
        <v>23340</v>
      </c>
      <c r="AI18" s="19">
        <f t="shared" si="11"/>
        <v>1400400</v>
      </c>
    </row>
    <row r="19" spans="1:37" x14ac:dyDescent="0.25">
      <c r="A19" s="7">
        <f t="shared" si="12"/>
        <v>8</v>
      </c>
      <c r="B19" s="7">
        <f t="shared" si="12"/>
        <v>16</v>
      </c>
      <c r="C19" s="13"/>
      <c r="D19" s="11">
        <f t="shared" si="2"/>
        <v>8</v>
      </c>
      <c r="E19" s="7">
        <f t="shared" si="3"/>
        <v>8</v>
      </c>
      <c r="F19" s="7">
        <f t="shared" si="4"/>
        <v>8</v>
      </c>
      <c r="G19" s="7">
        <f t="shared" si="5"/>
        <v>24</v>
      </c>
      <c r="H19" s="13"/>
      <c r="I19" s="7">
        <f t="shared" si="6"/>
        <v>8</v>
      </c>
      <c r="J19" s="89"/>
      <c r="K19" s="5">
        <f t="shared" si="13"/>
        <v>357.78924799999999</v>
      </c>
      <c r="L19" s="89"/>
      <c r="M19" s="31"/>
      <c r="N19" s="9" t="s">
        <v>12</v>
      </c>
      <c r="O19" s="74">
        <v>0</v>
      </c>
      <c r="P19" s="7">
        <f t="shared" si="14"/>
        <v>0</v>
      </c>
      <c r="Q19" s="75" t="str">
        <f t="shared" si="20"/>
        <v>Holiday</v>
      </c>
      <c r="R19" s="7">
        <f t="shared" si="15"/>
        <v>0</v>
      </c>
      <c r="T19" s="5">
        <f t="shared" si="7"/>
        <v>24</v>
      </c>
      <c r="U19" s="5">
        <f t="shared" si="16"/>
        <v>0</v>
      </c>
      <c r="V19" s="5">
        <f t="shared" si="17"/>
        <v>24</v>
      </c>
      <c r="W19" s="87"/>
      <c r="X19" s="21">
        <f t="shared" si="18"/>
        <v>261.78924799999999</v>
      </c>
      <c r="Y19" s="66">
        <f t="shared" si="8"/>
        <v>1</v>
      </c>
      <c r="Z19" s="80" t="str">
        <f t="shared" si="9"/>
        <v/>
      </c>
      <c r="AA19" s="17">
        <f t="shared" si="19"/>
        <v>413</v>
      </c>
      <c r="AC19" s="57">
        <v>38148</v>
      </c>
      <c r="AD19" s="78" t="str">
        <f t="shared" si="10"/>
        <v/>
      </c>
      <c r="AH19" s="19">
        <f t="shared" si="1"/>
        <v>24780</v>
      </c>
      <c r="AI19" s="19">
        <f t="shared" si="11"/>
        <v>1486800</v>
      </c>
    </row>
    <row r="20" spans="1:37" x14ac:dyDescent="0.25">
      <c r="A20" s="7">
        <f t="shared" si="12"/>
        <v>8</v>
      </c>
      <c r="B20" s="7">
        <f t="shared" si="12"/>
        <v>16</v>
      </c>
      <c r="C20" s="13"/>
      <c r="D20" s="11">
        <f t="shared" si="2"/>
        <v>8</v>
      </c>
      <c r="E20" s="7">
        <f t="shared" si="3"/>
        <v>8</v>
      </c>
      <c r="F20" s="7">
        <f t="shared" si="4"/>
        <v>8</v>
      </c>
      <c r="G20" s="7">
        <f t="shared" si="5"/>
        <v>24</v>
      </c>
      <c r="H20" s="13"/>
      <c r="I20" s="7">
        <f t="shared" si="6"/>
        <v>8</v>
      </c>
      <c r="J20" s="89"/>
      <c r="K20" s="5">
        <f t="shared" si="13"/>
        <v>357.78924799999999</v>
      </c>
      <c r="L20" s="89"/>
      <c r="M20" s="31"/>
      <c r="N20" s="9" t="s">
        <v>13</v>
      </c>
      <c r="O20" s="74">
        <v>0</v>
      </c>
      <c r="P20" s="7">
        <f t="shared" si="14"/>
        <v>0</v>
      </c>
      <c r="Q20" s="75" t="str">
        <f t="shared" si="20"/>
        <v>Holiday</v>
      </c>
      <c r="R20" s="7">
        <f t="shared" si="15"/>
        <v>0</v>
      </c>
      <c r="T20" s="5">
        <f t="shared" si="7"/>
        <v>24</v>
      </c>
      <c r="U20" s="5">
        <f t="shared" si="16"/>
        <v>0</v>
      </c>
      <c r="V20" s="5">
        <f t="shared" si="17"/>
        <v>24</v>
      </c>
      <c r="W20" s="87"/>
      <c r="X20" s="21">
        <f t="shared" si="18"/>
        <v>261.78924799999999</v>
      </c>
      <c r="Y20" s="66">
        <f t="shared" si="8"/>
        <v>1</v>
      </c>
      <c r="Z20" s="80" t="str">
        <f t="shared" si="9"/>
        <v/>
      </c>
      <c r="AA20" s="17">
        <f t="shared" si="19"/>
        <v>437</v>
      </c>
      <c r="AC20" s="57">
        <v>38149</v>
      </c>
      <c r="AD20" s="78" t="str">
        <f t="shared" si="10"/>
        <v/>
      </c>
      <c r="AH20" s="19">
        <f t="shared" si="1"/>
        <v>26220</v>
      </c>
      <c r="AI20" s="19">
        <f t="shared" si="11"/>
        <v>1573200</v>
      </c>
    </row>
    <row r="21" spans="1:37" x14ac:dyDescent="0.25">
      <c r="A21" s="7">
        <f t="shared" si="12"/>
        <v>8</v>
      </c>
      <c r="B21" s="7">
        <f t="shared" si="12"/>
        <v>16</v>
      </c>
      <c r="C21" s="13"/>
      <c r="D21" s="11">
        <f t="shared" si="2"/>
        <v>8</v>
      </c>
      <c r="E21" s="7">
        <f t="shared" si="3"/>
        <v>8</v>
      </c>
      <c r="F21" s="7">
        <f t="shared" si="4"/>
        <v>8</v>
      </c>
      <c r="G21" s="7">
        <f t="shared" si="5"/>
        <v>24</v>
      </c>
      <c r="H21" s="13"/>
      <c r="I21" s="7">
        <f t="shared" si="6"/>
        <v>8</v>
      </c>
      <c r="J21" s="89"/>
      <c r="K21" s="5">
        <f t="shared" si="13"/>
        <v>357.78924799999999</v>
      </c>
      <c r="L21" s="89"/>
      <c r="M21" s="31"/>
      <c r="N21" s="9" t="s">
        <v>14</v>
      </c>
      <c r="O21" s="74">
        <v>1</v>
      </c>
      <c r="P21" s="7">
        <f t="shared" si="14"/>
        <v>8</v>
      </c>
      <c r="Q21" s="75" t="str">
        <f t="shared" si="20"/>
        <v/>
      </c>
      <c r="R21" s="7">
        <f t="shared" si="15"/>
        <v>8</v>
      </c>
      <c r="T21" s="5">
        <f t="shared" si="7"/>
        <v>24</v>
      </c>
      <c r="U21" s="5">
        <f t="shared" si="16"/>
        <v>8</v>
      </c>
      <c r="V21" s="5">
        <f t="shared" si="17"/>
        <v>16</v>
      </c>
      <c r="W21" s="87"/>
      <c r="X21" s="21">
        <f t="shared" si="18"/>
        <v>253.78924799999999</v>
      </c>
      <c r="Y21" s="66">
        <f t="shared" si="8"/>
        <v>1</v>
      </c>
      <c r="Z21" s="80" t="str">
        <f t="shared" si="9"/>
        <v/>
      </c>
      <c r="AA21" s="17">
        <f t="shared" si="19"/>
        <v>461</v>
      </c>
      <c r="AC21" s="57">
        <v>38150</v>
      </c>
      <c r="AD21" s="78" t="str">
        <f t="shared" si="10"/>
        <v/>
      </c>
      <c r="AH21" s="19">
        <f t="shared" si="1"/>
        <v>27660</v>
      </c>
      <c r="AI21" s="19">
        <f t="shared" si="11"/>
        <v>1659600</v>
      </c>
    </row>
    <row r="22" spans="1:37" x14ac:dyDescent="0.25">
      <c r="A22" s="7">
        <f t="shared" si="12"/>
        <v>8</v>
      </c>
      <c r="B22" s="7">
        <f t="shared" si="12"/>
        <v>16</v>
      </c>
      <c r="C22" s="13"/>
      <c r="D22" s="11">
        <f t="shared" si="2"/>
        <v>8</v>
      </c>
      <c r="E22" s="7">
        <f t="shared" si="3"/>
        <v>8</v>
      </c>
      <c r="F22" s="7">
        <f t="shared" si="4"/>
        <v>8</v>
      </c>
      <c r="G22" s="7">
        <f t="shared" si="5"/>
        <v>24</v>
      </c>
      <c r="H22" s="13"/>
      <c r="I22" s="7">
        <f t="shared" si="6"/>
        <v>8</v>
      </c>
      <c r="J22" s="89"/>
      <c r="K22" s="5">
        <f t="shared" si="13"/>
        <v>357.78924799999999</v>
      </c>
      <c r="L22" s="89"/>
      <c r="M22" s="31"/>
      <c r="N22" s="9" t="s">
        <v>15</v>
      </c>
      <c r="O22" s="74">
        <v>1</v>
      </c>
      <c r="P22" s="7">
        <f t="shared" si="14"/>
        <v>8</v>
      </c>
      <c r="Q22" s="75" t="str">
        <f t="shared" si="20"/>
        <v/>
      </c>
      <c r="R22" s="7">
        <f t="shared" si="15"/>
        <v>8</v>
      </c>
      <c r="T22" s="5">
        <f t="shared" si="7"/>
        <v>24</v>
      </c>
      <c r="U22" s="5">
        <f t="shared" si="16"/>
        <v>8</v>
      </c>
      <c r="V22" s="5">
        <f t="shared" si="17"/>
        <v>16</v>
      </c>
      <c r="W22" s="87"/>
      <c r="X22" s="21">
        <f t="shared" si="18"/>
        <v>245.78924799999999</v>
      </c>
      <c r="Y22" s="66">
        <f t="shared" si="8"/>
        <v>1</v>
      </c>
      <c r="Z22" s="80" t="str">
        <f t="shared" si="9"/>
        <v/>
      </c>
      <c r="AA22" s="17">
        <f t="shared" si="19"/>
        <v>485</v>
      </c>
      <c r="AC22" s="57">
        <v>38151</v>
      </c>
      <c r="AD22" s="78" t="str">
        <f t="shared" si="10"/>
        <v/>
      </c>
      <c r="AH22" s="19">
        <f t="shared" si="1"/>
        <v>29100</v>
      </c>
      <c r="AI22" s="19">
        <f t="shared" si="11"/>
        <v>1746000</v>
      </c>
    </row>
    <row r="23" spans="1:37" x14ac:dyDescent="0.25">
      <c r="A23" s="7">
        <f t="shared" si="12"/>
        <v>8</v>
      </c>
      <c r="B23" s="7">
        <f t="shared" si="12"/>
        <v>16</v>
      </c>
      <c r="C23" s="13"/>
      <c r="D23" s="11">
        <f t="shared" si="2"/>
        <v>8</v>
      </c>
      <c r="E23" s="7">
        <f t="shared" si="3"/>
        <v>8</v>
      </c>
      <c r="F23" s="7">
        <f t="shared" si="4"/>
        <v>8</v>
      </c>
      <c r="G23" s="7">
        <f t="shared" si="5"/>
        <v>24</v>
      </c>
      <c r="H23" s="13"/>
      <c r="I23" s="7">
        <f t="shared" si="6"/>
        <v>8</v>
      </c>
      <c r="J23" s="89"/>
      <c r="K23" s="5">
        <f t="shared" si="13"/>
        <v>357.78924799999999</v>
      </c>
      <c r="L23" s="89"/>
      <c r="M23" s="31"/>
      <c r="N23" s="9" t="s">
        <v>9</v>
      </c>
      <c r="O23" s="74">
        <v>1</v>
      </c>
      <c r="P23" s="7">
        <f t="shared" si="14"/>
        <v>8</v>
      </c>
      <c r="Q23" s="75" t="str">
        <f t="shared" si="20"/>
        <v/>
      </c>
      <c r="R23" s="7">
        <f t="shared" si="15"/>
        <v>8</v>
      </c>
      <c r="T23" s="5">
        <f t="shared" si="7"/>
        <v>24</v>
      </c>
      <c r="U23" s="5">
        <f t="shared" si="16"/>
        <v>8</v>
      </c>
      <c r="V23" s="5">
        <f t="shared" si="17"/>
        <v>16</v>
      </c>
      <c r="W23" s="87"/>
      <c r="X23" s="21">
        <f t="shared" si="18"/>
        <v>237.78924799999999</v>
      </c>
      <c r="Y23" s="66">
        <f t="shared" si="8"/>
        <v>1</v>
      </c>
      <c r="Z23" s="80" t="str">
        <f t="shared" si="9"/>
        <v/>
      </c>
      <c r="AA23" s="17">
        <f t="shared" si="19"/>
        <v>509</v>
      </c>
      <c r="AC23" s="57">
        <v>38152</v>
      </c>
      <c r="AD23" s="78" t="str">
        <f t="shared" si="10"/>
        <v/>
      </c>
      <c r="AH23" s="19">
        <f t="shared" si="1"/>
        <v>30540</v>
      </c>
      <c r="AI23" s="19">
        <f t="shared" si="11"/>
        <v>1832400</v>
      </c>
    </row>
    <row r="24" spans="1:37" x14ac:dyDescent="0.25">
      <c r="A24" s="7">
        <f t="shared" si="12"/>
        <v>8</v>
      </c>
      <c r="B24" s="7">
        <f t="shared" si="12"/>
        <v>16</v>
      </c>
      <c r="C24" s="13"/>
      <c r="D24" s="11">
        <f t="shared" si="2"/>
        <v>8</v>
      </c>
      <c r="E24" s="7">
        <f t="shared" si="3"/>
        <v>8</v>
      </c>
      <c r="F24" s="7">
        <f t="shared" si="4"/>
        <v>8</v>
      </c>
      <c r="G24" s="7">
        <f t="shared" si="5"/>
        <v>24</v>
      </c>
      <c r="H24" s="13"/>
      <c r="I24" s="7">
        <f t="shared" si="6"/>
        <v>8</v>
      </c>
      <c r="J24" s="89"/>
      <c r="K24" s="5">
        <f t="shared" si="13"/>
        <v>357.78924799999999</v>
      </c>
      <c r="L24" s="89"/>
      <c r="M24" s="31"/>
      <c r="N24" s="9" t="s">
        <v>10</v>
      </c>
      <c r="O24" s="74">
        <v>1</v>
      </c>
      <c r="P24" s="7">
        <f t="shared" si="14"/>
        <v>8</v>
      </c>
      <c r="Q24" s="75" t="str">
        <f t="shared" si="20"/>
        <v/>
      </c>
      <c r="R24" s="7">
        <f t="shared" si="15"/>
        <v>8</v>
      </c>
      <c r="T24" s="5">
        <f t="shared" si="7"/>
        <v>24</v>
      </c>
      <c r="U24" s="5">
        <f t="shared" si="16"/>
        <v>8</v>
      </c>
      <c r="V24" s="5">
        <f t="shared" si="17"/>
        <v>16</v>
      </c>
      <c r="W24" s="87"/>
      <c r="X24" s="21">
        <f t="shared" si="18"/>
        <v>229.78924799999999</v>
      </c>
      <c r="Y24" s="66">
        <f t="shared" si="8"/>
        <v>1</v>
      </c>
      <c r="Z24" s="80" t="str">
        <f t="shared" si="9"/>
        <v/>
      </c>
      <c r="AA24" s="17">
        <f t="shared" si="19"/>
        <v>533</v>
      </c>
      <c r="AC24" s="57">
        <v>38153</v>
      </c>
      <c r="AD24" s="78" t="str">
        <f t="shared" si="10"/>
        <v/>
      </c>
      <c r="AH24" s="19">
        <f t="shared" si="1"/>
        <v>31980</v>
      </c>
      <c r="AI24" s="19">
        <f t="shared" si="11"/>
        <v>1918800</v>
      </c>
    </row>
    <row r="25" spans="1:37" x14ac:dyDescent="0.25">
      <c r="A25" s="7">
        <f t="shared" si="12"/>
        <v>8</v>
      </c>
      <c r="B25" s="7">
        <f t="shared" si="12"/>
        <v>16</v>
      </c>
      <c r="C25" s="13"/>
      <c r="D25" s="11">
        <f t="shared" si="2"/>
        <v>8</v>
      </c>
      <c r="E25" s="7">
        <f t="shared" si="3"/>
        <v>8</v>
      </c>
      <c r="F25" s="7">
        <f t="shared" si="4"/>
        <v>8</v>
      </c>
      <c r="G25" s="7">
        <f t="shared" si="5"/>
        <v>24</v>
      </c>
      <c r="H25" s="13"/>
      <c r="I25" s="7">
        <f t="shared" si="6"/>
        <v>8</v>
      </c>
      <c r="J25" s="89"/>
      <c r="K25" s="5">
        <f t="shared" si="13"/>
        <v>357.78924799999999</v>
      </c>
      <c r="L25" s="89"/>
      <c r="M25" s="31"/>
      <c r="N25" s="9" t="s">
        <v>11</v>
      </c>
      <c r="O25" s="74">
        <v>1</v>
      </c>
      <c r="P25" s="7">
        <f t="shared" si="14"/>
        <v>8</v>
      </c>
      <c r="Q25" s="75" t="str">
        <f t="shared" si="20"/>
        <v/>
      </c>
      <c r="R25" s="7">
        <f t="shared" si="15"/>
        <v>8</v>
      </c>
      <c r="T25" s="5">
        <f t="shared" si="7"/>
        <v>24</v>
      </c>
      <c r="U25" s="5">
        <f t="shared" si="16"/>
        <v>8</v>
      </c>
      <c r="V25" s="5">
        <f t="shared" si="17"/>
        <v>16</v>
      </c>
      <c r="W25" s="87"/>
      <c r="X25" s="21">
        <f t="shared" si="18"/>
        <v>221.78924799999999</v>
      </c>
      <c r="Y25" s="66">
        <f t="shared" si="8"/>
        <v>1</v>
      </c>
      <c r="Z25" s="80" t="str">
        <f t="shared" si="9"/>
        <v/>
      </c>
      <c r="AA25" s="17">
        <f t="shared" si="19"/>
        <v>557</v>
      </c>
      <c r="AC25" s="57">
        <v>38154</v>
      </c>
      <c r="AD25" s="78" t="str">
        <f t="shared" si="10"/>
        <v/>
      </c>
      <c r="AH25" s="19">
        <f t="shared" si="1"/>
        <v>33420</v>
      </c>
      <c r="AI25" s="19">
        <f t="shared" si="11"/>
        <v>2005200</v>
      </c>
    </row>
    <row r="26" spans="1:37" s="25" customFormat="1" x14ac:dyDescent="0.25">
      <c r="A26" s="13">
        <f t="shared" si="12"/>
        <v>8</v>
      </c>
      <c r="B26" s="13">
        <f t="shared" si="12"/>
        <v>16</v>
      </c>
      <c r="C26" s="13"/>
      <c r="D26" s="20">
        <f t="shared" si="2"/>
        <v>8</v>
      </c>
      <c r="E26" s="13">
        <f t="shared" si="3"/>
        <v>8</v>
      </c>
      <c r="F26" s="13">
        <f t="shared" si="4"/>
        <v>8</v>
      </c>
      <c r="G26" s="13">
        <f t="shared" si="5"/>
        <v>24</v>
      </c>
      <c r="H26" s="13"/>
      <c r="I26" s="13">
        <f t="shared" si="6"/>
        <v>8</v>
      </c>
      <c r="J26" s="31"/>
      <c r="K26" s="21">
        <f t="shared" si="13"/>
        <v>357.78924799999999</v>
      </c>
      <c r="L26" s="31"/>
      <c r="M26" s="31"/>
      <c r="N26" s="22" t="s">
        <v>12</v>
      </c>
      <c r="O26" s="74">
        <v>0</v>
      </c>
      <c r="P26" s="13">
        <f t="shared" si="14"/>
        <v>0</v>
      </c>
      <c r="Q26" s="75" t="str">
        <f t="shared" si="20"/>
        <v>Holiday</v>
      </c>
      <c r="R26" s="13">
        <f t="shared" si="15"/>
        <v>0</v>
      </c>
      <c r="S26" s="13"/>
      <c r="T26" s="21">
        <f t="shared" si="7"/>
        <v>24</v>
      </c>
      <c r="U26" s="21">
        <f t="shared" si="16"/>
        <v>0</v>
      </c>
      <c r="V26" s="21">
        <f t="shared" si="17"/>
        <v>24</v>
      </c>
      <c r="W26" s="87"/>
      <c r="X26" s="21">
        <f t="shared" si="18"/>
        <v>221.78924799999999</v>
      </c>
      <c r="Y26" s="63">
        <f t="shared" si="8"/>
        <v>1</v>
      </c>
      <c r="Z26" s="80" t="str">
        <f t="shared" si="9"/>
        <v/>
      </c>
      <c r="AA26" s="23">
        <f t="shared" si="19"/>
        <v>581</v>
      </c>
      <c r="AB26" s="23"/>
      <c r="AC26" s="58">
        <v>38155</v>
      </c>
      <c r="AD26" s="78" t="str">
        <f t="shared" si="10"/>
        <v/>
      </c>
      <c r="AE26" s="78"/>
      <c r="AF26" s="78"/>
      <c r="AG26" s="78"/>
      <c r="AH26" s="28">
        <f t="shared" si="1"/>
        <v>34860</v>
      </c>
      <c r="AI26" s="28">
        <f t="shared" si="11"/>
        <v>2091600</v>
      </c>
      <c r="AJ26" s="27"/>
      <c r="AK26" s="73"/>
    </row>
    <row r="27" spans="1:37" x14ac:dyDescent="0.25">
      <c r="A27" s="7">
        <f t="shared" si="12"/>
        <v>8</v>
      </c>
      <c r="B27" s="7">
        <f t="shared" si="12"/>
        <v>16</v>
      </c>
      <c r="C27" s="13"/>
      <c r="D27" s="11">
        <f t="shared" si="2"/>
        <v>8</v>
      </c>
      <c r="E27" s="7">
        <f t="shared" si="3"/>
        <v>8</v>
      </c>
      <c r="F27" s="7">
        <f t="shared" si="4"/>
        <v>8</v>
      </c>
      <c r="G27" s="7">
        <f t="shared" si="5"/>
        <v>24</v>
      </c>
      <c r="H27" s="13"/>
      <c r="I27" s="7">
        <f t="shared" si="6"/>
        <v>8</v>
      </c>
      <c r="J27" s="89"/>
      <c r="K27" s="5">
        <f t="shared" si="13"/>
        <v>357.78924799999999</v>
      </c>
      <c r="L27" s="89"/>
      <c r="M27" s="31"/>
      <c r="N27" s="9" t="s">
        <v>13</v>
      </c>
      <c r="O27" s="74">
        <v>0</v>
      </c>
      <c r="P27" s="7">
        <f t="shared" si="14"/>
        <v>0</v>
      </c>
      <c r="Q27" s="75" t="str">
        <f t="shared" si="20"/>
        <v>Holiday</v>
      </c>
      <c r="R27" s="7">
        <f t="shared" si="15"/>
        <v>0</v>
      </c>
      <c r="T27" s="5">
        <f t="shared" si="7"/>
        <v>24</v>
      </c>
      <c r="U27" s="5">
        <f t="shared" si="16"/>
        <v>0</v>
      </c>
      <c r="V27" s="5">
        <f t="shared" si="17"/>
        <v>24</v>
      </c>
      <c r="W27" s="87"/>
      <c r="X27" s="21">
        <f t="shared" si="18"/>
        <v>221.78924799999999</v>
      </c>
      <c r="Y27" s="66">
        <f t="shared" si="8"/>
        <v>1</v>
      </c>
      <c r="Z27" s="80" t="str">
        <f t="shared" si="9"/>
        <v/>
      </c>
      <c r="AA27" s="17">
        <f t="shared" si="19"/>
        <v>605</v>
      </c>
      <c r="AC27" s="57">
        <v>38156</v>
      </c>
      <c r="AD27" s="78" t="str">
        <f t="shared" si="10"/>
        <v/>
      </c>
      <c r="AH27" s="19">
        <f t="shared" si="1"/>
        <v>36300</v>
      </c>
      <c r="AI27" s="19">
        <f t="shared" si="11"/>
        <v>2178000</v>
      </c>
    </row>
    <row r="28" spans="1:37" x14ac:dyDescent="0.25">
      <c r="A28" s="7">
        <f t="shared" si="12"/>
        <v>8</v>
      </c>
      <c r="B28" s="7">
        <f t="shared" si="12"/>
        <v>16</v>
      </c>
      <c r="C28" s="13"/>
      <c r="D28" s="11">
        <f t="shared" si="2"/>
        <v>8</v>
      </c>
      <c r="E28" s="7">
        <f t="shared" si="3"/>
        <v>8</v>
      </c>
      <c r="F28" s="7">
        <f t="shared" si="4"/>
        <v>8</v>
      </c>
      <c r="G28" s="7">
        <f t="shared" si="5"/>
        <v>24</v>
      </c>
      <c r="H28" s="13"/>
      <c r="I28" s="7">
        <f t="shared" si="6"/>
        <v>8</v>
      </c>
      <c r="J28" s="89"/>
      <c r="K28" s="5">
        <f t="shared" si="13"/>
        <v>357.78924799999999</v>
      </c>
      <c r="L28" s="89"/>
      <c r="M28" s="31"/>
      <c r="N28" s="9" t="s">
        <v>14</v>
      </c>
      <c r="O28" s="74">
        <v>1</v>
      </c>
      <c r="P28" s="7">
        <f t="shared" si="14"/>
        <v>8</v>
      </c>
      <c r="Q28" s="75" t="str">
        <f t="shared" si="20"/>
        <v/>
      </c>
      <c r="R28" s="7">
        <f t="shared" si="15"/>
        <v>8</v>
      </c>
      <c r="T28" s="5">
        <f t="shared" si="7"/>
        <v>24</v>
      </c>
      <c r="U28" s="5">
        <f t="shared" si="16"/>
        <v>8</v>
      </c>
      <c r="V28" s="5">
        <f t="shared" si="17"/>
        <v>16</v>
      </c>
      <c r="W28" s="87"/>
      <c r="X28" s="21">
        <f t="shared" si="18"/>
        <v>213.78924799999999</v>
      </c>
      <c r="Y28" s="66">
        <f t="shared" si="8"/>
        <v>1</v>
      </c>
      <c r="Z28" s="80" t="str">
        <f t="shared" si="9"/>
        <v/>
      </c>
      <c r="AA28" s="17">
        <f t="shared" si="19"/>
        <v>629</v>
      </c>
      <c r="AC28" s="57">
        <v>38157</v>
      </c>
      <c r="AD28" s="78" t="str">
        <f t="shared" si="10"/>
        <v/>
      </c>
      <c r="AH28" s="19">
        <f t="shared" si="1"/>
        <v>37740</v>
      </c>
      <c r="AI28" s="19">
        <f t="shared" si="11"/>
        <v>2264400</v>
      </c>
    </row>
    <row r="29" spans="1:37" x14ac:dyDescent="0.25">
      <c r="A29" s="7">
        <f t="shared" si="12"/>
        <v>8</v>
      </c>
      <c r="B29" s="7">
        <f t="shared" si="12"/>
        <v>16</v>
      </c>
      <c r="C29" s="13"/>
      <c r="D29" s="11">
        <f t="shared" si="2"/>
        <v>8</v>
      </c>
      <c r="E29" s="7">
        <f t="shared" si="3"/>
        <v>8</v>
      </c>
      <c r="F29" s="7">
        <f t="shared" si="4"/>
        <v>8</v>
      </c>
      <c r="G29" s="7">
        <f t="shared" si="5"/>
        <v>24</v>
      </c>
      <c r="H29" s="13"/>
      <c r="I29" s="7">
        <f t="shared" si="6"/>
        <v>8</v>
      </c>
      <c r="J29" s="89"/>
      <c r="K29" s="5">
        <f t="shared" si="13"/>
        <v>357.78924799999999</v>
      </c>
      <c r="L29" s="89"/>
      <c r="M29" s="31"/>
      <c r="N29" s="9" t="s">
        <v>15</v>
      </c>
      <c r="O29" s="74">
        <v>1</v>
      </c>
      <c r="P29" s="7">
        <f t="shared" si="14"/>
        <v>8</v>
      </c>
      <c r="Q29" s="75" t="str">
        <f t="shared" si="20"/>
        <v/>
      </c>
      <c r="R29" s="7">
        <f t="shared" si="15"/>
        <v>8</v>
      </c>
      <c r="T29" s="5">
        <f t="shared" si="7"/>
        <v>24</v>
      </c>
      <c r="U29" s="5">
        <f t="shared" si="16"/>
        <v>8</v>
      </c>
      <c r="V29" s="5">
        <f t="shared" si="17"/>
        <v>16</v>
      </c>
      <c r="W29" s="87"/>
      <c r="X29" s="21">
        <f t="shared" si="18"/>
        <v>205.78924799999999</v>
      </c>
      <c r="Y29" s="66">
        <f t="shared" si="8"/>
        <v>1</v>
      </c>
      <c r="Z29" s="80" t="str">
        <f t="shared" si="9"/>
        <v/>
      </c>
      <c r="AA29" s="17">
        <f t="shared" si="19"/>
        <v>653</v>
      </c>
      <c r="AC29" s="57">
        <v>38158</v>
      </c>
      <c r="AD29" s="78" t="str">
        <f t="shared" si="10"/>
        <v/>
      </c>
      <c r="AH29" s="19">
        <f t="shared" si="1"/>
        <v>39180</v>
      </c>
      <c r="AI29" s="19">
        <f t="shared" si="11"/>
        <v>2350800</v>
      </c>
    </row>
    <row r="30" spans="1:37" x14ac:dyDescent="0.25">
      <c r="A30" s="7">
        <f t="shared" si="12"/>
        <v>8</v>
      </c>
      <c r="B30" s="7">
        <f t="shared" si="12"/>
        <v>16</v>
      </c>
      <c r="C30" s="13"/>
      <c r="D30" s="11">
        <f t="shared" si="2"/>
        <v>8</v>
      </c>
      <c r="E30" s="7">
        <f t="shared" si="3"/>
        <v>8</v>
      </c>
      <c r="F30" s="7">
        <f t="shared" si="4"/>
        <v>8</v>
      </c>
      <c r="G30" s="7">
        <f t="shared" si="5"/>
        <v>24</v>
      </c>
      <c r="H30" s="13"/>
      <c r="I30" s="7">
        <f t="shared" si="6"/>
        <v>8</v>
      </c>
      <c r="J30" s="89"/>
      <c r="K30" s="5">
        <f t="shared" si="13"/>
        <v>357.78924799999999</v>
      </c>
      <c r="L30" s="89"/>
      <c r="M30" s="31"/>
      <c r="N30" s="9" t="s">
        <v>9</v>
      </c>
      <c r="O30" s="74">
        <v>1</v>
      </c>
      <c r="P30" s="7">
        <f t="shared" si="14"/>
        <v>8</v>
      </c>
      <c r="Q30" s="75" t="str">
        <f t="shared" si="20"/>
        <v/>
      </c>
      <c r="R30" s="7">
        <f t="shared" si="15"/>
        <v>8</v>
      </c>
      <c r="T30" s="5">
        <f t="shared" si="7"/>
        <v>24</v>
      </c>
      <c r="U30" s="5">
        <f t="shared" si="16"/>
        <v>8</v>
      </c>
      <c r="V30" s="5">
        <f t="shared" si="17"/>
        <v>16</v>
      </c>
      <c r="W30" s="87"/>
      <c r="X30" s="21">
        <f t="shared" si="18"/>
        <v>197.78924799999999</v>
      </c>
      <c r="Y30" s="66">
        <f t="shared" si="8"/>
        <v>1</v>
      </c>
      <c r="Z30" s="80" t="str">
        <f t="shared" si="9"/>
        <v/>
      </c>
      <c r="AA30" s="17">
        <f t="shared" si="19"/>
        <v>677</v>
      </c>
      <c r="AC30" s="57">
        <v>38159</v>
      </c>
      <c r="AD30" s="78" t="str">
        <f t="shared" si="10"/>
        <v/>
      </c>
      <c r="AH30" s="19">
        <f t="shared" si="1"/>
        <v>40620</v>
      </c>
      <c r="AI30" s="19">
        <f t="shared" si="11"/>
        <v>2437200</v>
      </c>
    </row>
    <row r="31" spans="1:37" x14ac:dyDescent="0.25">
      <c r="A31" s="7">
        <f t="shared" si="12"/>
        <v>8</v>
      </c>
      <c r="B31" s="7">
        <f t="shared" si="12"/>
        <v>16</v>
      </c>
      <c r="C31" s="13"/>
      <c r="D31" s="11">
        <f t="shared" si="2"/>
        <v>8</v>
      </c>
      <c r="E31" s="7">
        <f t="shared" si="3"/>
        <v>8</v>
      </c>
      <c r="F31" s="7">
        <f t="shared" si="4"/>
        <v>8</v>
      </c>
      <c r="G31" s="7">
        <f t="shared" si="5"/>
        <v>24</v>
      </c>
      <c r="H31" s="13"/>
      <c r="I31" s="7">
        <f t="shared" si="6"/>
        <v>8</v>
      </c>
      <c r="J31" s="89"/>
      <c r="K31" s="5">
        <f t="shared" si="13"/>
        <v>357.78924799999999</v>
      </c>
      <c r="L31" s="89"/>
      <c r="M31" s="31"/>
      <c r="N31" s="9" t="s">
        <v>10</v>
      </c>
      <c r="O31" s="74">
        <v>1</v>
      </c>
      <c r="P31" s="7">
        <f t="shared" si="14"/>
        <v>8</v>
      </c>
      <c r="Q31" s="75" t="str">
        <f t="shared" si="20"/>
        <v/>
      </c>
      <c r="R31" s="7">
        <f t="shared" si="15"/>
        <v>8</v>
      </c>
      <c r="T31" s="5">
        <f t="shared" si="7"/>
        <v>24</v>
      </c>
      <c r="U31" s="5">
        <f t="shared" si="16"/>
        <v>8</v>
      </c>
      <c r="V31" s="5">
        <f t="shared" si="17"/>
        <v>16</v>
      </c>
      <c r="W31" s="87"/>
      <c r="X31" s="21">
        <f t="shared" si="18"/>
        <v>189.78924799999999</v>
      </c>
      <c r="Y31" s="66">
        <f t="shared" si="8"/>
        <v>1</v>
      </c>
      <c r="Z31" s="80" t="str">
        <f t="shared" si="9"/>
        <v/>
      </c>
      <c r="AA31" s="17">
        <f t="shared" si="19"/>
        <v>701</v>
      </c>
      <c r="AC31" s="57">
        <v>38160</v>
      </c>
      <c r="AD31" s="78" t="str">
        <f t="shared" si="10"/>
        <v/>
      </c>
      <c r="AH31" s="19">
        <f t="shared" si="1"/>
        <v>42060</v>
      </c>
      <c r="AI31" s="19">
        <f t="shared" si="11"/>
        <v>2523600</v>
      </c>
    </row>
    <row r="32" spans="1:37" x14ac:dyDescent="0.25">
      <c r="A32" s="7">
        <f t="shared" si="12"/>
        <v>8</v>
      </c>
      <c r="B32" s="7">
        <f t="shared" si="12"/>
        <v>16</v>
      </c>
      <c r="C32" s="13"/>
      <c r="D32" s="11">
        <f t="shared" si="2"/>
        <v>8</v>
      </c>
      <c r="E32" s="7">
        <f t="shared" si="3"/>
        <v>8</v>
      </c>
      <c r="F32" s="7">
        <f t="shared" si="4"/>
        <v>8</v>
      </c>
      <c r="G32" s="7">
        <f t="shared" si="5"/>
        <v>24</v>
      </c>
      <c r="H32" s="13"/>
      <c r="I32" s="7">
        <f t="shared" si="6"/>
        <v>8</v>
      </c>
      <c r="J32" s="89"/>
      <c r="K32" s="5">
        <f t="shared" si="13"/>
        <v>357.78924799999999</v>
      </c>
      <c r="L32" s="89"/>
      <c r="M32" s="31"/>
      <c r="N32" s="9" t="s">
        <v>11</v>
      </c>
      <c r="O32" s="74">
        <v>1</v>
      </c>
      <c r="P32" s="7">
        <f t="shared" si="14"/>
        <v>8</v>
      </c>
      <c r="Q32" s="75" t="str">
        <f t="shared" si="20"/>
        <v/>
      </c>
      <c r="R32" s="7">
        <f t="shared" si="15"/>
        <v>8</v>
      </c>
      <c r="T32" s="5">
        <f t="shared" si="7"/>
        <v>24</v>
      </c>
      <c r="U32" s="5">
        <f t="shared" si="16"/>
        <v>8</v>
      </c>
      <c r="V32" s="5">
        <f t="shared" si="17"/>
        <v>16</v>
      </c>
      <c r="W32" s="87"/>
      <c r="X32" s="21">
        <f t="shared" si="18"/>
        <v>181.78924799999999</v>
      </c>
      <c r="Y32" s="66">
        <f t="shared" si="8"/>
        <v>1</v>
      </c>
      <c r="Z32" s="80" t="str">
        <f t="shared" si="9"/>
        <v/>
      </c>
      <c r="AA32" s="17">
        <f t="shared" si="19"/>
        <v>725</v>
      </c>
      <c r="AC32" s="57">
        <v>38161</v>
      </c>
      <c r="AD32" s="78" t="str">
        <f t="shared" si="10"/>
        <v/>
      </c>
      <c r="AH32" s="19">
        <f t="shared" si="1"/>
        <v>43500</v>
      </c>
      <c r="AI32" s="19">
        <f t="shared" si="11"/>
        <v>2610000</v>
      </c>
    </row>
    <row r="33" spans="1:35" x14ac:dyDescent="0.25">
      <c r="A33" s="7">
        <f t="shared" si="12"/>
        <v>8</v>
      </c>
      <c r="B33" s="7">
        <f t="shared" si="12"/>
        <v>16</v>
      </c>
      <c r="C33" s="13"/>
      <c r="D33" s="11">
        <f t="shared" si="2"/>
        <v>8</v>
      </c>
      <c r="E33" s="7">
        <f t="shared" si="3"/>
        <v>8</v>
      </c>
      <c r="F33" s="7">
        <f t="shared" si="4"/>
        <v>8</v>
      </c>
      <c r="G33" s="7">
        <f t="shared" si="5"/>
        <v>24</v>
      </c>
      <c r="H33" s="13"/>
      <c r="I33" s="7">
        <f t="shared" si="6"/>
        <v>8</v>
      </c>
      <c r="J33" s="89"/>
      <c r="K33" s="5">
        <f t="shared" si="13"/>
        <v>357.78924799999999</v>
      </c>
      <c r="L33" s="89"/>
      <c r="M33" s="31"/>
      <c r="N33" s="9" t="s">
        <v>12</v>
      </c>
      <c r="O33" s="74">
        <v>0</v>
      </c>
      <c r="P33" s="7">
        <f t="shared" si="14"/>
        <v>0</v>
      </c>
      <c r="Q33" s="75" t="str">
        <f t="shared" si="20"/>
        <v>Holiday</v>
      </c>
      <c r="R33" s="7">
        <f t="shared" si="15"/>
        <v>0</v>
      </c>
      <c r="T33" s="5">
        <f t="shared" si="7"/>
        <v>24</v>
      </c>
      <c r="U33" s="5">
        <f t="shared" si="16"/>
        <v>0</v>
      </c>
      <c r="V33" s="5">
        <f t="shared" si="17"/>
        <v>24</v>
      </c>
      <c r="W33" s="87"/>
      <c r="X33" s="21">
        <f t="shared" si="18"/>
        <v>181.78924799999999</v>
      </c>
      <c r="Y33" s="66">
        <f t="shared" si="8"/>
        <v>1</v>
      </c>
      <c r="Z33" s="80" t="str">
        <f t="shared" si="9"/>
        <v/>
      </c>
      <c r="AA33" s="17">
        <f t="shared" si="19"/>
        <v>749</v>
      </c>
      <c r="AC33" s="57">
        <v>38162</v>
      </c>
      <c r="AD33" s="78" t="str">
        <f t="shared" si="10"/>
        <v/>
      </c>
      <c r="AH33" s="19">
        <f t="shared" si="1"/>
        <v>44940</v>
      </c>
      <c r="AI33" s="19">
        <f t="shared" si="11"/>
        <v>2696400</v>
      </c>
    </row>
    <row r="34" spans="1:35" x14ac:dyDescent="0.25">
      <c r="A34" s="7">
        <f t="shared" si="12"/>
        <v>8</v>
      </c>
      <c r="B34" s="7">
        <f t="shared" si="12"/>
        <v>16</v>
      </c>
      <c r="C34" s="13"/>
      <c r="D34" s="11">
        <f t="shared" si="2"/>
        <v>8</v>
      </c>
      <c r="E34" s="7">
        <f t="shared" si="3"/>
        <v>8</v>
      </c>
      <c r="F34" s="7">
        <f t="shared" si="4"/>
        <v>8</v>
      </c>
      <c r="G34" s="7">
        <f t="shared" si="5"/>
        <v>24</v>
      </c>
      <c r="H34" s="13"/>
      <c r="I34" s="7">
        <f t="shared" si="6"/>
        <v>8</v>
      </c>
      <c r="J34" s="89"/>
      <c r="K34" s="5">
        <f t="shared" si="13"/>
        <v>357.78924799999999</v>
      </c>
      <c r="L34" s="89"/>
      <c r="M34" s="31"/>
      <c r="N34" s="9" t="s">
        <v>13</v>
      </c>
      <c r="O34" s="74">
        <v>0</v>
      </c>
      <c r="P34" s="7">
        <f t="shared" si="14"/>
        <v>0</v>
      </c>
      <c r="Q34" s="75" t="str">
        <f t="shared" si="20"/>
        <v>Holiday</v>
      </c>
      <c r="R34" s="7">
        <f t="shared" si="15"/>
        <v>0</v>
      </c>
      <c r="T34" s="5">
        <f t="shared" si="7"/>
        <v>24</v>
      </c>
      <c r="U34" s="5">
        <f t="shared" si="16"/>
        <v>0</v>
      </c>
      <c r="V34" s="5">
        <f t="shared" si="17"/>
        <v>24</v>
      </c>
      <c r="W34" s="87"/>
      <c r="X34" s="21">
        <f t="shared" si="18"/>
        <v>181.78924799999999</v>
      </c>
      <c r="Y34" s="66">
        <f t="shared" si="8"/>
        <v>1</v>
      </c>
      <c r="Z34" s="80" t="str">
        <f t="shared" si="9"/>
        <v/>
      </c>
      <c r="AA34" s="17">
        <f t="shared" si="19"/>
        <v>773</v>
      </c>
      <c r="AC34" s="57">
        <v>38163</v>
      </c>
      <c r="AD34" s="78" t="str">
        <f t="shared" si="10"/>
        <v/>
      </c>
      <c r="AH34" s="19">
        <f t="shared" ref="AH34:AH65" si="21">AA34*60</f>
        <v>46380</v>
      </c>
      <c r="AI34" s="19">
        <f t="shared" si="11"/>
        <v>2782800</v>
      </c>
    </row>
    <row r="35" spans="1:35" x14ac:dyDescent="0.25">
      <c r="A35" s="7">
        <f t="shared" si="12"/>
        <v>8</v>
      </c>
      <c r="B35" s="7">
        <f t="shared" si="12"/>
        <v>16</v>
      </c>
      <c r="C35" s="13"/>
      <c r="D35" s="11">
        <f t="shared" si="2"/>
        <v>8</v>
      </c>
      <c r="E35" s="7">
        <f t="shared" si="3"/>
        <v>8</v>
      </c>
      <c r="F35" s="7">
        <f t="shared" si="4"/>
        <v>8</v>
      </c>
      <c r="G35" s="7">
        <f t="shared" si="5"/>
        <v>24</v>
      </c>
      <c r="H35" s="13"/>
      <c r="I35" s="7">
        <f t="shared" si="6"/>
        <v>8</v>
      </c>
      <c r="J35" s="89"/>
      <c r="K35" s="5">
        <f t="shared" si="13"/>
        <v>357.78924799999999</v>
      </c>
      <c r="L35" s="89"/>
      <c r="M35" s="31"/>
      <c r="N35" s="9" t="s">
        <v>14</v>
      </c>
      <c r="O35" s="74">
        <v>1</v>
      </c>
      <c r="P35" s="7">
        <f t="shared" si="14"/>
        <v>8</v>
      </c>
      <c r="Q35" s="75" t="str">
        <f t="shared" si="20"/>
        <v/>
      </c>
      <c r="R35" s="7">
        <f t="shared" si="15"/>
        <v>8</v>
      </c>
      <c r="T35" s="5">
        <f t="shared" si="7"/>
        <v>24</v>
      </c>
      <c r="U35" s="5">
        <f t="shared" si="16"/>
        <v>8</v>
      </c>
      <c r="V35" s="5">
        <f t="shared" si="17"/>
        <v>16</v>
      </c>
      <c r="W35" s="87"/>
      <c r="X35" s="21">
        <f t="shared" si="18"/>
        <v>173.78924799999999</v>
      </c>
      <c r="Y35" s="66">
        <f t="shared" si="8"/>
        <v>1</v>
      </c>
      <c r="Z35" s="80" t="str">
        <f t="shared" si="9"/>
        <v/>
      </c>
      <c r="AA35" s="17">
        <f t="shared" si="19"/>
        <v>797</v>
      </c>
      <c r="AC35" s="57">
        <v>38164</v>
      </c>
      <c r="AD35" s="78" t="str">
        <f t="shared" si="10"/>
        <v/>
      </c>
      <c r="AH35" s="19">
        <f t="shared" si="21"/>
        <v>47820</v>
      </c>
      <c r="AI35" s="19">
        <f t="shared" si="11"/>
        <v>2869200</v>
      </c>
    </row>
    <row r="36" spans="1:35" x14ac:dyDescent="0.25">
      <c r="A36" s="7">
        <f t="shared" si="12"/>
        <v>8</v>
      </c>
      <c r="B36" s="7">
        <f t="shared" si="12"/>
        <v>16</v>
      </c>
      <c r="C36" s="13"/>
      <c r="D36" s="11">
        <f t="shared" si="2"/>
        <v>8</v>
      </c>
      <c r="E36" s="7">
        <f t="shared" si="3"/>
        <v>8</v>
      </c>
      <c r="F36" s="7">
        <f t="shared" si="4"/>
        <v>8</v>
      </c>
      <c r="G36" s="7">
        <f t="shared" si="5"/>
        <v>24</v>
      </c>
      <c r="H36" s="13"/>
      <c r="I36" s="7">
        <f t="shared" si="6"/>
        <v>8</v>
      </c>
      <c r="J36" s="89"/>
      <c r="K36" s="5">
        <f t="shared" si="13"/>
        <v>357.78924799999999</v>
      </c>
      <c r="L36" s="89"/>
      <c r="M36" s="31"/>
      <c r="N36" s="9" t="s">
        <v>15</v>
      </c>
      <c r="O36" s="74">
        <v>1</v>
      </c>
      <c r="P36" s="7">
        <f t="shared" si="14"/>
        <v>8</v>
      </c>
      <c r="Q36" s="75" t="str">
        <f t="shared" si="20"/>
        <v/>
      </c>
      <c r="R36" s="7">
        <f t="shared" si="15"/>
        <v>8</v>
      </c>
      <c r="T36" s="5">
        <f t="shared" si="7"/>
        <v>24</v>
      </c>
      <c r="U36" s="5">
        <f t="shared" si="16"/>
        <v>8</v>
      </c>
      <c r="V36" s="5">
        <f t="shared" si="17"/>
        <v>16</v>
      </c>
      <c r="W36" s="87"/>
      <c r="X36" s="21">
        <f t="shared" si="18"/>
        <v>165.78924799999999</v>
      </c>
      <c r="Y36" s="66">
        <f t="shared" si="8"/>
        <v>1</v>
      </c>
      <c r="Z36" s="80" t="str">
        <f t="shared" si="9"/>
        <v/>
      </c>
      <c r="AA36" s="17">
        <f t="shared" si="19"/>
        <v>821</v>
      </c>
      <c r="AC36" s="57">
        <v>38165</v>
      </c>
      <c r="AD36" s="78" t="str">
        <f t="shared" si="10"/>
        <v/>
      </c>
      <c r="AH36" s="19">
        <f t="shared" si="21"/>
        <v>49260</v>
      </c>
      <c r="AI36" s="19">
        <f t="shared" si="11"/>
        <v>2955600</v>
      </c>
    </row>
    <row r="37" spans="1:35" x14ac:dyDescent="0.25">
      <c r="A37" s="7">
        <f t="shared" si="12"/>
        <v>8</v>
      </c>
      <c r="B37" s="7">
        <f t="shared" si="12"/>
        <v>16</v>
      </c>
      <c r="C37" s="13"/>
      <c r="D37" s="11">
        <f t="shared" si="2"/>
        <v>8</v>
      </c>
      <c r="E37" s="7">
        <f t="shared" si="3"/>
        <v>8</v>
      </c>
      <c r="F37" s="7">
        <f t="shared" si="4"/>
        <v>8</v>
      </c>
      <c r="G37" s="7">
        <f t="shared" si="5"/>
        <v>24</v>
      </c>
      <c r="H37" s="13"/>
      <c r="I37" s="7">
        <f t="shared" si="6"/>
        <v>8</v>
      </c>
      <c r="J37" s="89"/>
      <c r="K37" s="5">
        <f t="shared" si="13"/>
        <v>357.78924799999999</v>
      </c>
      <c r="L37" s="89"/>
      <c r="M37" s="31"/>
      <c r="N37" s="9" t="s">
        <v>9</v>
      </c>
      <c r="O37" s="74">
        <v>1</v>
      </c>
      <c r="P37" s="7">
        <f t="shared" si="14"/>
        <v>8</v>
      </c>
      <c r="Q37" s="75" t="str">
        <f t="shared" si="20"/>
        <v/>
      </c>
      <c r="R37" s="7">
        <f t="shared" si="15"/>
        <v>8</v>
      </c>
      <c r="T37" s="5">
        <f t="shared" si="7"/>
        <v>24</v>
      </c>
      <c r="U37" s="5">
        <f t="shared" si="16"/>
        <v>8</v>
      </c>
      <c r="V37" s="5">
        <f t="shared" si="17"/>
        <v>16</v>
      </c>
      <c r="W37" s="87"/>
      <c r="X37" s="21">
        <f t="shared" si="18"/>
        <v>157.78924799999999</v>
      </c>
      <c r="Y37" s="66">
        <f t="shared" si="8"/>
        <v>1</v>
      </c>
      <c r="Z37" s="80" t="str">
        <f t="shared" si="9"/>
        <v/>
      </c>
      <c r="AA37" s="17">
        <f t="shared" si="19"/>
        <v>845</v>
      </c>
      <c r="AC37" s="57">
        <v>38166</v>
      </c>
      <c r="AD37" s="78" t="str">
        <f t="shared" si="10"/>
        <v/>
      </c>
      <c r="AH37" s="19">
        <f t="shared" si="21"/>
        <v>50700</v>
      </c>
      <c r="AI37" s="19">
        <f t="shared" si="11"/>
        <v>3042000</v>
      </c>
    </row>
    <row r="38" spans="1:35" x14ac:dyDescent="0.25">
      <c r="A38" s="7">
        <f t="shared" si="12"/>
        <v>8</v>
      </c>
      <c r="B38" s="7">
        <f t="shared" si="12"/>
        <v>16</v>
      </c>
      <c r="C38" s="13"/>
      <c r="D38" s="11">
        <f t="shared" si="2"/>
        <v>8</v>
      </c>
      <c r="E38" s="7">
        <f t="shared" si="3"/>
        <v>8</v>
      </c>
      <c r="F38" s="7">
        <f t="shared" si="4"/>
        <v>8</v>
      </c>
      <c r="G38" s="7">
        <f t="shared" si="5"/>
        <v>24</v>
      </c>
      <c r="H38" s="13"/>
      <c r="I38" s="7">
        <f t="shared" si="6"/>
        <v>8</v>
      </c>
      <c r="J38" s="89"/>
      <c r="K38" s="5">
        <f t="shared" si="13"/>
        <v>357.78924799999999</v>
      </c>
      <c r="L38" s="89"/>
      <c r="M38" s="31"/>
      <c r="N38" s="9" t="s">
        <v>10</v>
      </c>
      <c r="O38" s="74">
        <v>1</v>
      </c>
      <c r="P38" s="7">
        <f t="shared" si="14"/>
        <v>8</v>
      </c>
      <c r="Q38" s="75" t="str">
        <f t="shared" si="20"/>
        <v/>
      </c>
      <c r="R38" s="7">
        <f t="shared" si="15"/>
        <v>8</v>
      </c>
      <c r="T38" s="5">
        <f t="shared" si="7"/>
        <v>24</v>
      </c>
      <c r="U38" s="5">
        <f t="shared" si="16"/>
        <v>8</v>
      </c>
      <c r="V38" s="5">
        <f t="shared" si="17"/>
        <v>16</v>
      </c>
      <c r="W38" s="87"/>
      <c r="X38" s="21">
        <f t="shared" si="18"/>
        <v>149.78924799999999</v>
      </c>
      <c r="Y38" s="66">
        <f t="shared" si="8"/>
        <v>1</v>
      </c>
      <c r="Z38" s="80" t="str">
        <f t="shared" si="9"/>
        <v/>
      </c>
      <c r="AA38" s="17">
        <f t="shared" si="19"/>
        <v>869</v>
      </c>
      <c r="AC38" s="57">
        <v>38167</v>
      </c>
      <c r="AD38" s="78" t="str">
        <f t="shared" si="10"/>
        <v/>
      </c>
      <c r="AH38" s="19">
        <f t="shared" si="21"/>
        <v>52140</v>
      </c>
      <c r="AI38" s="19">
        <f t="shared" si="11"/>
        <v>3128400</v>
      </c>
    </row>
    <row r="39" spans="1:35" x14ac:dyDescent="0.25">
      <c r="A39" s="7">
        <f t="shared" ref="A39:A72" si="22">A38</f>
        <v>8</v>
      </c>
      <c r="B39" s="7">
        <f t="shared" ref="B39:B72" si="23">B38</f>
        <v>16</v>
      </c>
      <c r="C39" s="13"/>
      <c r="D39" s="11">
        <f t="shared" ref="D39:D72" si="24">IF(A39&gt;0,A39,0)</f>
        <v>8</v>
      </c>
      <c r="E39" s="7">
        <f t="shared" ref="E39:E72" si="25">B39-A39</f>
        <v>8</v>
      </c>
      <c r="F39" s="7">
        <f t="shared" ref="F39:F72" si="26">IF(B39&lt;24,24-B39,0)</f>
        <v>8</v>
      </c>
      <c r="G39" s="7">
        <f t="shared" ref="G39:G72" si="27">IF(D39+E39+F39=24, D39+E39+F39,0)</f>
        <v>24</v>
      </c>
      <c r="H39" s="13"/>
      <c r="I39" s="7">
        <f t="shared" ref="I39:I72" si="28">IF(G39=0, 0, E39)</f>
        <v>8</v>
      </c>
      <c r="J39" s="89"/>
      <c r="K39" s="5">
        <f t="shared" ref="K39:K72" si="29">K38</f>
        <v>357.78924799999999</v>
      </c>
      <c r="L39" s="89"/>
      <c r="M39" s="31"/>
      <c r="N39" s="9" t="s">
        <v>11</v>
      </c>
      <c r="O39" s="74">
        <v>1</v>
      </c>
      <c r="P39" s="7">
        <f t="shared" ref="P39:P73" si="30">I39*O39</f>
        <v>8</v>
      </c>
      <c r="Q39" s="75" t="str">
        <f t="shared" si="20"/>
        <v/>
      </c>
      <c r="R39" s="7">
        <f t="shared" ref="R39:R73" si="31">P39*Y38</f>
        <v>8</v>
      </c>
      <c r="T39" s="5">
        <f t="shared" ref="T39:T73" si="32">Y38*IF(X39=0, D39+U39,G39)</f>
        <v>24</v>
      </c>
      <c r="U39" s="5">
        <f t="shared" ref="U39:U73" si="33">IF(Y38=1, IF(X38&lt;R39,X38,R39), 0)</f>
        <v>8</v>
      </c>
      <c r="V39" s="5">
        <f t="shared" ref="V39:V73" si="34">Y38 *IF(X39=0, 0,T39-U39)</f>
        <v>16</v>
      </c>
      <c r="W39" s="87"/>
      <c r="X39" s="21">
        <f t="shared" ref="X39:X73" si="35">IF(X38-U39&lt;=0,0,X38-U39)</f>
        <v>141.78924799999999</v>
      </c>
      <c r="Y39" s="66">
        <f t="shared" si="8"/>
        <v>1</v>
      </c>
      <c r="Z39" s="80" t="str">
        <f t="shared" si="9"/>
        <v/>
      </c>
      <c r="AA39" s="17">
        <f t="shared" ref="AA39:AA73" si="36">IF(T39=0,0,T39+AA38)</f>
        <v>893</v>
      </c>
      <c r="AC39" s="57">
        <v>38168</v>
      </c>
      <c r="AD39" s="78" t="str">
        <f t="shared" si="10"/>
        <v/>
      </c>
      <c r="AH39" s="19">
        <f t="shared" si="21"/>
        <v>53580</v>
      </c>
      <c r="AI39" s="19">
        <f t="shared" si="11"/>
        <v>3214800</v>
      </c>
    </row>
    <row r="40" spans="1:35" x14ac:dyDescent="0.25">
      <c r="A40" s="7">
        <f t="shared" si="22"/>
        <v>8</v>
      </c>
      <c r="B40" s="7">
        <f t="shared" si="23"/>
        <v>16</v>
      </c>
      <c r="C40" s="13"/>
      <c r="D40" s="11">
        <f t="shared" si="24"/>
        <v>8</v>
      </c>
      <c r="E40" s="7">
        <f t="shared" si="25"/>
        <v>8</v>
      </c>
      <c r="F40" s="7">
        <f t="shared" si="26"/>
        <v>8</v>
      </c>
      <c r="G40" s="7">
        <f t="shared" si="27"/>
        <v>24</v>
      </c>
      <c r="H40" s="13"/>
      <c r="I40" s="7">
        <f t="shared" si="28"/>
        <v>8</v>
      </c>
      <c r="J40" s="89"/>
      <c r="K40" s="5">
        <f t="shared" si="29"/>
        <v>357.78924799999999</v>
      </c>
      <c r="L40" s="89"/>
      <c r="M40" s="31"/>
      <c r="N40" s="9" t="s">
        <v>12</v>
      </c>
      <c r="O40" s="74">
        <v>0</v>
      </c>
      <c r="P40" s="7">
        <f t="shared" si="30"/>
        <v>0</v>
      </c>
      <c r="Q40" s="75" t="str">
        <f t="shared" si="20"/>
        <v>Holiday</v>
      </c>
      <c r="R40" s="7">
        <f t="shared" si="31"/>
        <v>0</v>
      </c>
      <c r="T40" s="5">
        <f t="shared" si="32"/>
        <v>24</v>
      </c>
      <c r="U40" s="5">
        <f t="shared" si="33"/>
        <v>0</v>
      </c>
      <c r="V40" s="5">
        <f t="shared" si="34"/>
        <v>24</v>
      </c>
      <c r="W40" s="87"/>
      <c r="X40" s="21">
        <f t="shared" si="35"/>
        <v>141.78924799999999</v>
      </c>
      <c r="Y40" s="66">
        <f t="shared" si="8"/>
        <v>1</v>
      </c>
      <c r="Z40" s="80" t="str">
        <f t="shared" si="9"/>
        <v/>
      </c>
      <c r="AA40" s="17">
        <f t="shared" si="36"/>
        <v>917</v>
      </c>
      <c r="AC40" s="57">
        <v>38169</v>
      </c>
      <c r="AD40" s="78" t="str">
        <f t="shared" si="10"/>
        <v/>
      </c>
      <c r="AH40" s="19">
        <f t="shared" si="21"/>
        <v>55020</v>
      </c>
      <c r="AI40" s="19">
        <f t="shared" si="11"/>
        <v>3301200</v>
      </c>
    </row>
    <row r="41" spans="1:35" x14ac:dyDescent="0.25">
      <c r="A41" s="7">
        <f t="shared" si="22"/>
        <v>8</v>
      </c>
      <c r="B41" s="7">
        <f t="shared" si="23"/>
        <v>16</v>
      </c>
      <c r="C41" s="13"/>
      <c r="D41" s="11">
        <f t="shared" si="24"/>
        <v>8</v>
      </c>
      <c r="E41" s="7">
        <f t="shared" si="25"/>
        <v>8</v>
      </c>
      <c r="F41" s="7">
        <f t="shared" si="26"/>
        <v>8</v>
      </c>
      <c r="G41" s="7">
        <f t="shared" si="27"/>
        <v>24</v>
      </c>
      <c r="H41" s="13"/>
      <c r="I41" s="7">
        <f t="shared" si="28"/>
        <v>8</v>
      </c>
      <c r="J41" s="89"/>
      <c r="K41" s="5">
        <f t="shared" si="29"/>
        <v>357.78924799999999</v>
      </c>
      <c r="L41" s="89"/>
      <c r="M41" s="31"/>
      <c r="N41" s="9" t="s">
        <v>13</v>
      </c>
      <c r="O41" s="74">
        <v>0</v>
      </c>
      <c r="P41" s="7">
        <f t="shared" si="30"/>
        <v>0</v>
      </c>
      <c r="Q41" s="75" t="str">
        <f t="shared" si="20"/>
        <v>Holiday</v>
      </c>
      <c r="R41" s="7">
        <f t="shared" si="31"/>
        <v>0</v>
      </c>
      <c r="T41" s="5">
        <f t="shared" si="32"/>
        <v>24</v>
      </c>
      <c r="U41" s="5">
        <f t="shared" si="33"/>
        <v>0</v>
      </c>
      <c r="V41" s="5">
        <f t="shared" si="34"/>
        <v>24</v>
      </c>
      <c r="W41" s="87"/>
      <c r="X41" s="21">
        <f t="shared" si="35"/>
        <v>141.78924799999999</v>
      </c>
      <c r="Y41" s="66">
        <f t="shared" si="8"/>
        <v>1</v>
      </c>
      <c r="Z41" s="80" t="str">
        <f t="shared" si="9"/>
        <v/>
      </c>
      <c r="AA41" s="17">
        <f t="shared" si="36"/>
        <v>941</v>
      </c>
      <c r="AC41" s="57">
        <v>38170</v>
      </c>
      <c r="AD41" s="78" t="str">
        <f t="shared" si="10"/>
        <v/>
      </c>
      <c r="AH41" s="19">
        <f t="shared" si="21"/>
        <v>56460</v>
      </c>
      <c r="AI41" s="19">
        <f t="shared" si="11"/>
        <v>3387600</v>
      </c>
    </row>
    <row r="42" spans="1:35" x14ac:dyDescent="0.25">
      <c r="A42" s="7">
        <f t="shared" si="22"/>
        <v>8</v>
      </c>
      <c r="B42" s="7">
        <f t="shared" si="23"/>
        <v>16</v>
      </c>
      <c r="C42" s="13"/>
      <c r="D42" s="11">
        <f t="shared" si="24"/>
        <v>8</v>
      </c>
      <c r="E42" s="7">
        <f t="shared" si="25"/>
        <v>8</v>
      </c>
      <c r="F42" s="7">
        <f t="shared" si="26"/>
        <v>8</v>
      </c>
      <c r="G42" s="7">
        <f t="shared" si="27"/>
        <v>24</v>
      </c>
      <c r="H42" s="13"/>
      <c r="I42" s="7">
        <f t="shared" si="28"/>
        <v>8</v>
      </c>
      <c r="J42" s="89"/>
      <c r="K42" s="5">
        <f t="shared" si="29"/>
        <v>357.78924799999999</v>
      </c>
      <c r="L42" s="89"/>
      <c r="M42" s="31"/>
      <c r="N42" s="9" t="s">
        <v>14</v>
      </c>
      <c r="O42" s="74">
        <v>1</v>
      </c>
      <c r="P42" s="7">
        <f t="shared" si="30"/>
        <v>8</v>
      </c>
      <c r="Q42" s="75" t="str">
        <f t="shared" si="20"/>
        <v/>
      </c>
      <c r="R42" s="7">
        <f t="shared" si="31"/>
        <v>8</v>
      </c>
      <c r="T42" s="5">
        <f t="shared" si="32"/>
        <v>24</v>
      </c>
      <c r="U42" s="5">
        <f t="shared" si="33"/>
        <v>8</v>
      </c>
      <c r="V42" s="5">
        <f t="shared" si="34"/>
        <v>16</v>
      </c>
      <c r="W42" s="87"/>
      <c r="X42" s="21">
        <f t="shared" si="35"/>
        <v>133.78924799999999</v>
      </c>
      <c r="Y42" s="66">
        <f t="shared" si="8"/>
        <v>1</v>
      </c>
      <c r="Z42" s="80" t="str">
        <f t="shared" si="9"/>
        <v/>
      </c>
      <c r="AA42" s="17">
        <f t="shared" si="36"/>
        <v>965</v>
      </c>
      <c r="AC42" s="57">
        <v>38171</v>
      </c>
      <c r="AD42" s="78" t="str">
        <f t="shared" si="10"/>
        <v/>
      </c>
      <c r="AH42" s="19">
        <f t="shared" si="21"/>
        <v>57900</v>
      </c>
      <c r="AI42" s="19">
        <f t="shared" si="11"/>
        <v>3474000</v>
      </c>
    </row>
    <row r="43" spans="1:35" x14ac:dyDescent="0.25">
      <c r="A43" s="7">
        <f t="shared" si="22"/>
        <v>8</v>
      </c>
      <c r="B43" s="7">
        <f t="shared" si="23"/>
        <v>16</v>
      </c>
      <c r="C43" s="13"/>
      <c r="D43" s="11">
        <f t="shared" si="24"/>
        <v>8</v>
      </c>
      <c r="E43" s="7">
        <f t="shared" si="25"/>
        <v>8</v>
      </c>
      <c r="F43" s="7">
        <f t="shared" si="26"/>
        <v>8</v>
      </c>
      <c r="G43" s="7">
        <f t="shared" si="27"/>
        <v>24</v>
      </c>
      <c r="H43" s="13"/>
      <c r="I43" s="7">
        <f t="shared" si="28"/>
        <v>8</v>
      </c>
      <c r="J43" s="89"/>
      <c r="K43" s="5">
        <f t="shared" si="29"/>
        <v>357.78924799999999</v>
      </c>
      <c r="L43" s="89"/>
      <c r="M43" s="31"/>
      <c r="N43" s="9" t="s">
        <v>15</v>
      </c>
      <c r="O43" s="74">
        <v>1</v>
      </c>
      <c r="P43" s="7">
        <f t="shared" si="30"/>
        <v>8</v>
      </c>
      <c r="Q43" s="75" t="str">
        <f t="shared" si="20"/>
        <v/>
      </c>
      <c r="R43" s="7">
        <f t="shared" si="31"/>
        <v>8</v>
      </c>
      <c r="T43" s="5">
        <f t="shared" si="32"/>
        <v>24</v>
      </c>
      <c r="U43" s="5">
        <f t="shared" si="33"/>
        <v>8</v>
      </c>
      <c r="V43" s="5">
        <f t="shared" si="34"/>
        <v>16</v>
      </c>
      <c r="W43" s="87"/>
      <c r="X43" s="21">
        <f t="shared" si="35"/>
        <v>125.78924799999999</v>
      </c>
      <c r="Y43" s="66">
        <f t="shared" si="8"/>
        <v>1</v>
      </c>
      <c r="Z43" s="80" t="str">
        <f t="shared" si="9"/>
        <v/>
      </c>
      <c r="AA43" s="17">
        <f t="shared" si="36"/>
        <v>989</v>
      </c>
      <c r="AC43" s="57">
        <v>38172</v>
      </c>
      <c r="AD43" s="78" t="str">
        <f t="shared" si="10"/>
        <v/>
      </c>
      <c r="AH43" s="19">
        <f t="shared" si="21"/>
        <v>59340</v>
      </c>
      <c r="AI43" s="19">
        <f t="shared" si="11"/>
        <v>3560400</v>
      </c>
    </row>
    <row r="44" spans="1:35" x14ac:dyDescent="0.25">
      <c r="A44" s="7">
        <f t="shared" si="22"/>
        <v>8</v>
      </c>
      <c r="B44" s="7">
        <f t="shared" si="23"/>
        <v>16</v>
      </c>
      <c r="C44" s="13"/>
      <c r="D44" s="11">
        <f t="shared" si="24"/>
        <v>8</v>
      </c>
      <c r="E44" s="7">
        <f t="shared" si="25"/>
        <v>8</v>
      </c>
      <c r="F44" s="7">
        <f t="shared" si="26"/>
        <v>8</v>
      </c>
      <c r="G44" s="7">
        <f t="shared" si="27"/>
        <v>24</v>
      </c>
      <c r="H44" s="13"/>
      <c r="I44" s="7">
        <f t="shared" si="28"/>
        <v>8</v>
      </c>
      <c r="J44" s="89"/>
      <c r="K44" s="5">
        <f t="shared" si="29"/>
        <v>357.78924799999999</v>
      </c>
      <c r="L44" s="89"/>
      <c r="M44" s="31"/>
      <c r="N44" s="9" t="s">
        <v>9</v>
      </c>
      <c r="O44" s="74">
        <v>1</v>
      </c>
      <c r="P44" s="7">
        <f t="shared" si="30"/>
        <v>8</v>
      </c>
      <c r="Q44" s="75" t="str">
        <f t="shared" si="20"/>
        <v/>
      </c>
      <c r="R44" s="7">
        <f t="shared" si="31"/>
        <v>8</v>
      </c>
      <c r="T44" s="5">
        <f t="shared" si="32"/>
        <v>24</v>
      </c>
      <c r="U44" s="5">
        <f t="shared" si="33"/>
        <v>8</v>
      </c>
      <c r="V44" s="5">
        <f t="shared" si="34"/>
        <v>16</v>
      </c>
      <c r="W44" s="87"/>
      <c r="X44" s="21">
        <f t="shared" si="35"/>
        <v>117.78924799999999</v>
      </c>
      <c r="Y44" s="66">
        <f t="shared" si="8"/>
        <v>1</v>
      </c>
      <c r="Z44" s="80" t="str">
        <f t="shared" si="9"/>
        <v/>
      </c>
      <c r="AA44" s="17">
        <f t="shared" si="36"/>
        <v>1013</v>
      </c>
      <c r="AC44" s="57">
        <v>38173</v>
      </c>
      <c r="AD44" s="78" t="str">
        <f t="shared" si="10"/>
        <v/>
      </c>
      <c r="AH44" s="19">
        <f t="shared" si="21"/>
        <v>60780</v>
      </c>
      <c r="AI44" s="19">
        <f t="shared" si="11"/>
        <v>3646800</v>
      </c>
    </row>
    <row r="45" spans="1:35" x14ac:dyDescent="0.25">
      <c r="A45" s="7">
        <f t="shared" si="22"/>
        <v>8</v>
      </c>
      <c r="B45" s="7">
        <f t="shared" si="23"/>
        <v>16</v>
      </c>
      <c r="C45" s="13"/>
      <c r="D45" s="11">
        <f t="shared" si="24"/>
        <v>8</v>
      </c>
      <c r="E45" s="7">
        <f t="shared" si="25"/>
        <v>8</v>
      </c>
      <c r="F45" s="7">
        <f t="shared" si="26"/>
        <v>8</v>
      </c>
      <c r="G45" s="7">
        <f t="shared" si="27"/>
        <v>24</v>
      </c>
      <c r="H45" s="13"/>
      <c r="I45" s="7">
        <f t="shared" si="28"/>
        <v>8</v>
      </c>
      <c r="J45" s="89"/>
      <c r="K45" s="5">
        <f t="shared" si="29"/>
        <v>357.78924799999999</v>
      </c>
      <c r="L45" s="89"/>
      <c r="M45" s="31"/>
      <c r="N45" s="9" t="s">
        <v>10</v>
      </c>
      <c r="O45" s="74">
        <v>1</v>
      </c>
      <c r="P45" s="7">
        <f t="shared" si="30"/>
        <v>8</v>
      </c>
      <c r="Q45" s="75" t="str">
        <f t="shared" si="20"/>
        <v/>
      </c>
      <c r="R45" s="7">
        <f t="shared" si="31"/>
        <v>8</v>
      </c>
      <c r="T45" s="5">
        <f t="shared" si="32"/>
        <v>24</v>
      </c>
      <c r="U45" s="5">
        <f t="shared" si="33"/>
        <v>8</v>
      </c>
      <c r="V45" s="5">
        <f t="shared" si="34"/>
        <v>16</v>
      </c>
      <c r="W45" s="87"/>
      <c r="X45" s="21">
        <f t="shared" si="35"/>
        <v>109.78924799999999</v>
      </c>
      <c r="Y45" s="66">
        <f t="shared" si="8"/>
        <v>1</v>
      </c>
      <c r="Z45" s="80" t="str">
        <f t="shared" si="9"/>
        <v/>
      </c>
      <c r="AA45" s="17">
        <f t="shared" si="36"/>
        <v>1037</v>
      </c>
      <c r="AC45" s="57">
        <v>38174</v>
      </c>
      <c r="AD45" s="78" t="str">
        <f t="shared" si="10"/>
        <v/>
      </c>
      <c r="AH45" s="19">
        <f t="shared" si="21"/>
        <v>62220</v>
      </c>
      <c r="AI45" s="19">
        <f t="shared" si="11"/>
        <v>3733200</v>
      </c>
    </row>
    <row r="46" spans="1:35" x14ac:dyDescent="0.25">
      <c r="A46" s="7">
        <f t="shared" si="22"/>
        <v>8</v>
      </c>
      <c r="B46" s="7">
        <f t="shared" si="23"/>
        <v>16</v>
      </c>
      <c r="C46" s="13"/>
      <c r="D46" s="11">
        <f t="shared" si="24"/>
        <v>8</v>
      </c>
      <c r="E46" s="7">
        <f t="shared" si="25"/>
        <v>8</v>
      </c>
      <c r="F46" s="7">
        <f t="shared" si="26"/>
        <v>8</v>
      </c>
      <c r="G46" s="7">
        <f t="shared" si="27"/>
        <v>24</v>
      </c>
      <c r="H46" s="13"/>
      <c r="I46" s="7">
        <f t="shared" si="28"/>
        <v>8</v>
      </c>
      <c r="J46" s="89"/>
      <c r="K46" s="5">
        <f t="shared" si="29"/>
        <v>357.78924799999999</v>
      </c>
      <c r="L46" s="89"/>
      <c r="M46" s="31"/>
      <c r="N46" s="9" t="s">
        <v>11</v>
      </c>
      <c r="O46" s="74">
        <v>1</v>
      </c>
      <c r="P46" s="7">
        <f t="shared" si="30"/>
        <v>8</v>
      </c>
      <c r="Q46" s="75" t="str">
        <f t="shared" si="20"/>
        <v/>
      </c>
      <c r="R46" s="7">
        <f t="shared" si="31"/>
        <v>8</v>
      </c>
      <c r="T46" s="5">
        <f t="shared" si="32"/>
        <v>24</v>
      </c>
      <c r="U46" s="5">
        <f t="shared" si="33"/>
        <v>8</v>
      </c>
      <c r="V46" s="5">
        <f t="shared" si="34"/>
        <v>16</v>
      </c>
      <c r="W46" s="87"/>
      <c r="X46" s="21">
        <f t="shared" si="35"/>
        <v>101.78924799999999</v>
      </c>
      <c r="Y46" s="66">
        <f t="shared" si="8"/>
        <v>1</v>
      </c>
      <c r="Z46" s="80" t="str">
        <f t="shared" si="9"/>
        <v/>
      </c>
      <c r="AA46" s="17">
        <f t="shared" si="36"/>
        <v>1061</v>
      </c>
      <c r="AC46" s="57">
        <v>38175</v>
      </c>
      <c r="AD46" s="78" t="str">
        <f t="shared" si="10"/>
        <v/>
      </c>
      <c r="AH46" s="19">
        <f t="shared" si="21"/>
        <v>63660</v>
      </c>
      <c r="AI46" s="19">
        <f t="shared" si="11"/>
        <v>3819600</v>
      </c>
    </row>
    <row r="47" spans="1:35" x14ac:dyDescent="0.25">
      <c r="A47" s="7">
        <f t="shared" si="22"/>
        <v>8</v>
      </c>
      <c r="B47" s="7">
        <f t="shared" si="23"/>
        <v>16</v>
      </c>
      <c r="C47" s="13"/>
      <c r="D47" s="11">
        <f t="shared" si="24"/>
        <v>8</v>
      </c>
      <c r="E47" s="7">
        <f t="shared" si="25"/>
        <v>8</v>
      </c>
      <c r="F47" s="7">
        <f t="shared" si="26"/>
        <v>8</v>
      </c>
      <c r="G47" s="7">
        <f t="shared" si="27"/>
        <v>24</v>
      </c>
      <c r="H47" s="13"/>
      <c r="I47" s="7">
        <f t="shared" si="28"/>
        <v>8</v>
      </c>
      <c r="J47" s="89"/>
      <c r="K47" s="5">
        <f t="shared" si="29"/>
        <v>357.78924799999999</v>
      </c>
      <c r="L47" s="89"/>
      <c r="M47" s="31"/>
      <c r="N47" s="9" t="s">
        <v>12</v>
      </c>
      <c r="O47" s="74">
        <v>0</v>
      </c>
      <c r="P47" s="7">
        <f t="shared" si="30"/>
        <v>0</v>
      </c>
      <c r="Q47" s="75" t="str">
        <f t="shared" si="20"/>
        <v>Holiday</v>
      </c>
      <c r="R47" s="7">
        <f t="shared" si="31"/>
        <v>0</v>
      </c>
      <c r="T47" s="5">
        <f t="shared" si="32"/>
        <v>24</v>
      </c>
      <c r="U47" s="5">
        <f t="shared" si="33"/>
        <v>0</v>
      </c>
      <c r="V47" s="5">
        <f t="shared" si="34"/>
        <v>24</v>
      </c>
      <c r="W47" s="87"/>
      <c r="X47" s="21">
        <f t="shared" si="35"/>
        <v>101.78924799999999</v>
      </c>
      <c r="Y47" s="66">
        <f t="shared" si="8"/>
        <v>1</v>
      </c>
      <c r="Z47" s="80" t="str">
        <f t="shared" si="9"/>
        <v/>
      </c>
      <c r="AA47" s="17">
        <f t="shared" si="36"/>
        <v>1085</v>
      </c>
      <c r="AC47" s="57">
        <v>38176</v>
      </c>
      <c r="AD47" s="78" t="str">
        <f t="shared" si="10"/>
        <v/>
      </c>
      <c r="AH47" s="19">
        <f t="shared" si="21"/>
        <v>65100</v>
      </c>
      <c r="AI47" s="19">
        <f t="shared" si="11"/>
        <v>3906000</v>
      </c>
    </row>
    <row r="48" spans="1:35" x14ac:dyDescent="0.25">
      <c r="A48" s="7">
        <f t="shared" si="22"/>
        <v>8</v>
      </c>
      <c r="B48" s="7">
        <f t="shared" si="23"/>
        <v>16</v>
      </c>
      <c r="C48" s="13"/>
      <c r="D48" s="11">
        <f t="shared" si="24"/>
        <v>8</v>
      </c>
      <c r="E48" s="7">
        <f t="shared" si="25"/>
        <v>8</v>
      </c>
      <c r="F48" s="7">
        <f t="shared" si="26"/>
        <v>8</v>
      </c>
      <c r="G48" s="7">
        <f t="shared" si="27"/>
        <v>24</v>
      </c>
      <c r="H48" s="13"/>
      <c r="I48" s="7">
        <f t="shared" si="28"/>
        <v>8</v>
      </c>
      <c r="J48" s="89"/>
      <c r="K48" s="5">
        <f t="shared" si="29"/>
        <v>357.78924799999999</v>
      </c>
      <c r="L48" s="89"/>
      <c r="M48" s="31"/>
      <c r="N48" s="9" t="s">
        <v>13</v>
      </c>
      <c r="O48" s="74">
        <v>0</v>
      </c>
      <c r="P48" s="7">
        <f t="shared" si="30"/>
        <v>0</v>
      </c>
      <c r="Q48" s="75" t="str">
        <f t="shared" si="20"/>
        <v>Holiday</v>
      </c>
      <c r="R48" s="7">
        <f t="shared" si="31"/>
        <v>0</v>
      </c>
      <c r="T48" s="5">
        <f t="shared" si="32"/>
        <v>24</v>
      </c>
      <c r="U48" s="5">
        <f t="shared" si="33"/>
        <v>0</v>
      </c>
      <c r="V48" s="5">
        <f t="shared" si="34"/>
        <v>24</v>
      </c>
      <c r="W48" s="87"/>
      <c r="X48" s="21">
        <f t="shared" si="35"/>
        <v>101.78924799999999</v>
      </c>
      <c r="Y48" s="66">
        <f t="shared" si="8"/>
        <v>1</v>
      </c>
      <c r="Z48" s="80" t="str">
        <f t="shared" si="9"/>
        <v/>
      </c>
      <c r="AA48" s="17">
        <f t="shared" si="36"/>
        <v>1109</v>
      </c>
      <c r="AC48" s="57">
        <v>38177</v>
      </c>
      <c r="AD48" s="78" t="str">
        <f t="shared" si="10"/>
        <v/>
      </c>
      <c r="AH48" s="19">
        <f t="shared" si="21"/>
        <v>66540</v>
      </c>
      <c r="AI48" s="19">
        <f t="shared" si="11"/>
        <v>3992400</v>
      </c>
    </row>
    <row r="49" spans="1:37" x14ac:dyDescent="0.25">
      <c r="A49" s="7">
        <f t="shared" si="22"/>
        <v>8</v>
      </c>
      <c r="B49" s="7">
        <f t="shared" si="23"/>
        <v>16</v>
      </c>
      <c r="C49" s="13"/>
      <c r="D49" s="11">
        <f t="shared" si="24"/>
        <v>8</v>
      </c>
      <c r="E49" s="7">
        <f t="shared" si="25"/>
        <v>8</v>
      </c>
      <c r="F49" s="7">
        <f t="shared" si="26"/>
        <v>8</v>
      </c>
      <c r="G49" s="7">
        <f t="shared" si="27"/>
        <v>24</v>
      </c>
      <c r="H49" s="13"/>
      <c r="I49" s="7">
        <f t="shared" si="28"/>
        <v>8</v>
      </c>
      <c r="J49" s="89"/>
      <c r="K49" s="5">
        <f t="shared" si="29"/>
        <v>357.78924799999999</v>
      </c>
      <c r="L49" s="89"/>
      <c r="M49" s="31"/>
      <c r="N49" s="9" t="s">
        <v>14</v>
      </c>
      <c r="O49" s="74">
        <v>1</v>
      </c>
      <c r="P49" s="7">
        <f t="shared" si="30"/>
        <v>8</v>
      </c>
      <c r="Q49" s="75" t="str">
        <f t="shared" si="20"/>
        <v/>
      </c>
      <c r="R49" s="7">
        <f t="shared" si="31"/>
        <v>8</v>
      </c>
      <c r="T49" s="5">
        <f t="shared" si="32"/>
        <v>24</v>
      </c>
      <c r="U49" s="5">
        <f t="shared" si="33"/>
        <v>8</v>
      </c>
      <c r="V49" s="5">
        <f t="shared" si="34"/>
        <v>16</v>
      </c>
      <c r="W49" s="87"/>
      <c r="X49" s="21">
        <f t="shared" si="35"/>
        <v>93.789247999999986</v>
      </c>
      <c r="Y49" s="66">
        <f t="shared" si="8"/>
        <v>1</v>
      </c>
      <c r="Z49" s="80" t="str">
        <f t="shared" si="9"/>
        <v/>
      </c>
      <c r="AA49" s="17">
        <f t="shared" si="36"/>
        <v>1133</v>
      </c>
      <c r="AC49" s="57">
        <v>38178</v>
      </c>
      <c r="AD49" s="78" t="str">
        <f t="shared" si="10"/>
        <v/>
      </c>
      <c r="AH49" s="19">
        <f t="shared" si="21"/>
        <v>67980</v>
      </c>
      <c r="AI49" s="19">
        <f t="shared" si="11"/>
        <v>4078800</v>
      </c>
    </row>
    <row r="50" spans="1:37" x14ac:dyDescent="0.25">
      <c r="A50" s="7">
        <f t="shared" si="22"/>
        <v>8</v>
      </c>
      <c r="B50" s="7">
        <f t="shared" si="23"/>
        <v>16</v>
      </c>
      <c r="C50" s="13"/>
      <c r="D50" s="11">
        <f t="shared" si="24"/>
        <v>8</v>
      </c>
      <c r="E50" s="7">
        <f t="shared" si="25"/>
        <v>8</v>
      </c>
      <c r="F50" s="7">
        <f t="shared" si="26"/>
        <v>8</v>
      </c>
      <c r="G50" s="7">
        <f t="shared" si="27"/>
        <v>24</v>
      </c>
      <c r="H50" s="13"/>
      <c r="I50" s="7">
        <f t="shared" si="28"/>
        <v>8</v>
      </c>
      <c r="J50" s="89"/>
      <c r="K50" s="5">
        <f t="shared" si="29"/>
        <v>357.78924799999999</v>
      </c>
      <c r="L50" s="89"/>
      <c r="M50" s="31"/>
      <c r="N50" s="9" t="s">
        <v>15</v>
      </c>
      <c r="O50" s="74">
        <v>1</v>
      </c>
      <c r="P50" s="7">
        <f t="shared" si="30"/>
        <v>8</v>
      </c>
      <c r="Q50" s="75" t="str">
        <f t="shared" si="20"/>
        <v/>
      </c>
      <c r="R50" s="7">
        <f t="shared" si="31"/>
        <v>8</v>
      </c>
      <c r="T50" s="5">
        <f t="shared" si="32"/>
        <v>24</v>
      </c>
      <c r="U50" s="5">
        <f t="shared" si="33"/>
        <v>8</v>
      </c>
      <c r="V50" s="5">
        <f t="shared" si="34"/>
        <v>16</v>
      </c>
      <c r="W50" s="87"/>
      <c r="X50" s="21">
        <f t="shared" si="35"/>
        <v>85.789247999999986</v>
      </c>
      <c r="Y50" s="66">
        <f t="shared" si="8"/>
        <v>1</v>
      </c>
      <c r="Z50" s="80" t="str">
        <f t="shared" si="9"/>
        <v/>
      </c>
      <c r="AA50" s="17">
        <f t="shared" si="36"/>
        <v>1157</v>
      </c>
      <c r="AC50" s="57">
        <v>38179</v>
      </c>
      <c r="AD50" s="78" t="str">
        <f t="shared" si="10"/>
        <v/>
      </c>
      <c r="AH50" s="19">
        <f t="shared" si="21"/>
        <v>69420</v>
      </c>
      <c r="AI50" s="19">
        <f t="shared" si="11"/>
        <v>4165200</v>
      </c>
    </row>
    <row r="51" spans="1:37" x14ac:dyDescent="0.25">
      <c r="A51" s="7">
        <f t="shared" si="22"/>
        <v>8</v>
      </c>
      <c r="B51" s="7">
        <f t="shared" si="23"/>
        <v>16</v>
      </c>
      <c r="C51" s="13"/>
      <c r="D51" s="11">
        <f t="shared" si="24"/>
        <v>8</v>
      </c>
      <c r="E51" s="7">
        <f t="shared" si="25"/>
        <v>8</v>
      </c>
      <c r="F51" s="7">
        <f t="shared" si="26"/>
        <v>8</v>
      </c>
      <c r="G51" s="7">
        <f t="shared" si="27"/>
        <v>24</v>
      </c>
      <c r="H51" s="13"/>
      <c r="I51" s="7">
        <f t="shared" si="28"/>
        <v>8</v>
      </c>
      <c r="J51" s="89"/>
      <c r="K51" s="5">
        <f t="shared" si="29"/>
        <v>357.78924799999999</v>
      </c>
      <c r="L51" s="89"/>
      <c r="M51" s="31"/>
      <c r="N51" s="9" t="s">
        <v>9</v>
      </c>
      <c r="O51" s="74">
        <v>1</v>
      </c>
      <c r="P51" s="7">
        <f t="shared" si="30"/>
        <v>8</v>
      </c>
      <c r="Q51" s="75" t="str">
        <f t="shared" si="20"/>
        <v/>
      </c>
      <c r="R51" s="7">
        <f t="shared" si="31"/>
        <v>8</v>
      </c>
      <c r="T51" s="5">
        <f t="shared" si="32"/>
        <v>24</v>
      </c>
      <c r="U51" s="5">
        <f t="shared" si="33"/>
        <v>8</v>
      </c>
      <c r="V51" s="5">
        <f t="shared" si="34"/>
        <v>16</v>
      </c>
      <c r="W51" s="87"/>
      <c r="X51" s="21">
        <f t="shared" si="35"/>
        <v>77.789247999999986</v>
      </c>
      <c r="Y51" s="66">
        <f t="shared" si="8"/>
        <v>1</v>
      </c>
      <c r="Z51" s="80" t="str">
        <f t="shared" si="9"/>
        <v/>
      </c>
      <c r="AA51" s="17">
        <f t="shared" si="36"/>
        <v>1181</v>
      </c>
      <c r="AC51" s="57">
        <v>38180</v>
      </c>
      <c r="AD51" s="78" t="str">
        <f t="shared" si="10"/>
        <v/>
      </c>
      <c r="AH51" s="19">
        <f t="shared" si="21"/>
        <v>70860</v>
      </c>
      <c r="AI51" s="19">
        <f t="shared" si="11"/>
        <v>4251600</v>
      </c>
    </row>
    <row r="52" spans="1:37" x14ac:dyDescent="0.25">
      <c r="A52" s="7">
        <f t="shared" si="22"/>
        <v>8</v>
      </c>
      <c r="B52" s="7">
        <f t="shared" si="23"/>
        <v>16</v>
      </c>
      <c r="C52" s="13"/>
      <c r="D52" s="11">
        <f t="shared" si="24"/>
        <v>8</v>
      </c>
      <c r="E52" s="7">
        <f t="shared" si="25"/>
        <v>8</v>
      </c>
      <c r="F52" s="7">
        <f t="shared" si="26"/>
        <v>8</v>
      </c>
      <c r="G52" s="7">
        <f t="shared" si="27"/>
        <v>24</v>
      </c>
      <c r="H52" s="13"/>
      <c r="I52" s="7">
        <f t="shared" si="28"/>
        <v>8</v>
      </c>
      <c r="J52" s="89"/>
      <c r="K52" s="5">
        <f t="shared" si="29"/>
        <v>357.78924799999999</v>
      </c>
      <c r="L52" s="89"/>
      <c r="M52" s="31"/>
      <c r="N52" s="9" t="s">
        <v>10</v>
      </c>
      <c r="O52" s="74">
        <v>1</v>
      </c>
      <c r="P52" s="7">
        <f t="shared" si="30"/>
        <v>8</v>
      </c>
      <c r="Q52" s="75" t="str">
        <f t="shared" si="20"/>
        <v/>
      </c>
      <c r="R52" s="7">
        <f t="shared" si="31"/>
        <v>8</v>
      </c>
      <c r="T52" s="5">
        <f t="shared" si="32"/>
        <v>24</v>
      </c>
      <c r="U52" s="5">
        <f t="shared" si="33"/>
        <v>8</v>
      </c>
      <c r="V52" s="5">
        <f t="shared" si="34"/>
        <v>16</v>
      </c>
      <c r="W52" s="87"/>
      <c r="X52" s="21">
        <f t="shared" si="35"/>
        <v>69.789247999999986</v>
      </c>
      <c r="Y52" s="66">
        <f t="shared" si="8"/>
        <v>1</v>
      </c>
      <c r="Z52" s="80" t="str">
        <f t="shared" si="9"/>
        <v/>
      </c>
      <c r="AA52" s="17">
        <f t="shared" si="36"/>
        <v>1205</v>
      </c>
      <c r="AC52" s="57">
        <v>38181</v>
      </c>
      <c r="AD52" s="78" t="str">
        <f t="shared" si="10"/>
        <v/>
      </c>
      <c r="AH52" s="19">
        <f t="shared" si="21"/>
        <v>72300</v>
      </c>
      <c r="AI52" s="19">
        <f t="shared" si="11"/>
        <v>4338000</v>
      </c>
    </row>
    <row r="53" spans="1:37" x14ac:dyDescent="0.25">
      <c r="A53" s="7">
        <f t="shared" si="22"/>
        <v>8</v>
      </c>
      <c r="B53" s="7">
        <f t="shared" si="23"/>
        <v>16</v>
      </c>
      <c r="C53" s="13"/>
      <c r="D53" s="11">
        <f t="shared" si="24"/>
        <v>8</v>
      </c>
      <c r="E53" s="7">
        <f t="shared" si="25"/>
        <v>8</v>
      </c>
      <c r="F53" s="7">
        <f t="shared" si="26"/>
        <v>8</v>
      </c>
      <c r="G53" s="7">
        <f t="shared" si="27"/>
        <v>24</v>
      </c>
      <c r="H53" s="13"/>
      <c r="I53" s="7">
        <f t="shared" si="28"/>
        <v>8</v>
      </c>
      <c r="J53" s="89"/>
      <c r="K53" s="5">
        <f t="shared" si="29"/>
        <v>357.78924799999999</v>
      </c>
      <c r="L53" s="89"/>
      <c r="M53" s="31"/>
      <c r="N53" s="9" t="s">
        <v>11</v>
      </c>
      <c r="O53" s="74">
        <v>1</v>
      </c>
      <c r="P53" s="7">
        <f t="shared" si="30"/>
        <v>8</v>
      </c>
      <c r="Q53" s="75" t="str">
        <f t="shared" si="20"/>
        <v/>
      </c>
      <c r="R53" s="7">
        <f t="shared" si="31"/>
        <v>8</v>
      </c>
      <c r="T53" s="5">
        <f t="shared" si="32"/>
        <v>24</v>
      </c>
      <c r="U53" s="5">
        <f t="shared" si="33"/>
        <v>8</v>
      </c>
      <c r="V53" s="5">
        <f t="shared" si="34"/>
        <v>16</v>
      </c>
      <c r="W53" s="87"/>
      <c r="X53" s="21">
        <f t="shared" si="35"/>
        <v>61.789247999999986</v>
      </c>
      <c r="Y53" s="66">
        <f t="shared" si="8"/>
        <v>1</v>
      </c>
      <c r="Z53" s="80" t="str">
        <f t="shared" si="9"/>
        <v/>
      </c>
      <c r="AA53" s="17">
        <f t="shared" si="36"/>
        <v>1229</v>
      </c>
      <c r="AC53" s="57">
        <v>38182</v>
      </c>
      <c r="AD53" s="78" t="str">
        <f t="shared" si="10"/>
        <v/>
      </c>
      <c r="AH53" s="19">
        <f t="shared" si="21"/>
        <v>73740</v>
      </c>
      <c r="AI53" s="19">
        <f t="shared" si="11"/>
        <v>4424400</v>
      </c>
    </row>
    <row r="54" spans="1:37" x14ac:dyDescent="0.25">
      <c r="A54" s="7">
        <f t="shared" si="22"/>
        <v>8</v>
      </c>
      <c r="B54" s="7">
        <f t="shared" si="23"/>
        <v>16</v>
      </c>
      <c r="C54" s="13"/>
      <c r="D54" s="11">
        <f t="shared" si="24"/>
        <v>8</v>
      </c>
      <c r="E54" s="7">
        <f t="shared" si="25"/>
        <v>8</v>
      </c>
      <c r="F54" s="7">
        <f t="shared" si="26"/>
        <v>8</v>
      </c>
      <c r="G54" s="7">
        <f t="shared" si="27"/>
        <v>24</v>
      </c>
      <c r="H54" s="13"/>
      <c r="I54" s="7">
        <f t="shared" si="28"/>
        <v>8</v>
      </c>
      <c r="J54" s="89"/>
      <c r="K54" s="5">
        <f t="shared" si="29"/>
        <v>357.78924799999999</v>
      </c>
      <c r="L54" s="89"/>
      <c r="M54" s="31"/>
      <c r="N54" s="9" t="s">
        <v>12</v>
      </c>
      <c r="O54" s="74">
        <v>0</v>
      </c>
      <c r="P54" s="7">
        <f t="shared" si="30"/>
        <v>0</v>
      </c>
      <c r="Q54" s="75" t="str">
        <f t="shared" si="20"/>
        <v>Holiday</v>
      </c>
      <c r="R54" s="7">
        <f t="shared" si="31"/>
        <v>0</v>
      </c>
      <c r="T54" s="5">
        <f t="shared" si="32"/>
        <v>24</v>
      </c>
      <c r="U54" s="5">
        <f t="shared" si="33"/>
        <v>0</v>
      </c>
      <c r="V54" s="5">
        <f t="shared" si="34"/>
        <v>24</v>
      </c>
      <c r="W54" s="87"/>
      <c r="X54" s="21">
        <f t="shared" si="35"/>
        <v>61.789247999999986</v>
      </c>
      <c r="Y54" s="66">
        <f t="shared" si="8"/>
        <v>1</v>
      </c>
      <c r="Z54" s="80" t="str">
        <f t="shared" si="9"/>
        <v/>
      </c>
      <c r="AA54" s="17">
        <f t="shared" si="36"/>
        <v>1253</v>
      </c>
      <c r="AC54" s="57">
        <v>38183</v>
      </c>
      <c r="AD54" s="78" t="str">
        <f t="shared" si="10"/>
        <v/>
      </c>
      <c r="AH54" s="19">
        <f t="shared" si="21"/>
        <v>75180</v>
      </c>
      <c r="AI54" s="19">
        <f t="shared" si="11"/>
        <v>4510800</v>
      </c>
    </row>
    <row r="55" spans="1:37" x14ac:dyDescent="0.25">
      <c r="A55" s="7">
        <f t="shared" si="22"/>
        <v>8</v>
      </c>
      <c r="B55" s="7">
        <f t="shared" si="23"/>
        <v>16</v>
      </c>
      <c r="C55" s="13"/>
      <c r="D55" s="11">
        <f t="shared" si="24"/>
        <v>8</v>
      </c>
      <c r="E55" s="7">
        <f t="shared" si="25"/>
        <v>8</v>
      </c>
      <c r="F55" s="7">
        <f t="shared" si="26"/>
        <v>8</v>
      </c>
      <c r="G55" s="7">
        <f t="shared" si="27"/>
        <v>24</v>
      </c>
      <c r="H55" s="13"/>
      <c r="I55" s="7">
        <f t="shared" si="28"/>
        <v>8</v>
      </c>
      <c r="J55" s="89"/>
      <c r="K55" s="5">
        <f t="shared" si="29"/>
        <v>357.78924799999999</v>
      </c>
      <c r="L55" s="89"/>
      <c r="M55" s="31"/>
      <c r="N55" s="9" t="s">
        <v>13</v>
      </c>
      <c r="O55" s="74">
        <v>0</v>
      </c>
      <c r="P55" s="7">
        <f t="shared" si="30"/>
        <v>0</v>
      </c>
      <c r="Q55" s="75" t="str">
        <f t="shared" si="20"/>
        <v>Holiday</v>
      </c>
      <c r="R55" s="7">
        <f t="shared" si="31"/>
        <v>0</v>
      </c>
      <c r="T55" s="5">
        <f t="shared" si="32"/>
        <v>24</v>
      </c>
      <c r="U55" s="5">
        <f t="shared" si="33"/>
        <v>0</v>
      </c>
      <c r="V55" s="5">
        <f t="shared" si="34"/>
        <v>24</v>
      </c>
      <c r="W55" s="87"/>
      <c r="X55" s="21">
        <f t="shared" si="35"/>
        <v>61.789247999999986</v>
      </c>
      <c r="Y55" s="66">
        <f t="shared" si="8"/>
        <v>1</v>
      </c>
      <c r="Z55" s="80" t="str">
        <f t="shared" si="9"/>
        <v/>
      </c>
      <c r="AA55" s="17">
        <f t="shared" si="36"/>
        <v>1277</v>
      </c>
      <c r="AC55" s="57">
        <v>38184</v>
      </c>
      <c r="AD55" s="78" t="str">
        <f t="shared" si="10"/>
        <v/>
      </c>
      <c r="AH55" s="19">
        <f t="shared" si="21"/>
        <v>76620</v>
      </c>
      <c r="AI55" s="19">
        <f t="shared" si="11"/>
        <v>4597200</v>
      </c>
    </row>
    <row r="56" spans="1:37" s="25" customFormat="1" x14ac:dyDescent="0.25">
      <c r="A56" s="13">
        <f t="shared" si="22"/>
        <v>8</v>
      </c>
      <c r="B56" s="13">
        <f t="shared" si="23"/>
        <v>16</v>
      </c>
      <c r="C56" s="13"/>
      <c r="D56" s="20">
        <f t="shared" si="24"/>
        <v>8</v>
      </c>
      <c r="E56" s="13">
        <f t="shared" si="25"/>
        <v>8</v>
      </c>
      <c r="F56" s="13">
        <f t="shared" si="26"/>
        <v>8</v>
      </c>
      <c r="G56" s="13">
        <f t="shared" si="27"/>
        <v>24</v>
      </c>
      <c r="H56" s="13"/>
      <c r="I56" s="13">
        <f t="shared" si="28"/>
        <v>8</v>
      </c>
      <c r="J56" s="31"/>
      <c r="K56" s="21">
        <f t="shared" si="29"/>
        <v>357.78924799999999</v>
      </c>
      <c r="L56" s="31"/>
      <c r="M56" s="31"/>
      <c r="N56" s="22" t="s">
        <v>14</v>
      </c>
      <c r="O56" s="74">
        <v>0</v>
      </c>
      <c r="P56" s="13">
        <f t="shared" si="30"/>
        <v>0</v>
      </c>
      <c r="Q56" s="76" t="str">
        <f t="shared" si="20"/>
        <v>Holiday</v>
      </c>
      <c r="R56" s="13">
        <f t="shared" si="31"/>
        <v>0</v>
      </c>
      <c r="S56" s="13"/>
      <c r="T56" s="21">
        <f t="shared" si="32"/>
        <v>24</v>
      </c>
      <c r="U56" s="21">
        <f t="shared" si="33"/>
        <v>0</v>
      </c>
      <c r="V56" s="21">
        <f t="shared" si="34"/>
        <v>24</v>
      </c>
      <c r="W56" s="87"/>
      <c r="X56" s="21">
        <f t="shared" si="35"/>
        <v>61.789247999999986</v>
      </c>
      <c r="Y56" s="63">
        <f t="shared" si="8"/>
        <v>1</v>
      </c>
      <c r="Z56" s="80" t="str">
        <f t="shared" si="9"/>
        <v/>
      </c>
      <c r="AA56" s="23">
        <f t="shared" si="36"/>
        <v>1301</v>
      </c>
      <c r="AB56" s="23"/>
      <c r="AC56" s="58">
        <v>38185</v>
      </c>
      <c r="AD56" s="78" t="str">
        <f t="shared" si="10"/>
        <v/>
      </c>
      <c r="AE56" s="78"/>
      <c r="AF56" s="78"/>
      <c r="AG56" s="78"/>
      <c r="AH56" s="28">
        <f t="shared" si="21"/>
        <v>78060</v>
      </c>
      <c r="AI56" s="28">
        <f t="shared" si="11"/>
        <v>4683600</v>
      </c>
      <c r="AJ56" s="27"/>
      <c r="AK56" s="73"/>
    </row>
    <row r="57" spans="1:37" x14ac:dyDescent="0.25">
      <c r="A57" s="7">
        <f t="shared" si="22"/>
        <v>8</v>
      </c>
      <c r="B57" s="7">
        <f t="shared" si="23"/>
        <v>16</v>
      </c>
      <c r="C57" s="13"/>
      <c r="D57" s="11">
        <f t="shared" si="24"/>
        <v>8</v>
      </c>
      <c r="E57" s="7">
        <f t="shared" si="25"/>
        <v>8</v>
      </c>
      <c r="F57" s="7">
        <f t="shared" si="26"/>
        <v>8</v>
      </c>
      <c r="G57" s="7">
        <f t="shared" si="27"/>
        <v>24</v>
      </c>
      <c r="H57" s="13"/>
      <c r="I57" s="7">
        <f t="shared" si="28"/>
        <v>8</v>
      </c>
      <c r="J57" s="89"/>
      <c r="K57" s="5">
        <f t="shared" si="29"/>
        <v>357.78924799999999</v>
      </c>
      <c r="L57" s="89"/>
      <c r="M57" s="31"/>
      <c r="N57" s="9" t="s">
        <v>15</v>
      </c>
      <c r="O57" s="74">
        <v>1</v>
      </c>
      <c r="P57" s="7">
        <f t="shared" si="30"/>
        <v>8</v>
      </c>
      <c r="Q57" s="75" t="str">
        <f t="shared" si="20"/>
        <v/>
      </c>
      <c r="R57" s="7">
        <f t="shared" si="31"/>
        <v>8</v>
      </c>
      <c r="T57" s="5">
        <f t="shared" si="32"/>
        <v>24</v>
      </c>
      <c r="U57" s="5">
        <f t="shared" si="33"/>
        <v>8</v>
      </c>
      <c r="V57" s="5">
        <f t="shared" si="34"/>
        <v>16</v>
      </c>
      <c r="W57" s="87"/>
      <c r="X57" s="21">
        <f t="shared" si="35"/>
        <v>53.789247999999986</v>
      </c>
      <c r="Y57" s="66">
        <f t="shared" si="8"/>
        <v>1</v>
      </c>
      <c r="Z57" s="80" t="str">
        <f t="shared" si="9"/>
        <v/>
      </c>
      <c r="AA57" s="17">
        <f t="shared" si="36"/>
        <v>1325</v>
      </c>
      <c r="AC57" s="57">
        <v>38186</v>
      </c>
      <c r="AD57" s="78" t="str">
        <f t="shared" si="10"/>
        <v/>
      </c>
      <c r="AH57" s="19">
        <f t="shared" si="21"/>
        <v>79500</v>
      </c>
      <c r="AI57" s="19">
        <f t="shared" si="11"/>
        <v>4770000</v>
      </c>
    </row>
    <row r="58" spans="1:37" x14ac:dyDescent="0.25">
      <c r="A58" s="7">
        <f t="shared" si="22"/>
        <v>8</v>
      </c>
      <c r="B58" s="7">
        <f t="shared" si="23"/>
        <v>16</v>
      </c>
      <c r="C58" s="13"/>
      <c r="D58" s="11">
        <f t="shared" si="24"/>
        <v>8</v>
      </c>
      <c r="E58" s="7">
        <f t="shared" si="25"/>
        <v>8</v>
      </c>
      <c r="F58" s="7">
        <f t="shared" si="26"/>
        <v>8</v>
      </c>
      <c r="G58" s="7">
        <f t="shared" si="27"/>
        <v>24</v>
      </c>
      <c r="H58" s="13"/>
      <c r="I58" s="7">
        <f t="shared" si="28"/>
        <v>8</v>
      </c>
      <c r="J58" s="89"/>
      <c r="K58" s="5">
        <f t="shared" si="29"/>
        <v>357.78924799999999</v>
      </c>
      <c r="L58" s="89"/>
      <c r="M58" s="31"/>
      <c r="N58" s="9" t="s">
        <v>9</v>
      </c>
      <c r="O58" s="74">
        <v>1</v>
      </c>
      <c r="P58" s="7">
        <f t="shared" si="30"/>
        <v>8</v>
      </c>
      <c r="Q58" s="75" t="str">
        <f t="shared" si="20"/>
        <v/>
      </c>
      <c r="R58" s="7">
        <f t="shared" si="31"/>
        <v>8</v>
      </c>
      <c r="T58" s="5">
        <f t="shared" si="32"/>
        <v>24</v>
      </c>
      <c r="U58" s="5">
        <f t="shared" si="33"/>
        <v>8</v>
      </c>
      <c r="V58" s="5">
        <f t="shared" si="34"/>
        <v>16</v>
      </c>
      <c r="W58" s="87"/>
      <c r="X58" s="21">
        <f t="shared" si="35"/>
        <v>45.789247999999986</v>
      </c>
      <c r="Y58" s="66">
        <f t="shared" si="8"/>
        <v>1</v>
      </c>
      <c r="Z58" s="80" t="str">
        <f t="shared" si="9"/>
        <v/>
      </c>
      <c r="AA58" s="17">
        <f t="shared" si="36"/>
        <v>1349</v>
      </c>
      <c r="AC58" s="57">
        <v>38187</v>
      </c>
      <c r="AD58" s="78" t="str">
        <f t="shared" si="10"/>
        <v/>
      </c>
      <c r="AH58" s="19">
        <f t="shared" si="21"/>
        <v>80940</v>
      </c>
      <c r="AI58" s="19">
        <f t="shared" si="11"/>
        <v>4856400</v>
      </c>
    </row>
    <row r="59" spans="1:37" x14ac:dyDescent="0.25">
      <c r="A59" s="7">
        <f t="shared" si="22"/>
        <v>8</v>
      </c>
      <c r="B59" s="7">
        <f t="shared" si="23"/>
        <v>16</v>
      </c>
      <c r="C59" s="13"/>
      <c r="D59" s="11">
        <f t="shared" si="24"/>
        <v>8</v>
      </c>
      <c r="E59" s="7">
        <f t="shared" si="25"/>
        <v>8</v>
      </c>
      <c r="F59" s="7">
        <f t="shared" si="26"/>
        <v>8</v>
      </c>
      <c r="G59" s="7">
        <f t="shared" si="27"/>
        <v>24</v>
      </c>
      <c r="H59" s="13"/>
      <c r="I59" s="7">
        <f t="shared" si="28"/>
        <v>8</v>
      </c>
      <c r="J59" s="89"/>
      <c r="K59" s="5">
        <f t="shared" si="29"/>
        <v>357.78924799999999</v>
      </c>
      <c r="L59" s="89"/>
      <c r="M59" s="31"/>
      <c r="N59" s="9" t="s">
        <v>10</v>
      </c>
      <c r="O59" s="74">
        <v>1</v>
      </c>
      <c r="P59" s="7">
        <f t="shared" si="30"/>
        <v>8</v>
      </c>
      <c r="Q59" s="75" t="str">
        <f t="shared" si="20"/>
        <v/>
      </c>
      <c r="R59" s="7">
        <f t="shared" si="31"/>
        <v>8</v>
      </c>
      <c r="T59" s="5">
        <f t="shared" si="32"/>
        <v>24</v>
      </c>
      <c r="U59" s="5">
        <f t="shared" si="33"/>
        <v>8</v>
      </c>
      <c r="V59" s="5">
        <f t="shared" si="34"/>
        <v>16</v>
      </c>
      <c r="W59" s="87"/>
      <c r="X59" s="21">
        <f t="shared" si="35"/>
        <v>37.789247999999986</v>
      </c>
      <c r="Y59" s="66">
        <f t="shared" si="8"/>
        <v>1</v>
      </c>
      <c r="Z59" s="80" t="str">
        <f t="shared" si="9"/>
        <v/>
      </c>
      <c r="AA59" s="17">
        <f t="shared" si="36"/>
        <v>1373</v>
      </c>
      <c r="AC59" s="57">
        <v>38188</v>
      </c>
      <c r="AD59" s="78" t="str">
        <f t="shared" si="10"/>
        <v/>
      </c>
      <c r="AH59" s="19">
        <f t="shared" si="21"/>
        <v>82380</v>
      </c>
      <c r="AI59" s="19">
        <f t="shared" si="11"/>
        <v>4942800</v>
      </c>
    </row>
    <row r="60" spans="1:37" x14ac:dyDescent="0.25">
      <c r="A60" s="7">
        <f t="shared" si="22"/>
        <v>8</v>
      </c>
      <c r="B60" s="7">
        <f t="shared" si="23"/>
        <v>16</v>
      </c>
      <c r="C60" s="13"/>
      <c r="D60" s="11">
        <f t="shared" si="24"/>
        <v>8</v>
      </c>
      <c r="E60" s="7">
        <f t="shared" si="25"/>
        <v>8</v>
      </c>
      <c r="F60" s="7">
        <f t="shared" si="26"/>
        <v>8</v>
      </c>
      <c r="G60" s="7">
        <f t="shared" si="27"/>
        <v>24</v>
      </c>
      <c r="H60" s="13"/>
      <c r="I60" s="7">
        <f t="shared" si="28"/>
        <v>8</v>
      </c>
      <c r="J60" s="89"/>
      <c r="K60" s="5">
        <f t="shared" si="29"/>
        <v>357.78924799999999</v>
      </c>
      <c r="L60" s="89"/>
      <c r="M60" s="31"/>
      <c r="N60" s="9" t="s">
        <v>11</v>
      </c>
      <c r="O60" s="74">
        <v>1</v>
      </c>
      <c r="P60" s="7">
        <f t="shared" si="30"/>
        <v>8</v>
      </c>
      <c r="Q60" s="75" t="str">
        <f t="shared" si="20"/>
        <v/>
      </c>
      <c r="R60" s="7">
        <f t="shared" si="31"/>
        <v>8</v>
      </c>
      <c r="T60" s="5">
        <f t="shared" si="32"/>
        <v>24</v>
      </c>
      <c r="U60" s="5">
        <f t="shared" si="33"/>
        <v>8</v>
      </c>
      <c r="V60" s="5">
        <f t="shared" si="34"/>
        <v>16</v>
      </c>
      <c r="W60" s="87"/>
      <c r="X60" s="21">
        <f t="shared" si="35"/>
        <v>29.789247999999986</v>
      </c>
      <c r="Y60" s="66">
        <f t="shared" si="8"/>
        <v>1</v>
      </c>
      <c r="Z60" s="80" t="str">
        <f t="shared" si="9"/>
        <v/>
      </c>
      <c r="AA60" s="17">
        <f t="shared" si="36"/>
        <v>1397</v>
      </c>
      <c r="AC60" s="57">
        <v>38189</v>
      </c>
      <c r="AD60" s="78" t="str">
        <f t="shared" si="10"/>
        <v/>
      </c>
      <c r="AH60" s="19">
        <f t="shared" si="21"/>
        <v>83820</v>
      </c>
      <c r="AI60" s="19">
        <f t="shared" si="11"/>
        <v>5029200</v>
      </c>
    </row>
    <row r="61" spans="1:37" x14ac:dyDescent="0.25">
      <c r="A61" s="7">
        <f t="shared" si="22"/>
        <v>8</v>
      </c>
      <c r="B61" s="7">
        <f t="shared" si="23"/>
        <v>16</v>
      </c>
      <c r="C61" s="13"/>
      <c r="D61" s="11">
        <f t="shared" si="24"/>
        <v>8</v>
      </c>
      <c r="E61" s="7">
        <f t="shared" si="25"/>
        <v>8</v>
      </c>
      <c r="F61" s="7">
        <f t="shared" si="26"/>
        <v>8</v>
      </c>
      <c r="G61" s="7">
        <f t="shared" si="27"/>
        <v>24</v>
      </c>
      <c r="H61" s="13"/>
      <c r="I61" s="7">
        <f t="shared" si="28"/>
        <v>8</v>
      </c>
      <c r="J61" s="89"/>
      <c r="K61" s="5">
        <f t="shared" si="29"/>
        <v>357.78924799999999</v>
      </c>
      <c r="L61" s="89"/>
      <c r="M61" s="31"/>
      <c r="N61" s="9" t="s">
        <v>12</v>
      </c>
      <c r="O61" s="74">
        <v>0</v>
      </c>
      <c r="P61" s="7">
        <f t="shared" si="30"/>
        <v>0</v>
      </c>
      <c r="Q61" s="75" t="str">
        <f t="shared" si="20"/>
        <v>Holiday</v>
      </c>
      <c r="R61" s="7">
        <f t="shared" si="31"/>
        <v>0</v>
      </c>
      <c r="T61" s="5">
        <f t="shared" si="32"/>
        <v>24</v>
      </c>
      <c r="U61" s="5">
        <f t="shared" si="33"/>
        <v>0</v>
      </c>
      <c r="V61" s="5">
        <f t="shared" si="34"/>
        <v>24</v>
      </c>
      <c r="W61" s="87"/>
      <c r="X61" s="21">
        <f t="shared" si="35"/>
        <v>29.789247999999986</v>
      </c>
      <c r="Y61" s="66">
        <f t="shared" si="8"/>
        <v>1</v>
      </c>
      <c r="Z61" s="80" t="str">
        <f t="shared" si="9"/>
        <v/>
      </c>
      <c r="AA61" s="17">
        <f t="shared" si="36"/>
        <v>1421</v>
      </c>
      <c r="AC61" s="57">
        <v>38190</v>
      </c>
      <c r="AD61" s="78" t="str">
        <f t="shared" si="10"/>
        <v/>
      </c>
      <c r="AH61" s="19">
        <f t="shared" si="21"/>
        <v>85260</v>
      </c>
      <c r="AI61" s="19">
        <f t="shared" si="11"/>
        <v>5115600</v>
      </c>
    </row>
    <row r="62" spans="1:37" x14ac:dyDescent="0.25">
      <c r="A62" s="7">
        <f t="shared" si="22"/>
        <v>8</v>
      </c>
      <c r="B62" s="7">
        <f t="shared" si="23"/>
        <v>16</v>
      </c>
      <c r="C62" s="13"/>
      <c r="D62" s="11">
        <f t="shared" si="24"/>
        <v>8</v>
      </c>
      <c r="E62" s="7">
        <f t="shared" si="25"/>
        <v>8</v>
      </c>
      <c r="F62" s="7">
        <f t="shared" si="26"/>
        <v>8</v>
      </c>
      <c r="G62" s="7">
        <f t="shared" si="27"/>
        <v>24</v>
      </c>
      <c r="H62" s="13"/>
      <c r="I62" s="7">
        <f t="shared" si="28"/>
        <v>8</v>
      </c>
      <c r="J62" s="89"/>
      <c r="K62" s="5">
        <f t="shared" si="29"/>
        <v>357.78924799999999</v>
      </c>
      <c r="L62" s="89"/>
      <c r="M62" s="31"/>
      <c r="N62" s="9" t="s">
        <v>13</v>
      </c>
      <c r="O62" s="74">
        <v>0</v>
      </c>
      <c r="P62" s="7">
        <f t="shared" si="30"/>
        <v>0</v>
      </c>
      <c r="Q62" s="75" t="str">
        <f t="shared" si="20"/>
        <v>Holiday</v>
      </c>
      <c r="R62" s="7">
        <f t="shared" si="31"/>
        <v>0</v>
      </c>
      <c r="T62" s="5">
        <f t="shared" si="32"/>
        <v>24</v>
      </c>
      <c r="U62" s="5">
        <f t="shared" si="33"/>
        <v>0</v>
      </c>
      <c r="V62" s="5">
        <f t="shared" si="34"/>
        <v>24</v>
      </c>
      <c r="W62" s="87"/>
      <c r="X62" s="21">
        <f t="shared" si="35"/>
        <v>29.789247999999986</v>
      </c>
      <c r="Y62" s="66">
        <f t="shared" si="8"/>
        <v>1</v>
      </c>
      <c r="Z62" s="80" t="str">
        <f t="shared" si="9"/>
        <v/>
      </c>
      <c r="AA62" s="17">
        <f t="shared" si="36"/>
        <v>1445</v>
      </c>
      <c r="AC62" s="57">
        <v>38191</v>
      </c>
      <c r="AD62" s="78" t="str">
        <f t="shared" si="10"/>
        <v/>
      </c>
      <c r="AH62" s="19">
        <f t="shared" si="21"/>
        <v>86700</v>
      </c>
      <c r="AI62" s="19">
        <f t="shared" si="11"/>
        <v>5202000</v>
      </c>
    </row>
    <row r="63" spans="1:37" x14ac:dyDescent="0.25">
      <c r="A63" s="7">
        <f t="shared" si="22"/>
        <v>8</v>
      </c>
      <c r="B63" s="7">
        <f t="shared" si="23"/>
        <v>16</v>
      </c>
      <c r="C63" s="13"/>
      <c r="D63" s="11">
        <f t="shared" si="24"/>
        <v>8</v>
      </c>
      <c r="E63" s="7">
        <f t="shared" si="25"/>
        <v>8</v>
      </c>
      <c r="F63" s="7">
        <f t="shared" si="26"/>
        <v>8</v>
      </c>
      <c r="G63" s="7">
        <f t="shared" si="27"/>
        <v>24</v>
      </c>
      <c r="H63" s="13"/>
      <c r="I63" s="7">
        <f t="shared" si="28"/>
        <v>8</v>
      </c>
      <c r="J63" s="89"/>
      <c r="K63" s="5">
        <f t="shared" si="29"/>
        <v>357.78924799999999</v>
      </c>
      <c r="L63" s="89"/>
      <c r="M63" s="31"/>
      <c r="N63" s="9" t="s">
        <v>14</v>
      </c>
      <c r="O63" s="74">
        <v>1</v>
      </c>
      <c r="P63" s="7">
        <f t="shared" si="30"/>
        <v>8</v>
      </c>
      <c r="Q63" s="75" t="str">
        <f t="shared" si="20"/>
        <v/>
      </c>
      <c r="R63" s="7">
        <f t="shared" si="31"/>
        <v>8</v>
      </c>
      <c r="T63" s="5">
        <f t="shared" si="32"/>
        <v>24</v>
      </c>
      <c r="U63" s="5">
        <f t="shared" si="33"/>
        <v>8</v>
      </c>
      <c r="V63" s="5">
        <f t="shared" si="34"/>
        <v>16</v>
      </c>
      <c r="W63" s="87"/>
      <c r="X63" s="21">
        <f t="shared" si="35"/>
        <v>21.789247999999986</v>
      </c>
      <c r="Y63" s="66">
        <f t="shared" si="8"/>
        <v>1</v>
      </c>
      <c r="Z63" s="80" t="str">
        <f t="shared" si="9"/>
        <v/>
      </c>
      <c r="AA63" s="17">
        <f t="shared" si="36"/>
        <v>1469</v>
      </c>
      <c r="AC63" s="57">
        <v>38192</v>
      </c>
      <c r="AD63" s="78" t="str">
        <f t="shared" si="10"/>
        <v/>
      </c>
      <c r="AH63" s="19">
        <f t="shared" si="21"/>
        <v>88140</v>
      </c>
      <c r="AI63" s="19">
        <f t="shared" si="11"/>
        <v>5288400</v>
      </c>
    </row>
    <row r="64" spans="1:37" x14ac:dyDescent="0.25">
      <c r="A64" s="7">
        <f t="shared" si="22"/>
        <v>8</v>
      </c>
      <c r="B64" s="7">
        <f t="shared" si="23"/>
        <v>16</v>
      </c>
      <c r="C64" s="13"/>
      <c r="D64" s="11">
        <f t="shared" si="24"/>
        <v>8</v>
      </c>
      <c r="E64" s="7">
        <f t="shared" si="25"/>
        <v>8</v>
      </c>
      <c r="F64" s="7">
        <f t="shared" si="26"/>
        <v>8</v>
      </c>
      <c r="G64" s="7">
        <f t="shared" si="27"/>
        <v>24</v>
      </c>
      <c r="H64" s="13"/>
      <c r="I64" s="7">
        <f t="shared" si="28"/>
        <v>8</v>
      </c>
      <c r="J64" s="89"/>
      <c r="K64" s="5">
        <f t="shared" si="29"/>
        <v>357.78924799999999</v>
      </c>
      <c r="L64" s="89"/>
      <c r="M64" s="31"/>
      <c r="N64" s="9" t="s">
        <v>15</v>
      </c>
      <c r="O64" s="74">
        <v>1</v>
      </c>
      <c r="P64" s="7">
        <f t="shared" si="30"/>
        <v>8</v>
      </c>
      <c r="Q64" s="75" t="str">
        <f t="shared" si="20"/>
        <v/>
      </c>
      <c r="R64" s="7">
        <f t="shared" si="31"/>
        <v>8</v>
      </c>
      <c r="T64" s="5">
        <f t="shared" si="32"/>
        <v>24</v>
      </c>
      <c r="U64" s="5">
        <f t="shared" si="33"/>
        <v>8</v>
      </c>
      <c r="V64" s="5">
        <f t="shared" si="34"/>
        <v>16</v>
      </c>
      <c r="W64" s="87"/>
      <c r="X64" s="21">
        <f t="shared" si="35"/>
        <v>13.789247999999986</v>
      </c>
      <c r="Y64" s="66">
        <f t="shared" si="8"/>
        <v>1</v>
      </c>
      <c r="Z64" s="80" t="str">
        <f t="shared" si="9"/>
        <v/>
      </c>
      <c r="AA64" s="17">
        <f t="shared" si="36"/>
        <v>1493</v>
      </c>
      <c r="AC64" s="57">
        <v>38193</v>
      </c>
      <c r="AD64" s="78" t="str">
        <f t="shared" si="10"/>
        <v/>
      </c>
      <c r="AH64" s="19">
        <f t="shared" si="21"/>
        <v>89580</v>
      </c>
      <c r="AI64" s="19">
        <f t="shared" si="11"/>
        <v>5374800</v>
      </c>
    </row>
    <row r="65" spans="1:37" s="25" customFormat="1" x14ac:dyDescent="0.25">
      <c r="A65" s="13">
        <f t="shared" si="22"/>
        <v>8</v>
      </c>
      <c r="B65" s="13">
        <f t="shared" si="23"/>
        <v>16</v>
      </c>
      <c r="C65" s="13"/>
      <c r="D65" s="20">
        <f t="shared" si="24"/>
        <v>8</v>
      </c>
      <c r="E65" s="13">
        <f t="shared" si="25"/>
        <v>8</v>
      </c>
      <c r="F65" s="13">
        <f t="shared" si="26"/>
        <v>8</v>
      </c>
      <c r="G65" s="13">
        <f t="shared" si="27"/>
        <v>24</v>
      </c>
      <c r="H65" s="13"/>
      <c r="I65" s="13">
        <f t="shared" si="28"/>
        <v>8</v>
      </c>
      <c r="J65" s="31"/>
      <c r="K65" s="21">
        <f t="shared" si="29"/>
        <v>357.78924799999999</v>
      </c>
      <c r="L65" s="31"/>
      <c r="M65" s="31"/>
      <c r="N65" s="22" t="s">
        <v>9</v>
      </c>
      <c r="O65" s="74">
        <v>1</v>
      </c>
      <c r="P65" s="13">
        <f t="shared" si="30"/>
        <v>8</v>
      </c>
      <c r="Q65" s="75" t="str">
        <f t="shared" si="20"/>
        <v/>
      </c>
      <c r="R65" s="13">
        <f t="shared" si="31"/>
        <v>8</v>
      </c>
      <c r="S65" s="13"/>
      <c r="T65" s="21">
        <f t="shared" si="32"/>
        <v>24</v>
      </c>
      <c r="U65" s="21">
        <f t="shared" si="33"/>
        <v>8</v>
      </c>
      <c r="V65" s="21">
        <f t="shared" si="34"/>
        <v>16</v>
      </c>
      <c r="W65" s="87"/>
      <c r="X65" s="21">
        <f t="shared" si="35"/>
        <v>5.7892479999999864</v>
      </c>
      <c r="Y65" s="63">
        <f t="shared" si="8"/>
        <v>1</v>
      </c>
      <c r="Z65" s="80" t="str">
        <f t="shared" si="9"/>
        <v/>
      </c>
      <c r="AA65" s="23">
        <f t="shared" si="36"/>
        <v>1517</v>
      </c>
      <c r="AB65" s="23"/>
      <c r="AC65" s="58">
        <v>38194</v>
      </c>
      <c r="AD65" s="78" t="str">
        <f t="shared" si="10"/>
        <v/>
      </c>
      <c r="AE65" s="78"/>
      <c r="AF65" s="78"/>
      <c r="AG65" s="78"/>
      <c r="AH65" s="19">
        <f t="shared" si="21"/>
        <v>91020</v>
      </c>
      <c r="AI65" s="19">
        <f t="shared" si="11"/>
        <v>5461200</v>
      </c>
      <c r="AJ65" s="27"/>
      <c r="AK65" s="73"/>
    </row>
    <row r="66" spans="1:37" s="43" customFormat="1" x14ac:dyDescent="0.25">
      <c r="A66" s="13">
        <f t="shared" si="22"/>
        <v>8</v>
      </c>
      <c r="B66" s="13">
        <f t="shared" si="23"/>
        <v>16</v>
      </c>
      <c r="C66" s="13"/>
      <c r="D66" s="20">
        <f t="shared" si="24"/>
        <v>8</v>
      </c>
      <c r="E66" s="13">
        <f t="shared" si="25"/>
        <v>8</v>
      </c>
      <c r="F66" s="13">
        <f t="shared" si="26"/>
        <v>8</v>
      </c>
      <c r="G66" s="13">
        <f t="shared" si="27"/>
        <v>24</v>
      </c>
      <c r="H66" s="13"/>
      <c r="I66" s="13">
        <f t="shared" si="28"/>
        <v>8</v>
      </c>
      <c r="J66" s="15"/>
      <c r="K66" s="21">
        <f t="shared" si="29"/>
        <v>357.78924799999999</v>
      </c>
      <c r="L66" s="15"/>
      <c r="M66" s="15"/>
      <c r="N66" s="22" t="s">
        <v>10</v>
      </c>
      <c r="O66" s="74">
        <v>1</v>
      </c>
      <c r="P66" s="13">
        <f t="shared" si="30"/>
        <v>8</v>
      </c>
      <c r="Q66" s="75" t="str">
        <f t="shared" si="20"/>
        <v/>
      </c>
      <c r="R66" s="13">
        <f t="shared" si="31"/>
        <v>8</v>
      </c>
      <c r="S66" s="13"/>
      <c r="T66" s="21">
        <f t="shared" si="32"/>
        <v>13.789247999999986</v>
      </c>
      <c r="U66" s="21">
        <f t="shared" si="33"/>
        <v>5.7892479999999864</v>
      </c>
      <c r="V66" s="21">
        <f t="shared" si="34"/>
        <v>0</v>
      </c>
      <c r="W66" s="13"/>
      <c r="X66" s="21">
        <f t="shared" si="35"/>
        <v>0</v>
      </c>
      <c r="Y66" s="63">
        <f t="shared" si="8"/>
        <v>0</v>
      </c>
      <c r="Z66" s="80" t="str">
        <f t="shared" si="9"/>
        <v>Result</v>
      </c>
      <c r="AA66" s="23">
        <f t="shared" si="36"/>
        <v>1530.789248</v>
      </c>
      <c r="AB66" s="46"/>
      <c r="AC66" s="58">
        <v>38195</v>
      </c>
      <c r="AD66" s="78" t="str">
        <f t="shared" si="10"/>
        <v>Result</v>
      </c>
      <c r="AE66" s="78"/>
      <c r="AF66" s="78"/>
      <c r="AG66" s="78"/>
      <c r="AH66" s="28">
        <f t="shared" ref="AH66:AH73" si="37">AA66*60</f>
        <v>91847.354879999999</v>
      </c>
      <c r="AI66" s="19">
        <f t="shared" si="11"/>
        <v>5510841.2927999999</v>
      </c>
      <c r="AJ66" s="45"/>
      <c r="AK66" s="73"/>
    </row>
    <row r="67" spans="1:37" s="43" customFormat="1" x14ac:dyDescent="0.25">
      <c r="A67" s="13">
        <f t="shared" si="22"/>
        <v>8</v>
      </c>
      <c r="B67" s="13">
        <f t="shared" si="23"/>
        <v>16</v>
      </c>
      <c r="C67" s="13"/>
      <c r="D67" s="20">
        <f t="shared" si="24"/>
        <v>8</v>
      </c>
      <c r="E67" s="13">
        <f t="shared" si="25"/>
        <v>8</v>
      </c>
      <c r="F67" s="13">
        <f t="shared" si="26"/>
        <v>8</v>
      </c>
      <c r="G67" s="13">
        <f t="shared" si="27"/>
        <v>24</v>
      </c>
      <c r="H67" s="13"/>
      <c r="I67" s="13">
        <f t="shared" si="28"/>
        <v>8</v>
      </c>
      <c r="J67" s="15"/>
      <c r="K67" s="21">
        <f t="shared" si="29"/>
        <v>357.78924799999999</v>
      </c>
      <c r="L67" s="15"/>
      <c r="M67" s="15"/>
      <c r="N67" s="22" t="s">
        <v>11</v>
      </c>
      <c r="O67" s="74">
        <v>1</v>
      </c>
      <c r="P67" s="13">
        <f t="shared" si="30"/>
        <v>8</v>
      </c>
      <c r="Q67" s="75" t="str">
        <f t="shared" si="20"/>
        <v/>
      </c>
      <c r="R67" s="13">
        <f t="shared" si="31"/>
        <v>0</v>
      </c>
      <c r="S67" s="13"/>
      <c r="T67" s="21">
        <f t="shared" si="32"/>
        <v>0</v>
      </c>
      <c r="U67" s="21">
        <f t="shared" si="33"/>
        <v>0</v>
      </c>
      <c r="V67" s="21">
        <f t="shared" si="34"/>
        <v>0</v>
      </c>
      <c r="W67" s="13"/>
      <c r="X67" s="21">
        <f t="shared" si="35"/>
        <v>0</v>
      </c>
      <c r="Y67" s="63">
        <f t="shared" ref="Y67:Y73" si="38">IF(X67&gt;0, 1,0)</f>
        <v>0</v>
      </c>
      <c r="Z67" s="80" t="str">
        <f t="shared" ref="Z67:Z73" si="39">AD67</f>
        <v/>
      </c>
      <c r="AA67" s="23">
        <f t="shared" si="36"/>
        <v>0</v>
      </c>
      <c r="AB67" s="23"/>
      <c r="AC67" s="58">
        <v>38196</v>
      </c>
      <c r="AD67" s="78" t="str">
        <f t="shared" ref="AD67:AD73" si="40">IF(AND(Y67=0, AA67&gt;0), "Result","")</f>
        <v/>
      </c>
      <c r="AE67" s="78"/>
      <c r="AF67" s="78"/>
      <c r="AG67" s="78"/>
      <c r="AH67" s="19">
        <f t="shared" si="37"/>
        <v>0</v>
      </c>
      <c r="AI67" s="19">
        <f t="shared" ref="AI67:AI73" si="41">AH67*60</f>
        <v>0</v>
      </c>
      <c r="AJ67" s="45"/>
      <c r="AK67" s="73"/>
    </row>
    <row r="68" spans="1:37" s="32" customFormat="1" x14ac:dyDescent="0.25">
      <c r="A68" s="7">
        <f t="shared" si="22"/>
        <v>8</v>
      </c>
      <c r="B68" s="7">
        <f t="shared" si="23"/>
        <v>16</v>
      </c>
      <c r="C68" s="13"/>
      <c r="D68" s="11">
        <f t="shared" si="24"/>
        <v>8</v>
      </c>
      <c r="E68" s="7">
        <f t="shared" si="25"/>
        <v>8</v>
      </c>
      <c r="F68" s="7">
        <f t="shared" si="26"/>
        <v>8</v>
      </c>
      <c r="G68" s="7">
        <f t="shared" si="27"/>
        <v>24</v>
      </c>
      <c r="H68" s="13"/>
      <c r="I68" s="7">
        <f t="shared" si="28"/>
        <v>8</v>
      </c>
      <c r="J68" s="8"/>
      <c r="K68" s="5">
        <f t="shared" si="29"/>
        <v>357.78924799999999</v>
      </c>
      <c r="L68" s="8"/>
      <c r="M68" s="15"/>
      <c r="N68" s="9" t="s">
        <v>12</v>
      </c>
      <c r="O68" s="74">
        <v>0</v>
      </c>
      <c r="P68" s="7">
        <f t="shared" si="30"/>
        <v>0</v>
      </c>
      <c r="Q68" s="75" t="str">
        <f t="shared" si="20"/>
        <v>Holiday</v>
      </c>
      <c r="R68" s="7">
        <f t="shared" si="31"/>
        <v>0</v>
      </c>
      <c r="S68" s="13"/>
      <c r="T68" s="5">
        <f t="shared" si="32"/>
        <v>0</v>
      </c>
      <c r="U68" s="5">
        <f t="shared" si="33"/>
        <v>0</v>
      </c>
      <c r="V68" s="5">
        <f t="shared" si="34"/>
        <v>0</v>
      </c>
      <c r="W68" s="13"/>
      <c r="X68" s="21">
        <f t="shared" si="35"/>
        <v>0</v>
      </c>
      <c r="Y68" s="66">
        <f t="shared" si="38"/>
        <v>0</v>
      </c>
      <c r="Z68" s="80" t="str">
        <f t="shared" si="39"/>
        <v/>
      </c>
      <c r="AA68" s="17">
        <f t="shared" si="36"/>
        <v>0</v>
      </c>
      <c r="AB68" s="17"/>
      <c r="AC68" s="57">
        <v>38197</v>
      </c>
      <c r="AD68" s="78" t="str">
        <f t="shared" si="40"/>
        <v/>
      </c>
      <c r="AE68" s="78"/>
      <c r="AF68" s="78"/>
      <c r="AG68" s="78"/>
      <c r="AH68" s="19">
        <f t="shared" si="37"/>
        <v>0</v>
      </c>
      <c r="AI68" s="19">
        <f t="shared" si="41"/>
        <v>0</v>
      </c>
      <c r="AJ68" s="65"/>
      <c r="AK68" s="72"/>
    </row>
    <row r="69" spans="1:37" s="32" customFormat="1" x14ac:dyDescent="0.25">
      <c r="A69" s="7">
        <f t="shared" si="22"/>
        <v>8</v>
      </c>
      <c r="B69" s="7">
        <f t="shared" si="23"/>
        <v>16</v>
      </c>
      <c r="C69" s="13"/>
      <c r="D69" s="11">
        <f t="shared" si="24"/>
        <v>8</v>
      </c>
      <c r="E69" s="7">
        <f t="shared" si="25"/>
        <v>8</v>
      </c>
      <c r="F69" s="7">
        <f t="shared" si="26"/>
        <v>8</v>
      </c>
      <c r="G69" s="7">
        <f t="shared" si="27"/>
        <v>24</v>
      </c>
      <c r="H69" s="13"/>
      <c r="I69" s="7">
        <f t="shared" si="28"/>
        <v>8</v>
      </c>
      <c r="J69" s="8"/>
      <c r="K69" s="5">
        <f t="shared" si="29"/>
        <v>357.78924799999999</v>
      </c>
      <c r="L69" s="8"/>
      <c r="M69" s="15"/>
      <c r="N69" s="9" t="s">
        <v>13</v>
      </c>
      <c r="O69" s="74">
        <v>0</v>
      </c>
      <c r="P69" s="7">
        <f t="shared" si="30"/>
        <v>0</v>
      </c>
      <c r="Q69" s="75" t="str">
        <f t="shared" si="20"/>
        <v>Holiday</v>
      </c>
      <c r="R69" s="7">
        <f t="shared" si="31"/>
        <v>0</v>
      </c>
      <c r="S69" s="13"/>
      <c r="T69" s="5">
        <f t="shared" si="32"/>
        <v>0</v>
      </c>
      <c r="U69" s="5">
        <f t="shared" si="33"/>
        <v>0</v>
      </c>
      <c r="V69" s="5">
        <f t="shared" si="34"/>
        <v>0</v>
      </c>
      <c r="W69" s="13"/>
      <c r="X69" s="21">
        <f t="shared" si="35"/>
        <v>0</v>
      </c>
      <c r="Y69" s="66">
        <f t="shared" si="38"/>
        <v>0</v>
      </c>
      <c r="Z69" s="80" t="str">
        <f t="shared" si="39"/>
        <v/>
      </c>
      <c r="AA69" s="17">
        <f t="shared" si="36"/>
        <v>0</v>
      </c>
      <c r="AB69" s="17"/>
      <c r="AC69" s="57">
        <v>38198</v>
      </c>
      <c r="AD69" s="78" t="str">
        <f t="shared" si="40"/>
        <v/>
      </c>
      <c r="AE69" s="78"/>
      <c r="AF69" s="78"/>
      <c r="AG69" s="78"/>
      <c r="AH69" s="19">
        <f t="shared" si="37"/>
        <v>0</v>
      </c>
      <c r="AI69" s="19">
        <f t="shared" si="41"/>
        <v>0</v>
      </c>
      <c r="AJ69" s="65"/>
      <c r="AK69" s="72"/>
    </row>
    <row r="70" spans="1:37" s="32" customFormat="1" x14ac:dyDescent="0.25">
      <c r="A70" s="7">
        <f t="shared" si="22"/>
        <v>8</v>
      </c>
      <c r="B70" s="7">
        <f t="shared" si="23"/>
        <v>16</v>
      </c>
      <c r="C70" s="13"/>
      <c r="D70" s="11">
        <f t="shared" si="24"/>
        <v>8</v>
      </c>
      <c r="E70" s="7">
        <f t="shared" si="25"/>
        <v>8</v>
      </c>
      <c r="F70" s="7">
        <f t="shared" si="26"/>
        <v>8</v>
      </c>
      <c r="G70" s="7">
        <f t="shared" si="27"/>
        <v>24</v>
      </c>
      <c r="H70" s="13"/>
      <c r="I70" s="7">
        <f t="shared" si="28"/>
        <v>8</v>
      </c>
      <c r="J70" s="8"/>
      <c r="K70" s="5">
        <f t="shared" si="29"/>
        <v>357.78924799999999</v>
      </c>
      <c r="L70" s="8"/>
      <c r="M70" s="15"/>
      <c r="N70" s="9" t="s">
        <v>14</v>
      </c>
      <c r="O70" s="74">
        <v>1</v>
      </c>
      <c r="P70" s="7">
        <f t="shared" si="30"/>
        <v>8</v>
      </c>
      <c r="Q70" s="75" t="str">
        <f t="shared" ref="Q70:Q73" si="42">IF(O70=0,"Holiday","")</f>
        <v/>
      </c>
      <c r="R70" s="7">
        <f t="shared" si="31"/>
        <v>0</v>
      </c>
      <c r="S70" s="13"/>
      <c r="T70" s="5">
        <f t="shared" si="32"/>
        <v>0</v>
      </c>
      <c r="U70" s="5">
        <f t="shared" si="33"/>
        <v>0</v>
      </c>
      <c r="V70" s="5">
        <f t="shared" si="34"/>
        <v>0</v>
      </c>
      <c r="W70" s="13"/>
      <c r="X70" s="21">
        <f t="shared" si="35"/>
        <v>0</v>
      </c>
      <c r="Y70" s="66">
        <f t="shared" si="38"/>
        <v>0</v>
      </c>
      <c r="Z70" s="80" t="str">
        <f t="shared" si="39"/>
        <v/>
      </c>
      <c r="AA70" s="17">
        <f t="shared" si="36"/>
        <v>0</v>
      </c>
      <c r="AB70" s="17"/>
      <c r="AC70" s="57">
        <v>38199</v>
      </c>
      <c r="AD70" s="78" t="str">
        <f t="shared" si="40"/>
        <v/>
      </c>
      <c r="AE70" s="78"/>
      <c r="AF70" s="78"/>
      <c r="AG70" s="78"/>
      <c r="AH70" s="19">
        <f t="shared" si="37"/>
        <v>0</v>
      </c>
      <c r="AI70" s="19">
        <f t="shared" si="41"/>
        <v>0</v>
      </c>
      <c r="AJ70" s="65"/>
      <c r="AK70" s="72"/>
    </row>
    <row r="71" spans="1:37" s="32" customFormat="1" x14ac:dyDescent="0.25">
      <c r="A71" s="7">
        <f t="shared" si="22"/>
        <v>8</v>
      </c>
      <c r="B71" s="7">
        <f t="shared" si="23"/>
        <v>16</v>
      </c>
      <c r="C71" s="13"/>
      <c r="D71" s="11">
        <f t="shared" si="24"/>
        <v>8</v>
      </c>
      <c r="E71" s="7">
        <f t="shared" si="25"/>
        <v>8</v>
      </c>
      <c r="F71" s="7">
        <f t="shared" si="26"/>
        <v>8</v>
      </c>
      <c r="G71" s="7">
        <f t="shared" si="27"/>
        <v>24</v>
      </c>
      <c r="H71" s="13"/>
      <c r="I71" s="7">
        <f t="shared" si="28"/>
        <v>8</v>
      </c>
      <c r="J71" s="8"/>
      <c r="K71" s="5">
        <f t="shared" si="29"/>
        <v>357.78924799999999</v>
      </c>
      <c r="L71" s="8"/>
      <c r="M71" s="15"/>
      <c r="N71" s="9" t="s">
        <v>15</v>
      </c>
      <c r="O71" s="74">
        <v>1</v>
      </c>
      <c r="P71" s="7">
        <f t="shared" si="30"/>
        <v>8</v>
      </c>
      <c r="Q71" s="75" t="str">
        <f t="shared" si="42"/>
        <v/>
      </c>
      <c r="R71" s="7">
        <f t="shared" si="31"/>
        <v>0</v>
      </c>
      <c r="S71" s="13"/>
      <c r="T71" s="5">
        <f t="shared" si="32"/>
        <v>0</v>
      </c>
      <c r="U71" s="5">
        <f t="shared" si="33"/>
        <v>0</v>
      </c>
      <c r="V71" s="5">
        <f t="shared" si="34"/>
        <v>0</v>
      </c>
      <c r="W71" s="13"/>
      <c r="X71" s="21">
        <f t="shared" si="35"/>
        <v>0</v>
      </c>
      <c r="Y71" s="66">
        <f t="shared" si="38"/>
        <v>0</v>
      </c>
      <c r="Z71" s="80" t="str">
        <f t="shared" si="39"/>
        <v/>
      </c>
      <c r="AA71" s="17">
        <f t="shared" si="36"/>
        <v>0</v>
      </c>
      <c r="AB71" s="17"/>
      <c r="AC71" s="57">
        <v>38200</v>
      </c>
      <c r="AD71" s="78" t="str">
        <f t="shared" si="40"/>
        <v/>
      </c>
      <c r="AE71" s="78"/>
      <c r="AF71" s="78"/>
      <c r="AG71" s="78"/>
      <c r="AH71" s="19">
        <f t="shared" si="37"/>
        <v>0</v>
      </c>
      <c r="AI71" s="19">
        <f t="shared" si="41"/>
        <v>0</v>
      </c>
      <c r="AJ71" s="65"/>
      <c r="AK71" s="72"/>
    </row>
    <row r="72" spans="1:37" s="32" customFormat="1" x14ac:dyDescent="0.25">
      <c r="A72" s="7">
        <f t="shared" si="22"/>
        <v>8</v>
      </c>
      <c r="B72" s="7">
        <f t="shared" si="23"/>
        <v>16</v>
      </c>
      <c r="C72" s="13"/>
      <c r="D72" s="11">
        <f t="shared" si="24"/>
        <v>8</v>
      </c>
      <c r="E72" s="7">
        <f t="shared" si="25"/>
        <v>8</v>
      </c>
      <c r="F72" s="7">
        <f t="shared" si="26"/>
        <v>8</v>
      </c>
      <c r="G72" s="7">
        <f t="shared" si="27"/>
        <v>24</v>
      </c>
      <c r="H72" s="13"/>
      <c r="I72" s="7">
        <f t="shared" si="28"/>
        <v>8</v>
      </c>
      <c r="J72" s="8"/>
      <c r="K72" s="5">
        <f t="shared" si="29"/>
        <v>357.78924799999999</v>
      </c>
      <c r="L72" s="8"/>
      <c r="M72" s="15"/>
      <c r="N72" s="9" t="s">
        <v>9</v>
      </c>
      <c r="O72" s="74">
        <v>1</v>
      </c>
      <c r="P72" s="7">
        <f t="shared" si="30"/>
        <v>8</v>
      </c>
      <c r="Q72" s="75" t="str">
        <f t="shared" si="42"/>
        <v/>
      </c>
      <c r="R72" s="7">
        <f t="shared" si="31"/>
        <v>0</v>
      </c>
      <c r="S72" s="13"/>
      <c r="T72" s="5">
        <f t="shared" si="32"/>
        <v>0</v>
      </c>
      <c r="U72" s="5">
        <f t="shared" si="33"/>
        <v>0</v>
      </c>
      <c r="V72" s="5">
        <f t="shared" si="34"/>
        <v>0</v>
      </c>
      <c r="W72" s="13"/>
      <c r="X72" s="21">
        <f t="shared" si="35"/>
        <v>0</v>
      </c>
      <c r="Y72" s="66">
        <f t="shared" si="38"/>
        <v>0</v>
      </c>
      <c r="Z72" s="80" t="str">
        <f t="shared" si="39"/>
        <v/>
      </c>
      <c r="AA72" s="17">
        <f t="shared" si="36"/>
        <v>0</v>
      </c>
      <c r="AB72" s="17"/>
      <c r="AC72" s="57">
        <v>38201</v>
      </c>
      <c r="AD72" s="78" t="str">
        <f t="shared" si="40"/>
        <v/>
      </c>
      <c r="AE72" s="78"/>
      <c r="AF72" s="78"/>
      <c r="AG72" s="78"/>
      <c r="AH72" s="19">
        <f t="shared" si="37"/>
        <v>0</v>
      </c>
      <c r="AI72" s="19">
        <f t="shared" si="41"/>
        <v>0</v>
      </c>
      <c r="AJ72" s="65"/>
      <c r="AK72" s="72"/>
    </row>
    <row r="73" spans="1:37" s="32" customFormat="1" x14ac:dyDescent="0.25">
      <c r="A73" s="7">
        <f t="shared" ref="A73" si="43">A72</f>
        <v>8</v>
      </c>
      <c r="B73" s="7">
        <f t="shared" ref="B73" si="44">B72</f>
        <v>16</v>
      </c>
      <c r="C73" s="13"/>
      <c r="D73" s="11">
        <f t="shared" ref="D73" si="45">IF(A73&gt;0,A73,0)</f>
        <v>8</v>
      </c>
      <c r="E73" s="7">
        <f t="shared" ref="E73" si="46">B73-A73</f>
        <v>8</v>
      </c>
      <c r="F73" s="7">
        <f t="shared" ref="F73" si="47">IF(B73&lt;24,24-B73,0)</f>
        <v>8</v>
      </c>
      <c r="G73" s="7">
        <f t="shared" ref="G73" si="48">IF(D73+E73+F73=24, D73+E73+F73,0)</f>
        <v>24</v>
      </c>
      <c r="H73" s="13"/>
      <c r="I73" s="7">
        <f t="shared" ref="I73" si="49">IF(G73=0, 0, E73)</f>
        <v>8</v>
      </c>
      <c r="J73" s="8"/>
      <c r="K73" s="5">
        <f t="shared" ref="K73" si="50">K72</f>
        <v>357.78924799999999</v>
      </c>
      <c r="L73" s="8"/>
      <c r="M73" s="15"/>
      <c r="N73" s="9" t="s">
        <v>10</v>
      </c>
      <c r="O73" s="74">
        <v>1</v>
      </c>
      <c r="P73" s="7">
        <f t="shared" si="30"/>
        <v>8</v>
      </c>
      <c r="Q73" s="75" t="str">
        <f t="shared" si="42"/>
        <v/>
      </c>
      <c r="R73" s="7">
        <f t="shared" si="31"/>
        <v>0</v>
      </c>
      <c r="S73" s="13"/>
      <c r="T73" s="5">
        <f t="shared" si="32"/>
        <v>0</v>
      </c>
      <c r="U73" s="5">
        <f t="shared" si="33"/>
        <v>0</v>
      </c>
      <c r="V73" s="5">
        <f t="shared" si="34"/>
        <v>0</v>
      </c>
      <c r="W73" s="13"/>
      <c r="X73" s="21">
        <f t="shared" si="35"/>
        <v>0</v>
      </c>
      <c r="Y73" s="66">
        <f t="shared" si="38"/>
        <v>0</v>
      </c>
      <c r="Z73" s="80" t="str">
        <f t="shared" si="39"/>
        <v/>
      </c>
      <c r="AA73" s="17">
        <f t="shared" si="36"/>
        <v>0</v>
      </c>
      <c r="AB73" s="17"/>
      <c r="AC73" s="57">
        <v>38202</v>
      </c>
      <c r="AD73" s="78" t="str">
        <f t="shared" si="40"/>
        <v/>
      </c>
      <c r="AE73" s="78"/>
      <c r="AF73" s="78"/>
      <c r="AG73" s="78"/>
      <c r="AH73" s="19">
        <f t="shared" si="37"/>
        <v>0</v>
      </c>
      <c r="AI73" s="19">
        <f t="shared" si="41"/>
        <v>0</v>
      </c>
      <c r="AJ73" s="65"/>
      <c r="AK73" s="72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8938-FC59-46C9-B169-311B50E73EE6}">
  <dimension ref="A1:AK93"/>
  <sheetViews>
    <sheetView tabSelected="1" topLeftCell="A61" zoomScale="115" zoomScaleNormal="115" workbookViewId="0">
      <selection activeCell="AC66" sqref="AC66"/>
    </sheetView>
  </sheetViews>
  <sheetFormatPr defaultRowHeight="15" x14ac:dyDescent="0.25"/>
  <cols>
    <col min="1" max="2" width="8.140625" style="50" bestFit="1" customWidth="1"/>
    <col min="3" max="3" width="3.7109375" style="50" customWidth="1"/>
    <col min="4" max="4" width="6.7109375" style="14" bestFit="1" customWidth="1"/>
    <col min="5" max="6" width="6.7109375" style="15" bestFit="1" customWidth="1"/>
    <col min="7" max="7" width="8.28515625" style="15" bestFit="1" customWidth="1"/>
    <col min="8" max="8" width="4.140625" style="52" customWidth="1"/>
    <col min="9" max="9" width="6.7109375" style="14" customWidth="1"/>
    <col min="10" max="10" width="11.85546875" style="14" customWidth="1"/>
    <col min="11" max="11" width="9" style="13" bestFit="1" customWidth="1"/>
    <col min="12" max="12" width="4" style="13" customWidth="1"/>
    <col min="13" max="13" width="14.42578125" style="14" customWidth="1"/>
    <col min="14" max="14" width="6.7109375" style="15" bestFit="1" customWidth="1"/>
    <col min="15" max="15" width="4.7109375" style="14" customWidth="1"/>
    <col min="16" max="16" width="8.85546875" style="39" bestFit="1" customWidth="1"/>
    <col min="17" max="17" width="7.7109375" style="12" bestFit="1" customWidth="1"/>
    <col min="18" max="18" width="8.28515625" style="15" bestFit="1" customWidth="1"/>
    <col min="19" max="19" width="7.85546875" style="14" customWidth="1"/>
    <col min="20" max="20" width="9.28515625" style="13" customWidth="1"/>
    <col min="21" max="21" width="6.42578125" style="13" customWidth="1"/>
    <col min="22" max="24" width="6.5703125" style="40" customWidth="1"/>
    <col min="25" max="25" width="6.42578125" style="12" customWidth="1"/>
    <col min="26" max="26" width="9.7109375" style="21" customWidth="1"/>
    <col min="27" max="27" width="4.85546875" style="63" bestFit="1" customWidth="1"/>
    <col min="28" max="28" width="7.140625" style="21" customWidth="1"/>
    <col min="29" max="29" width="11.42578125" style="23" bestFit="1" customWidth="1"/>
    <col min="30" max="30" width="7.28515625" style="23" customWidth="1"/>
    <col min="31" max="31" width="7.28515625" style="28" customWidth="1"/>
    <col min="32" max="32" width="6.140625" style="24" customWidth="1"/>
    <col min="33" max="33" width="14.140625" style="58" bestFit="1" customWidth="1"/>
    <col min="34" max="34" width="6.85546875" style="61" customWidth="1"/>
    <col min="35" max="35" width="15" style="26" customWidth="1"/>
    <col min="36" max="36" width="12.42578125" style="25" bestFit="1" customWidth="1"/>
    <col min="37" max="37" width="9.140625" style="27"/>
    <col min="38" max="16384" width="9.140625" style="25"/>
  </cols>
  <sheetData>
    <row r="1" spans="1:37" s="36" customFormat="1" ht="27.75" customHeight="1" x14ac:dyDescent="0.25">
      <c r="A1" s="84" t="s">
        <v>0</v>
      </c>
      <c r="B1" s="84" t="s">
        <v>17</v>
      </c>
      <c r="C1" s="84"/>
      <c r="D1" s="33" t="s">
        <v>4</v>
      </c>
      <c r="E1" s="33" t="s">
        <v>3</v>
      </c>
      <c r="F1" s="33" t="s">
        <v>4</v>
      </c>
      <c r="G1" s="33" t="s">
        <v>19</v>
      </c>
      <c r="H1" s="85"/>
      <c r="I1" s="33" t="s">
        <v>3</v>
      </c>
      <c r="J1" s="29" t="s">
        <v>5</v>
      </c>
      <c r="K1" s="29" t="s">
        <v>16</v>
      </c>
      <c r="L1" s="29"/>
      <c r="M1" s="33" t="s">
        <v>1</v>
      </c>
      <c r="N1" s="33"/>
      <c r="O1" s="33"/>
      <c r="P1" s="35" t="s">
        <v>8</v>
      </c>
      <c r="Q1" s="93" t="s">
        <v>3</v>
      </c>
      <c r="R1" s="33" t="s">
        <v>19</v>
      </c>
      <c r="S1" s="33"/>
      <c r="T1" s="33" t="s">
        <v>6</v>
      </c>
      <c r="U1" s="33"/>
      <c r="V1" s="29" t="s">
        <v>18</v>
      </c>
      <c r="W1" s="29" t="s">
        <v>3</v>
      </c>
      <c r="X1" s="29" t="s">
        <v>4</v>
      </c>
      <c r="Y1" s="33"/>
      <c r="Z1" s="29" t="s">
        <v>16</v>
      </c>
      <c r="AA1" s="29" t="s">
        <v>7</v>
      </c>
      <c r="AB1" s="29"/>
      <c r="AC1" s="67" t="s">
        <v>20</v>
      </c>
      <c r="AD1" s="67"/>
      <c r="AE1" s="68" t="s">
        <v>25</v>
      </c>
      <c r="AF1" s="29"/>
      <c r="AG1" s="59"/>
      <c r="AH1" s="60"/>
      <c r="AI1" s="35"/>
      <c r="AK1" s="37"/>
    </row>
    <row r="2" spans="1:37" x14ac:dyDescent="0.25">
      <c r="A2" s="82">
        <v>0.33333333333333331</v>
      </c>
      <c r="B2" s="82">
        <v>0.66666666666666663</v>
      </c>
      <c r="C2" s="47"/>
      <c r="D2" s="13">
        <f>IF(A2&gt;0,HOUR(A2)*60*60 + MINUTE(A2)*60 + SECOND(A2),0)</f>
        <v>28800</v>
      </c>
      <c r="E2" s="13">
        <f>IF(B2&gt;A2,HOUR(  B2-A2  )*60*60 + MINUTE( B2-A2 )*60 + SECOND( B2-A2 ),0)</f>
        <v>28800</v>
      </c>
      <c r="F2" s="13">
        <f>IF(B2&lt;24,  HOUR(  24-B2  )*60*60 + MINUTE( 24-B2 )*60 + SECOND( 24-B2 ),0)</f>
        <v>28800</v>
      </c>
      <c r="G2" s="13">
        <f>IF(D2+E2+F2=24*60*60,24*60*60,0)</f>
        <v>86400</v>
      </c>
      <c r="H2" s="51"/>
      <c r="I2" s="13">
        <f>IF(G2=0, 0, E2)</f>
        <v>28800</v>
      </c>
      <c r="J2" s="69">
        <v>44.723655999999998</v>
      </c>
      <c r="K2" s="21">
        <f>I2*J2</f>
        <v>1288041.2927999999</v>
      </c>
      <c r="L2" s="21"/>
      <c r="M2" s="83">
        <v>0.79652777777777783</v>
      </c>
      <c r="N2" s="48"/>
      <c r="O2" s="53"/>
      <c r="P2" s="18" t="s">
        <v>14</v>
      </c>
      <c r="Q2" s="16">
        <v>1</v>
      </c>
      <c r="R2" s="64">
        <f>IF(M2&gt;=B2,0,IF(M2&lt;=A2,D2,N5))</f>
        <v>0</v>
      </c>
      <c r="S2" s="92" t="str">
        <f t="shared" ref="S2:S65" si="0">IF(Q2=0,"Holiday","")</f>
        <v/>
      </c>
      <c r="T2" s="13">
        <f>R2*Q2</f>
        <v>0</v>
      </c>
      <c r="V2" s="38">
        <f>IF(M2&gt;=B2, N8,W2+F2)</f>
        <v>17580</v>
      </c>
      <c r="W2" s="21">
        <f>IF(T2&gt;I2,I2,IF(T2&lt;0,0,T2))</f>
        <v>0</v>
      </c>
      <c r="X2" s="21">
        <f>V2-W2</f>
        <v>17580</v>
      </c>
      <c r="Z2" s="21">
        <f>K2-W2</f>
        <v>1288041.2927999999</v>
      </c>
      <c r="AA2" s="63">
        <f>IF(Z2&gt;0, 1,0)</f>
        <v>1</v>
      </c>
      <c r="AB2" s="90"/>
      <c r="AC2" s="23">
        <f>IF(V2=0,0,V2)</f>
        <v>17580</v>
      </c>
      <c r="AE2" s="28">
        <f>AC2/(60*60)</f>
        <v>4.8833333333333337</v>
      </c>
      <c r="AG2" s="70">
        <v>38131</v>
      </c>
      <c r="AH2" s="91"/>
      <c r="AJ2" s="26"/>
    </row>
    <row r="3" spans="1:37" x14ac:dyDescent="0.25">
      <c r="A3" s="48">
        <f>A2</f>
        <v>0.33333333333333331</v>
      </c>
      <c r="B3" s="48">
        <f>B2</f>
        <v>0.66666666666666663</v>
      </c>
      <c r="C3" s="48"/>
      <c r="D3" s="13">
        <f>D2</f>
        <v>28800</v>
      </c>
      <c r="E3" s="13">
        <f>E2</f>
        <v>28800</v>
      </c>
      <c r="F3" s="13">
        <f>F2</f>
        <v>28800</v>
      </c>
      <c r="G3" s="13">
        <f>G2</f>
        <v>86400</v>
      </c>
      <c r="H3" s="13"/>
      <c r="I3" s="13">
        <f>I2</f>
        <v>28800</v>
      </c>
      <c r="K3" s="21">
        <f>K2</f>
        <v>1288041.2927999999</v>
      </c>
      <c r="L3" s="21"/>
      <c r="M3" s="53"/>
      <c r="N3" s="48"/>
      <c r="P3" s="22" t="s">
        <v>15</v>
      </c>
      <c r="Q3" s="16">
        <v>1</v>
      </c>
      <c r="R3" s="13">
        <f t="shared" ref="R3:R34" si="1">I3*Q3</f>
        <v>28800</v>
      </c>
      <c r="S3" s="92" t="str">
        <f t="shared" si="0"/>
        <v/>
      </c>
      <c r="T3" s="13">
        <f>R3*AA2</f>
        <v>28800</v>
      </c>
      <c r="V3" s="21">
        <f t="shared" ref="V3:V34" si="2">AA2*IF(Z3=0, D3+W3,G3)</f>
        <v>86400</v>
      </c>
      <c r="W3" s="21">
        <f>IF(AA2=1, IF(Z2&lt;T3,Z2,T3), 0)</f>
        <v>28800</v>
      </c>
      <c r="X3" s="21">
        <f>AA2 *IF(Z3=D2, 0,V3-W3)</f>
        <v>57600</v>
      </c>
      <c r="Z3" s="21">
        <f>IF(Z2-W3&lt;=0,0,Z2-W3)</f>
        <v>1259241.2927999999</v>
      </c>
      <c r="AA3" s="63">
        <f t="shared" ref="AA3:AA66" si="3">IF(Z3&gt;0, 1,0)</f>
        <v>1</v>
      </c>
      <c r="AB3" s="90"/>
      <c r="AC3" s="23">
        <f>IF(V3=0,0,V3+AC2)</f>
        <v>103980</v>
      </c>
      <c r="AE3" s="28">
        <f t="shared" ref="AE3:AE66" si="4">AC3/(60*60)</f>
        <v>28.883333333333333</v>
      </c>
      <c r="AG3" s="58">
        <v>38132</v>
      </c>
      <c r="AH3" s="91"/>
      <c r="AJ3" s="26"/>
    </row>
    <row r="4" spans="1:37" x14ac:dyDescent="0.25">
      <c r="A4" s="48">
        <f t="shared" ref="A4:A67" si="5">A3</f>
        <v>0.33333333333333331</v>
      </c>
      <c r="B4" s="48">
        <f t="shared" ref="B4:B67" si="6">B3</f>
        <v>0.66666666666666663</v>
      </c>
      <c r="C4" s="48"/>
      <c r="D4" s="13">
        <f t="shared" ref="D4:D67" si="7">D3</f>
        <v>28800</v>
      </c>
      <c r="E4" s="13">
        <f t="shared" ref="E4:E67" si="8">E3</f>
        <v>28800</v>
      </c>
      <c r="F4" s="13">
        <f t="shared" ref="F4:F67" si="9">F3</f>
        <v>28800</v>
      </c>
      <c r="G4" s="13">
        <f t="shared" ref="G4:G67" si="10">G3</f>
        <v>86400</v>
      </c>
      <c r="H4" s="51"/>
      <c r="I4" s="13">
        <f t="shared" ref="I4:I67" si="11">I3</f>
        <v>28800</v>
      </c>
      <c r="K4" s="21">
        <f t="shared" ref="K4:K67" si="12">K3</f>
        <v>1288041.2927999999</v>
      </c>
      <c r="L4" s="21"/>
      <c r="M4" s="55" t="s">
        <v>21</v>
      </c>
      <c r="N4" s="55">
        <f>IF(M2&gt;=B2,0,B2-M2)</f>
        <v>0</v>
      </c>
      <c r="P4" s="22" t="s">
        <v>9</v>
      </c>
      <c r="Q4" s="16">
        <v>1</v>
      </c>
      <c r="R4" s="13">
        <f t="shared" si="1"/>
        <v>28800</v>
      </c>
      <c r="S4" s="92" t="str">
        <f t="shared" si="0"/>
        <v/>
      </c>
      <c r="T4" s="13">
        <f t="shared" ref="T4:T67" si="13">R4*AA3</f>
        <v>28800</v>
      </c>
      <c r="V4" s="21">
        <f t="shared" si="2"/>
        <v>86400</v>
      </c>
      <c r="W4" s="21">
        <f t="shared" ref="W4:W67" si="14">IF(AA3=1, IF(Z3&lt;T4,Z3,T4), 0)</f>
        <v>28800</v>
      </c>
      <c r="X4" s="21">
        <f t="shared" ref="X4:X67" si="15">AA3 *IF(Z4=D3, 0,V4-W4)</f>
        <v>57600</v>
      </c>
      <c r="Z4" s="21">
        <f t="shared" ref="Z4:Z67" si="16">IF(Z3-W4&lt;=0,0,Z3-W4)</f>
        <v>1230441.2927999999</v>
      </c>
      <c r="AA4" s="63">
        <f t="shared" si="3"/>
        <v>1</v>
      </c>
      <c r="AB4" s="90"/>
      <c r="AC4" s="23">
        <f t="shared" ref="AC4:AC67" si="17">IF(V4=0,0,V4+AC3)</f>
        <v>190380</v>
      </c>
      <c r="AE4" s="28">
        <f t="shared" si="4"/>
        <v>52.883333333333333</v>
      </c>
      <c r="AG4" s="58">
        <v>38133</v>
      </c>
      <c r="AH4" s="91"/>
      <c r="AJ4" s="26"/>
    </row>
    <row r="5" spans="1:37" x14ac:dyDescent="0.25">
      <c r="A5" s="48">
        <f t="shared" si="5"/>
        <v>0.33333333333333331</v>
      </c>
      <c r="B5" s="48">
        <f t="shared" si="6"/>
        <v>0.66666666666666663</v>
      </c>
      <c r="C5" s="48"/>
      <c r="D5" s="13">
        <f t="shared" si="7"/>
        <v>28800</v>
      </c>
      <c r="E5" s="13">
        <f t="shared" si="8"/>
        <v>28800</v>
      </c>
      <c r="F5" s="13">
        <f t="shared" si="9"/>
        <v>28800</v>
      </c>
      <c r="G5" s="13">
        <f t="shared" si="10"/>
        <v>86400</v>
      </c>
      <c r="H5" s="51"/>
      <c r="I5" s="13">
        <f t="shared" si="11"/>
        <v>28800</v>
      </c>
      <c r="K5" s="21">
        <f t="shared" si="12"/>
        <v>1288041.2927999999</v>
      </c>
      <c r="L5" s="21"/>
      <c r="M5" s="94" t="s">
        <v>23</v>
      </c>
      <c r="N5" s="56">
        <f>HOUR(N4)*60*60 + MINUTE(N4)*60 + SECOND(N4)</f>
        <v>0</v>
      </c>
      <c r="P5" s="22" t="s">
        <v>10</v>
      </c>
      <c r="Q5" s="95">
        <v>1</v>
      </c>
      <c r="R5" s="13">
        <f t="shared" si="1"/>
        <v>28800</v>
      </c>
      <c r="S5" s="92" t="str">
        <f t="shared" si="0"/>
        <v/>
      </c>
      <c r="T5" s="13">
        <f t="shared" si="13"/>
        <v>28800</v>
      </c>
      <c r="V5" s="21">
        <f t="shared" si="2"/>
        <v>86400</v>
      </c>
      <c r="W5" s="21">
        <f t="shared" si="14"/>
        <v>28800</v>
      </c>
      <c r="X5" s="21">
        <f t="shared" si="15"/>
        <v>57600</v>
      </c>
      <c r="Z5" s="21">
        <f t="shared" si="16"/>
        <v>1201641.2927999999</v>
      </c>
      <c r="AA5" s="63">
        <f t="shared" si="3"/>
        <v>1</v>
      </c>
      <c r="AB5" s="90"/>
      <c r="AC5" s="23">
        <f t="shared" si="17"/>
        <v>276780</v>
      </c>
      <c r="AE5" s="28">
        <f t="shared" si="4"/>
        <v>76.88333333333334</v>
      </c>
      <c r="AG5" s="58">
        <v>38134</v>
      </c>
      <c r="AH5" s="91"/>
      <c r="AJ5" s="26"/>
    </row>
    <row r="6" spans="1:37" x14ac:dyDescent="0.25">
      <c r="A6" s="48">
        <f t="shared" si="5"/>
        <v>0.33333333333333331</v>
      </c>
      <c r="B6" s="48">
        <f t="shared" si="6"/>
        <v>0.66666666666666663</v>
      </c>
      <c r="C6" s="48"/>
      <c r="D6" s="13">
        <f t="shared" si="7"/>
        <v>28800</v>
      </c>
      <c r="E6" s="13">
        <f t="shared" si="8"/>
        <v>28800</v>
      </c>
      <c r="F6" s="13">
        <f t="shared" si="9"/>
        <v>28800</v>
      </c>
      <c r="G6" s="13">
        <f t="shared" si="10"/>
        <v>86400</v>
      </c>
      <c r="H6" s="51"/>
      <c r="I6" s="13">
        <f t="shared" si="11"/>
        <v>28800</v>
      </c>
      <c r="K6" s="21">
        <f t="shared" si="12"/>
        <v>1288041.2927999999</v>
      </c>
      <c r="L6" s="21"/>
      <c r="M6" s="94"/>
      <c r="P6" s="22" t="s">
        <v>11</v>
      </c>
      <c r="Q6" s="16">
        <v>1</v>
      </c>
      <c r="R6" s="13">
        <f t="shared" si="1"/>
        <v>28800</v>
      </c>
      <c r="S6" s="92" t="str">
        <f t="shared" si="0"/>
        <v/>
      </c>
      <c r="T6" s="13">
        <f t="shared" si="13"/>
        <v>28800</v>
      </c>
      <c r="V6" s="21">
        <f t="shared" si="2"/>
        <v>86400</v>
      </c>
      <c r="W6" s="21">
        <f t="shared" si="14"/>
        <v>28800</v>
      </c>
      <c r="X6" s="21">
        <f t="shared" si="15"/>
        <v>57600</v>
      </c>
      <c r="Z6" s="21">
        <f t="shared" si="16"/>
        <v>1172841.2927999999</v>
      </c>
      <c r="AA6" s="63">
        <f t="shared" si="3"/>
        <v>1</v>
      </c>
      <c r="AB6" s="90"/>
      <c r="AC6" s="23">
        <f t="shared" si="17"/>
        <v>363180</v>
      </c>
      <c r="AE6" s="28">
        <f t="shared" si="4"/>
        <v>100.88333333333334</v>
      </c>
      <c r="AG6" s="58">
        <v>38135</v>
      </c>
      <c r="AH6" s="91"/>
      <c r="AJ6" s="26"/>
    </row>
    <row r="7" spans="1:37" x14ac:dyDescent="0.25">
      <c r="A7" s="48">
        <f t="shared" si="5"/>
        <v>0.33333333333333331</v>
      </c>
      <c r="B7" s="48">
        <f t="shared" si="6"/>
        <v>0.66666666666666663</v>
      </c>
      <c r="C7" s="48"/>
      <c r="D7" s="13">
        <f t="shared" si="7"/>
        <v>28800</v>
      </c>
      <c r="E7" s="13">
        <f t="shared" si="8"/>
        <v>28800</v>
      </c>
      <c r="F7" s="13">
        <f t="shared" si="9"/>
        <v>28800</v>
      </c>
      <c r="G7" s="13">
        <f t="shared" si="10"/>
        <v>86400</v>
      </c>
      <c r="H7" s="51"/>
      <c r="I7" s="13">
        <f t="shared" si="11"/>
        <v>28800</v>
      </c>
      <c r="K7" s="21">
        <f t="shared" si="12"/>
        <v>1288041.2927999999</v>
      </c>
      <c r="L7" s="21"/>
      <c r="M7" s="94" t="s">
        <v>22</v>
      </c>
      <c r="N7" s="49">
        <f>24-M2</f>
        <v>23.203472222222221</v>
      </c>
      <c r="P7" s="22" t="s">
        <v>12</v>
      </c>
      <c r="Q7" s="16">
        <v>0</v>
      </c>
      <c r="R7" s="13">
        <f t="shared" si="1"/>
        <v>0</v>
      </c>
      <c r="S7" s="92" t="str">
        <f t="shared" si="0"/>
        <v>Holiday</v>
      </c>
      <c r="T7" s="13">
        <f t="shared" si="13"/>
        <v>0</v>
      </c>
      <c r="V7" s="21">
        <f t="shared" si="2"/>
        <v>86400</v>
      </c>
      <c r="W7" s="21">
        <f t="shared" si="14"/>
        <v>0</v>
      </c>
      <c r="X7" s="21">
        <f t="shared" si="15"/>
        <v>86400</v>
      </c>
      <c r="Z7" s="21">
        <f t="shared" si="16"/>
        <v>1172841.2927999999</v>
      </c>
      <c r="AA7" s="63">
        <f t="shared" si="3"/>
        <v>1</v>
      </c>
      <c r="AB7" s="90"/>
      <c r="AC7" s="23">
        <f t="shared" si="17"/>
        <v>449580</v>
      </c>
      <c r="AE7" s="28">
        <f t="shared" si="4"/>
        <v>124.88333333333334</v>
      </c>
      <c r="AG7" s="58">
        <v>38136</v>
      </c>
      <c r="AH7" s="91"/>
      <c r="AJ7" s="26"/>
    </row>
    <row r="8" spans="1:37" x14ac:dyDescent="0.25">
      <c r="A8" s="48">
        <f t="shared" si="5"/>
        <v>0.33333333333333331</v>
      </c>
      <c r="B8" s="48">
        <f t="shared" si="6"/>
        <v>0.66666666666666663</v>
      </c>
      <c r="C8" s="48"/>
      <c r="D8" s="13">
        <f t="shared" si="7"/>
        <v>28800</v>
      </c>
      <c r="E8" s="13">
        <f t="shared" si="8"/>
        <v>28800</v>
      </c>
      <c r="F8" s="13">
        <f t="shared" si="9"/>
        <v>28800</v>
      </c>
      <c r="G8" s="13">
        <f t="shared" si="10"/>
        <v>86400</v>
      </c>
      <c r="H8" s="51"/>
      <c r="I8" s="13">
        <f t="shared" si="11"/>
        <v>28800</v>
      </c>
      <c r="K8" s="21">
        <f t="shared" si="12"/>
        <v>1288041.2927999999</v>
      </c>
      <c r="L8" s="21"/>
      <c r="M8" s="94" t="s">
        <v>23</v>
      </c>
      <c r="N8" s="41">
        <f>HOUR(N7)*60*60 + MINUTE(N7)*60 + SECOND(N7)</f>
        <v>17580</v>
      </c>
      <c r="P8" s="22" t="s">
        <v>13</v>
      </c>
      <c r="Q8" s="16">
        <v>0</v>
      </c>
      <c r="R8" s="13">
        <f t="shared" si="1"/>
        <v>0</v>
      </c>
      <c r="S8" s="92" t="str">
        <f t="shared" si="0"/>
        <v>Holiday</v>
      </c>
      <c r="T8" s="13">
        <f t="shared" si="13"/>
        <v>0</v>
      </c>
      <c r="V8" s="21">
        <f t="shared" si="2"/>
        <v>86400</v>
      </c>
      <c r="W8" s="21">
        <f t="shared" si="14"/>
        <v>0</v>
      </c>
      <c r="X8" s="21">
        <f t="shared" si="15"/>
        <v>86400</v>
      </c>
      <c r="Z8" s="21">
        <f t="shared" si="16"/>
        <v>1172841.2927999999</v>
      </c>
      <c r="AA8" s="63">
        <f t="shared" si="3"/>
        <v>1</v>
      </c>
      <c r="AB8" s="90"/>
      <c r="AC8" s="23">
        <f t="shared" si="17"/>
        <v>535980</v>
      </c>
      <c r="AE8" s="28">
        <f t="shared" si="4"/>
        <v>148.88333333333333</v>
      </c>
      <c r="AG8" s="58">
        <v>38137</v>
      </c>
      <c r="AH8" s="91"/>
    </row>
    <row r="9" spans="1:37" x14ac:dyDescent="0.25">
      <c r="A9" s="48">
        <f t="shared" si="5"/>
        <v>0.33333333333333331</v>
      </c>
      <c r="B9" s="48">
        <f t="shared" si="6"/>
        <v>0.66666666666666663</v>
      </c>
      <c r="C9" s="48"/>
      <c r="D9" s="13">
        <f t="shared" si="7"/>
        <v>28800</v>
      </c>
      <c r="E9" s="13">
        <f t="shared" si="8"/>
        <v>28800</v>
      </c>
      <c r="F9" s="13">
        <f t="shared" si="9"/>
        <v>28800</v>
      </c>
      <c r="G9" s="13">
        <f t="shared" si="10"/>
        <v>86400</v>
      </c>
      <c r="H9" s="51"/>
      <c r="I9" s="13">
        <f t="shared" si="11"/>
        <v>28800</v>
      </c>
      <c r="K9" s="21">
        <f t="shared" si="12"/>
        <v>1288041.2927999999</v>
      </c>
      <c r="L9" s="21"/>
      <c r="M9" s="54"/>
      <c r="N9" s="41"/>
      <c r="P9" s="22" t="s">
        <v>14</v>
      </c>
      <c r="Q9" s="16">
        <v>1</v>
      </c>
      <c r="R9" s="13">
        <f t="shared" si="1"/>
        <v>28800</v>
      </c>
      <c r="S9" s="92" t="str">
        <f t="shared" si="0"/>
        <v/>
      </c>
      <c r="T9" s="13">
        <f t="shared" si="13"/>
        <v>28800</v>
      </c>
      <c r="V9" s="21">
        <f t="shared" si="2"/>
        <v>86400</v>
      </c>
      <c r="W9" s="21">
        <f t="shared" si="14"/>
        <v>28800</v>
      </c>
      <c r="X9" s="21">
        <f t="shared" si="15"/>
        <v>57600</v>
      </c>
      <c r="Z9" s="21">
        <f t="shared" si="16"/>
        <v>1144041.2927999999</v>
      </c>
      <c r="AA9" s="63">
        <f t="shared" si="3"/>
        <v>1</v>
      </c>
      <c r="AB9" s="90"/>
      <c r="AC9" s="23">
        <f t="shared" si="17"/>
        <v>622380</v>
      </c>
      <c r="AE9" s="28">
        <f t="shared" si="4"/>
        <v>172.88333333333333</v>
      </c>
      <c r="AG9" s="58">
        <v>38138</v>
      </c>
      <c r="AH9" s="91"/>
    </row>
    <row r="10" spans="1:37" x14ac:dyDescent="0.25">
      <c r="A10" s="48">
        <f t="shared" si="5"/>
        <v>0.33333333333333331</v>
      </c>
      <c r="B10" s="48">
        <f t="shared" si="6"/>
        <v>0.66666666666666663</v>
      </c>
      <c r="C10" s="48"/>
      <c r="D10" s="13">
        <f t="shared" si="7"/>
        <v>28800</v>
      </c>
      <c r="E10" s="13">
        <f t="shared" si="8"/>
        <v>28800</v>
      </c>
      <c r="F10" s="13">
        <f t="shared" si="9"/>
        <v>28800</v>
      </c>
      <c r="G10" s="13">
        <f t="shared" si="10"/>
        <v>86400</v>
      </c>
      <c r="H10" s="51"/>
      <c r="I10" s="13">
        <f t="shared" si="11"/>
        <v>28800</v>
      </c>
      <c r="K10" s="21">
        <f t="shared" si="12"/>
        <v>1288041.2927999999</v>
      </c>
      <c r="L10" s="21"/>
      <c r="M10" s="94" t="s">
        <v>29</v>
      </c>
      <c r="N10" s="15">
        <f>HOUR(N7)</f>
        <v>4</v>
      </c>
      <c r="P10" s="22" t="s">
        <v>15</v>
      </c>
      <c r="Q10" s="16">
        <v>1</v>
      </c>
      <c r="R10" s="13">
        <f t="shared" si="1"/>
        <v>28800</v>
      </c>
      <c r="S10" s="92" t="str">
        <f t="shared" si="0"/>
        <v/>
      </c>
      <c r="T10" s="13">
        <f t="shared" si="13"/>
        <v>28800</v>
      </c>
      <c r="V10" s="21">
        <f t="shared" si="2"/>
        <v>86400</v>
      </c>
      <c r="W10" s="21">
        <f t="shared" si="14"/>
        <v>28800</v>
      </c>
      <c r="X10" s="21">
        <f t="shared" si="15"/>
        <v>57600</v>
      </c>
      <c r="Z10" s="21">
        <f t="shared" si="16"/>
        <v>1115241.2927999999</v>
      </c>
      <c r="AA10" s="63">
        <f t="shared" si="3"/>
        <v>1</v>
      </c>
      <c r="AB10" s="90"/>
      <c r="AC10" s="23">
        <f t="shared" si="17"/>
        <v>708780</v>
      </c>
      <c r="AE10" s="28">
        <f t="shared" si="4"/>
        <v>196.88333333333333</v>
      </c>
      <c r="AG10" s="58">
        <v>38139</v>
      </c>
      <c r="AH10" s="91"/>
    </row>
    <row r="11" spans="1:37" x14ac:dyDescent="0.25">
      <c r="A11" s="48">
        <f t="shared" si="5"/>
        <v>0.33333333333333331</v>
      </c>
      <c r="B11" s="48">
        <f t="shared" si="6"/>
        <v>0.66666666666666663</v>
      </c>
      <c r="C11" s="48"/>
      <c r="D11" s="13">
        <f t="shared" si="7"/>
        <v>28800</v>
      </c>
      <c r="E11" s="13">
        <f t="shared" si="8"/>
        <v>28800</v>
      </c>
      <c r="F11" s="13">
        <f t="shared" si="9"/>
        <v>28800</v>
      </c>
      <c r="G11" s="13">
        <f t="shared" si="10"/>
        <v>86400</v>
      </c>
      <c r="H11" s="51"/>
      <c r="I11" s="13">
        <f t="shared" si="11"/>
        <v>28800</v>
      </c>
      <c r="K11" s="21">
        <f t="shared" si="12"/>
        <v>1288041.2927999999</v>
      </c>
      <c r="L11" s="21"/>
      <c r="M11" s="94" t="s">
        <v>30</v>
      </c>
      <c r="N11" s="15">
        <f>MINUTE(N7)</f>
        <v>53</v>
      </c>
      <c r="P11" s="22" t="s">
        <v>9</v>
      </c>
      <c r="Q11" s="16">
        <v>1</v>
      </c>
      <c r="R11" s="13">
        <f t="shared" si="1"/>
        <v>28800</v>
      </c>
      <c r="S11" s="92" t="str">
        <f t="shared" si="0"/>
        <v/>
      </c>
      <c r="T11" s="13">
        <f t="shared" si="13"/>
        <v>28800</v>
      </c>
      <c r="V11" s="21">
        <f t="shared" si="2"/>
        <v>86400</v>
      </c>
      <c r="W11" s="21">
        <f t="shared" si="14"/>
        <v>28800</v>
      </c>
      <c r="X11" s="21">
        <f t="shared" si="15"/>
        <v>57600</v>
      </c>
      <c r="Z11" s="21">
        <f t="shared" si="16"/>
        <v>1086441.2927999999</v>
      </c>
      <c r="AA11" s="63">
        <f t="shared" si="3"/>
        <v>1</v>
      </c>
      <c r="AB11" s="90"/>
      <c r="AC11" s="23">
        <f t="shared" si="17"/>
        <v>795180</v>
      </c>
      <c r="AE11" s="28">
        <f t="shared" si="4"/>
        <v>220.88333333333333</v>
      </c>
      <c r="AG11" s="58">
        <v>38140</v>
      </c>
      <c r="AH11" s="91"/>
    </row>
    <row r="12" spans="1:37" x14ac:dyDescent="0.25">
      <c r="A12" s="48">
        <f t="shared" si="5"/>
        <v>0.33333333333333331</v>
      </c>
      <c r="B12" s="48">
        <f t="shared" si="6"/>
        <v>0.66666666666666663</v>
      </c>
      <c r="C12" s="48"/>
      <c r="D12" s="13">
        <f t="shared" si="7"/>
        <v>28800</v>
      </c>
      <c r="E12" s="13">
        <f t="shared" si="8"/>
        <v>28800</v>
      </c>
      <c r="F12" s="13">
        <f t="shared" si="9"/>
        <v>28800</v>
      </c>
      <c r="G12" s="13">
        <f t="shared" si="10"/>
        <v>86400</v>
      </c>
      <c r="H12" s="51"/>
      <c r="I12" s="13">
        <f t="shared" si="11"/>
        <v>28800</v>
      </c>
      <c r="K12" s="21">
        <f t="shared" si="12"/>
        <v>1288041.2927999999</v>
      </c>
      <c r="L12" s="21"/>
      <c r="M12" s="94" t="s">
        <v>31</v>
      </c>
      <c r="N12" s="15">
        <f>SECOND(N7)</f>
        <v>0</v>
      </c>
      <c r="P12" s="22" t="s">
        <v>10</v>
      </c>
      <c r="Q12" s="16">
        <v>1</v>
      </c>
      <c r="R12" s="13">
        <f t="shared" si="1"/>
        <v>28800</v>
      </c>
      <c r="S12" s="92" t="str">
        <f t="shared" si="0"/>
        <v/>
      </c>
      <c r="T12" s="13">
        <f t="shared" si="13"/>
        <v>28800</v>
      </c>
      <c r="V12" s="21">
        <f t="shared" si="2"/>
        <v>86400</v>
      </c>
      <c r="W12" s="21">
        <f t="shared" si="14"/>
        <v>28800</v>
      </c>
      <c r="X12" s="21">
        <f t="shared" si="15"/>
        <v>57600</v>
      </c>
      <c r="Z12" s="21">
        <f t="shared" si="16"/>
        <v>1057641.2927999999</v>
      </c>
      <c r="AA12" s="63">
        <f t="shared" si="3"/>
        <v>1</v>
      </c>
      <c r="AB12" s="90"/>
      <c r="AC12" s="23">
        <f t="shared" si="17"/>
        <v>881580</v>
      </c>
      <c r="AE12" s="28">
        <f t="shared" si="4"/>
        <v>244.88333333333333</v>
      </c>
      <c r="AG12" s="58">
        <v>38141</v>
      </c>
      <c r="AH12" s="91"/>
    </row>
    <row r="13" spans="1:37" x14ac:dyDescent="0.25">
      <c r="A13" s="48">
        <f t="shared" si="5"/>
        <v>0.33333333333333331</v>
      </c>
      <c r="B13" s="48">
        <f t="shared" si="6"/>
        <v>0.66666666666666663</v>
      </c>
      <c r="C13" s="48"/>
      <c r="D13" s="13">
        <f t="shared" si="7"/>
        <v>28800</v>
      </c>
      <c r="E13" s="13">
        <f t="shared" si="8"/>
        <v>28800</v>
      </c>
      <c r="F13" s="13">
        <f t="shared" si="9"/>
        <v>28800</v>
      </c>
      <c r="G13" s="13">
        <f t="shared" si="10"/>
        <v>86400</v>
      </c>
      <c r="H13" s="51"/>
      <c r="I13" s="13">
        <f t="shared" si="11"/>
        <v>28800</v>
      </c>
      <c r="K13" s="21">
        <f t="shared" si="12"/>
        <v>1288041.2927999999</v>
      </c>
      <c r="L13" s="21"/>
      <c r="P13" s="22" t="s">
        <v>11</v>
      </c>
      <c r="Q13" s="16">
        <v>1</v>
      </c>
      <c r="R13" s="13">
        <f t="shared" si="1"/>
        <v>28800</v>
      </c>
      <c r="S13" s="92" t="str">
        <f t="shared" si="0"/>
        <v/>
      </c>
      <c r="T13" s="13">
        <f t="shared" si="13"/>
        <v>28800</v>
      </c>
      <c r="V13" s="21">
        <f t="shared" si="2"/>
        <v>86400</v>
      </c>
      <c r="W13" s="21">
        <f t="shared" si="14"/>
        <v>28800</v>
      </c>
      <c r="X13" s="21">
        <f t="shared" si="15"/>
        <v>57600</v>
      </c>
      <c r="Z13" s="21">
        <f t="shared" si="16"/>
        <v>1028841.2927999999</v>
      </c>
      <c r="AA13" s="63">
        <f t="shared" si="3"/>
        <v>1</v>
      </c>
      <c r="AB13" s="90"/>
      <c r="AC13" s="23">
        <f t="shared" si="17"/>
        <v>967980</v>
      </c>
      <c r="AE13" s="28">
        <f t="shared" si="4"/>
        <v>268.88333333333333</v>
      </c>
      <c r="AG13" s="58">
        <v>38142</v>
      </c>
      <c r="AH13" s="91"/>
    </row>
    <row r="14" spans="1:37" x14ac:dyDescent="0.25">
      <c r="A14" s="48">
        <f t="shared" si="5"/>
        <v>0.33333333333333331</v>
      </c>
      <c r="B14" s="48">
        <f t="shared" si="6"/>
        <v>0.66666666666666663</v>
      </c>
      <c r="C14" s="48"/>
      <c r="D14" s="13">
        <f t="shared" si="7"/>
        <v>28800</v>
      </c>
      <c r="E14" s="13">
        <f t="shared" si="8"/>
        <v>28800</v>
      </c>
      <c r="F14" s="13">
        <f t="shared" si="9"/>
        <v>28800</v>
      </c>
      <c r="G14" s="13">
        <f t="shared" si="10"/>
        <v>86400</v>
      </c>
      <c r="H14" s="51"/>
      <c r="I14" s="13">
        <f t="shared" si="11"/>
        <v>28800</v>
      </c>
      <c r="K14" s="21">
        <f t="shared" si="12"/>
        <v>1288041.2927999999</v>
      </c>
      <c r="L14" s="21"/>
      <c r="N14" s="15">
        <f>N10*60*60</f>
        <v>14400</v>
      </c>
      <c r="P14" s="22" t="s">
        <v>12</v>
      </c>
      <c r="Q14" s="16">
        <v>0</v>
      </c>
      <c r="R14" s="13">
        <f t="shared" si="1"/>
        <v>0</v>
      </c>
      <c r="S14" s="92" t="str">
        <f t="shared" si="0"/>
        <v>Holiday</v>
      </c>
      <c r="T14" s="13">
        <f t="shared" si="13"/>
        <v>0</v>
      </c>
      <c r="V14" s="21">
        <f t="shared" si="2"/>
        <v>86400</v>
      </c>
      <c r="W14" s="21">
        <f t="shared" si="14"/>
        <v>0</v>
      </c>
      <c r="X14" s="21">
        <f t="shared" si="15"/>
        <v>86400</v>
      </c>
      <c r="Z14" s="21">
        <f t="shared" si="16"/>
        <v>1028841.2927999999</v>
      </c>
      <c r="AA14" s="63">
        <f t="shared" si="3"/>
        <v>1</v>
      </c>
      <c r="AB14" s="90"/>
      <c r="AC14" s="23">
        <f t="shared" si="17"/>
        <v>1054380</v>
      </c>
      <c r="AE14" s="28">
        <f t="shared" si="4"/>
        <v>292.88333333333333</v>
      </c>
      <c r="AG14" s="58">
        <v>38143</v>
      </c>
      <c r="AH14" s="91"/>
    </row>
    <row r="15" spans="1:37" x14ac:dyDescent="0.25">
      <c r="A15" s="48">
        <f t="shared" si="5"/>
        <v>0.33333333333333331</v>
      </c>
      <c r="B15" s="48">
        <f t="shared" si="6"/>
        <v>0.66666666666666663</v>
      </c>
      <c r="C15" s="48"/>
      <c r="D15" s="13">
        <f t="shared" si="7"/>
        <v>28800</v>
      </c>
      <c r="E15" s="13">
        <f t="shared" si="8"/>
        <v>28800</v>
      </c>
      <c r="F15" s="13">
        <f t="shared" si="9"/>
        <v>28800</v>
      </c>
      <c r="G15" s="13">
        <f t="shared" si="10"/>
        <v>86400</v>
      </c>
      <c r="H15" s="51"/>
      <c r="I15" s="13">
        <f t="shared" si="11"/>
        <v>28800</v>
      </c>
      <c r="K15" s="21">
        <f t="shared" si="12"/>
        <v>1288041.2927999999</v>
      </c>
      <c r="L15" s="21"/>
      <c r="N15" s="15">
        <f>N11*60</f>
        <v>3180</v>
      </c>
      <c r="P15" s="22" t="s">
        <v>13</v>
      </c>
      <c r="Q15" s="16">
        <v>0</v>
      </c>
      <c r="R15" s="13">
        <f t="shared" si="1"/>
        <v>0</v>
      </c>
      <c r="S15" s="92" t="str">
        <f t="shared" si="0"/>
        <v>Holiday</v>
      </c>
      <c r="T15" s="13">
        <f t="shared" si="13"/>
        <v>0</v>
      </c>
      <c r="V15" s="21">
        <f t="shared" si="2"/>
        <v>86400</v>
      </c>
      <c r="W15" s="21">
        <f t="shared" si="14"/>
        <v>0</v>
      </c>
      <c r="X15" s="21">
        <f t="shared" si="15"/>
        <v>86400</v>
      </c>
      <c r="Z15" s="21">
        <f t="shared" si="16"/>
        <v>1028841.2927999999</v>
      </c>
      <c r="AA15" s="63">
        <f t="shared" si="3"/>
        <v>1</v>
      </c>
      <c r="AB15" s="90"/>
      <c r="AC15" s="23">
        <f t="shared" si="17"/>
        <v>1140780</v>
      </c>
      <c r="AE15" s="28">
        <f t="shared" si="4"/>
        <v>316.88333333333333</v>
      </c>
      <c r="AG15" s="58">
        <v>38144</v>
      </c>
      <c r="AH15" s="91"/>
    </row>
    <row r="16" spans="1:37" x14ac:dyDescent="0.25">
      <c r="A16" s="48">
        <f t="shared" si="5"/>
        <v>0.33333333333333331</v>
      </c>
      <c r="B16" s="48">
        <f t="shared" si="6"/>
        <v>0.66666666666666663</v>
      </c>
      <c r="C16" s="48"/>
      <c r="D16" s="13">
        <f t="shared" si="7"/>
        <v>28800</v>
      </c>
      <c r="E16" s="13">
        <f t="shared" si="8"/>
        <v>28800</v>
      </c>
      <c r="F16" s="13">
        <f t="shared" si="9"/>
        <v>28800</v>
      </c>
      <c r="G16" s="13">
        <f t="shared" si="10"/>
        <v>86400</v>
      </c>
      <c r="H16" s="51"/>
      <c r="I16" s="13">
        <f t="shared" si="11"/>
        <v>28800</v>
      </c>
      <c r="K16" s="21">
        <f t="shared" si="12"/>
        <v>1288041.2927999999</v>
      </c>
      <c r="L16" s="21"/>
      <c r="N16" s="15">
        <f>N12</f>
        <v>0</v>
      </c>
      <c r="P16" s="22" t="s">
        <v>14</v>
      </c>
      <c r="Q16" s="16">
        <v>1</v>
      </c>
      <c r="R16" s="13">
        <f t="shared" si="1"/>
        <v>28800</v>
      </c>
      <c r="S16" s="92" t="str">
        <f t="shared" si="0"/>
        <v/>
      </c>
      <c r="T16" s="13">
        <f t="shared" si="13"/>
        <v>28800</v>
      </c>
      <c r="V16" s="21">
        <f t="shared" si="2"/>
        <v>86400</v>
      </c>
      <c r="W16" s="21">
        <f t="shared" si="14"/>
        <v>28800</v>
      </c>
      <c r="X16" s="21">
        <f t="shared" si="15"/>
        <v>57600</v>
      </c>
      <c r="Z16" s="21">
        <f t="shared" si="16"/>
        <v>1000041.2927999999</v>
      </c>
      <c r="AA16" s="63">
        <f t="shared" si="3"/>
        <v>1</v>
      </c>
      <c r="AB16" s="90"/>
      <c r="AC16" s="23">
        <f t="shared" si="17"/>
        <v>1227180</v>
      </c>
      <c r="AE16" s="28">
        <f t="shared" si="4"/>
        <v>340.88333333333333</v>
      </c>
      <c r="AG16" s="58">
        <v>38145</v>
      </c>
      <c r="AH16" s="91"/>
    </row>
    <row r="17" spans="1:34" x14ac:dyDescent="0.25">
      <c r="A17" s="48">
        <f t="shared" si="5"/>
        <v>0.33333333333333331</v>
      </c>
      <c r="B17" s="48">
        <f t="shared" si="6"/>
        <v>0.66666666666666663</v>
      </c>
      <c r="C17" s="48"/>
      <c r="D17" s="13">
        <f t="shared" si="7"/>
        <v>28800</v>
      </c>
      <c r="E17" s="13">
        <f t="shared" si="8"/>
        <v>28800</v>
      </c>
      <c r="F17" s="13">
        <f t="shared" si="9"/>
        <v>28800</v>
      </c>
      <c r="G17" s="13">
        <f t="shared" si="10"/>
        <v>86400</v>
      </c>
      <c r="H17" s="51"/>
      <c r="I17" s="13">
        <f t="shared" si="11"/>
        <v>28800</v>
      </c>
      <c r="K17" s="21">
        <f t="shared" si="12"/>
        <v>1288041.2927999999</v>
      </c>
      <c r="L17" s="21"/>
      <c r="N17" s="15">
        <f>SUM(N14:N16)</f>
        <v>17580</v>
      </c>
      <c r="P17" s="22" t="s">
        <v>15</v>
      </c>
      <c r="Q17" s="16">
        <v>1</v>
      </c>
      <c r="R17" s="13">
        <f t="shared" si="1"/>
        <v>28800</v>
      </c>
      <c r="S17" s="92" t="str">
        <f t="shared" si="0"/>
        <v/>
      </c>
      <c r="T17" s="13">
        <f t="shared" si="13"/>
        <v>28800</v>
      </c>
      <c r="V17" s="21">
        <f t="shared" si="2"/>
        <v>86400</v>
      </c>
      <c r="W17" s="21">
        <f t="shared" si="14"/>
        <v>28800</v>
      </c>
      <c r="X17" s="21">
        <f t="shared" si="15"/>
        <v>57600</v>
      </c>
      <c r="Z17" s="21">
        <f t="shared" si="16"/>
        <v>971241.29279999994</v>
      </c>
      <c r="AA17" s="63">
        <f t="shared" si="3"/>
        <v>1</v>
      </c>
      <c r="AB17" s="90"/>
      <c r="AC17" s="23">
        <f t="shared" si="17"/>
        <v>1313580</v>
      </c>
      <c r="AE17" s="28">
        <f t="shared" si="4"/>
        <v>364.88333333333333</v>
      </c>
      <c r="AG17" s="58">
        <v>38146</v>
      </c>
      <c r="AH17" s="91"/>
    </row>
    <row r="18" spans="1:34" x14ac:dyDescent="0.25">
      <c r="A18" s="48">
        <f t="shared" si="5"/>
        <v>0.33333333333333331</v>
      </c>
      <c r="B18" s="48">
        <f t="shared" si="6"/>
        <v>0.66666666666666663</v>
      </c>
      <c r="C18" s="48"/>
      <c r="D18" s="13">
        <f t="shared" si="7"/>
        <v>28800</v>
      </c>
      <c r="E18" s="13">
        <f t="shared" si="8"/>
        <v>28800</v>
      </c>
      <c r="F18" s="13">
        <f t="shared" si="9"/>
        <v>28800</v>
      </c>
      <c r="G18" s="13">
        <f t="shared" si="10"/>
        <v>86400</v>
      </c>
      <c r="H18" s="51"/>
      <c r="I18" s="13">
        <f t="shared" si="11"/>
        <v>28800</v>
      </c>
      <c r="K18" s="21">
        <f t="shared" si="12"/>
        <v>1288041.2927999999</v>
      </c>
      <c r="L18" s="21"/>
      <c r="P18" s="22" t="s">
        <v>9</v>
      </c>
      <c r="Q18" s="16">
        <v>1</v>
      </c>
      <c r="R18" s="13">
        <f t="shared" si="1"/>
        <v>28800</v>
      </c>
      <c r="S18" s="92" t="str">
        <f t="shared" si="0"/>
        <v/>
      </c>
      <c r="T18" s="13">
        <f t="shared" si="13"/>
        <v>28800</v>
      </c>
      <c r="V18" s="21">
        <f t="shared" si="2"/>
        <v>86400</v>
      </c>
      <c r="W18" s="21">
        <f t="shared" si="14"/>
        <v>28800</v>
      </c>
      <c r="X18" s="21">
        <f t="shared" si="15"/>
        <v>57600</v>
      </c>
      <c r="Z18" s="21">
        <f t="shared" si="16"/>
        <v>942441.29279999994</v>
      </c>
      <c r="AA18" s="63">
        <f t="shared" si="3"/>
        <v>1</v>
      </c>
      <c r="AB18" s="90"/>
      <c r="AC18" s="23">
        <f t="shared" si="17"/>
        <v>1399980</v>
      </c>
      <c r="AE18" s="28">
        <f t="shared" si="4"/>
        <v>388.88333333333333</v>
      </c>
      <c r="AG18" s="58">
        <v>38147</v>
      </c>
      <c r="AH18" s="91"/>
    </row>
    <row r="19" spans="1:34" x14ac:dyDescent="0.25">
      <c r="A19" s="48">
        <f t="shared" si="5"/>
        <v>0.33333333333333331</v>
      </c>
      <c r="B19" s="48">
        <f t="shared" si="6"/>
        <v>0.66666666666666663</v>
      </c>
      <c r="C19" s="48"/>
      <c r="D19" s="13">
        <f t="shared" si="7"/>
        <v>28800</v>
      </c>
      <c r="E19" s="13">
        <f t="shared" si="8"/>
        <v>28800</v>
      </c>
      <c r="F19" s="13">
        <f t="shared" si="9"/>
        <v>28800</v>
      </c>
      <c r="G19" s="13">
        <f t="shared" si="10"/>
        <v>86400</v>
      </c>
      <c r="H19" s="51"/>
      <c r="I19" s="13">
        <f t="shared" si="11"/>
        <v>28800</v>
      </c>
      <c r="K19" s="21">
        <f t="shared" si="12"/>
        <v>1288041.2927999999</v>
      </c>
      <c r="L19" s="21"/>
      <c r="P19" s="22" t="s">
        <v>10</v>
      </c>
      <c r="Q19" s="16">
        <v>1</v>
      </c>
      <c r="R19" s="13">
        <f t="shared" si="1"/>
        <v>28800</v>
      </c>
      <c r="S19" s="92" t="str">
        <f t="shared" si="0"/>
        <v/>
      </c>
      <c r="T19" s="13">
        <f t="shared" si="13"/>
        <v>28800</v>
      </c>
      <c r="V19" s="21">
        <f t="shared" si="2"/>
        <v>86400</v>
      </c>
      <c r="W19" s="21">
        <f t="shared" si="14"/>
        <v>28800</v>
      </c>
      <c r="X19" s="21">
        <f t="shared" si="15"/>
        <v>57600</v>
      </c>
      <c r="Z19" s="21">
        <f t="shared" si="16"/>
        <v>913641.29279999994</v>
      </c>
      <c r="AA19" s="63">
        <f t="shared" si="3"/>
        <v>1</v>
      </c>
      <c r="AB19" s="90"/>
      <c r="AC19" s="23">
        <f t="shared" si="17"/>
        <v>1486380</v>
      </c>
      <c r="AE19" s="28">
        <f t="shared" si="4"/>
        <v>412.88333333333333</v>
      </c>
      <c r="AG19" s="58">
        <v>38148</v>
      </c>
      <c r="AH19" s="91"/>
    </row>
    <row r="20" spans="1:34" x14ac:dyDescent="0.25">
      <c r="A20" s="48">
        <f t="shared" si="5"/>
        <v>0.33333333333333331</v>
      </c>
      <c r="B20" s="48">
        <f t="shared" si="6"/>
        <v>0.66666666666666663</v>
      </c>
      <c r="C20" s="48"/>
      <c r="D20" s="13">
        <f t="shared" si="7"/>
        <v>28800</v>
      </c>
      <c r="E20" s="13">
        <f t="shared" si="8"/>
        <v>28800</v>
      </c>
      <c r="F20" s="13">
        <f t="shared" si="9"/>
        <v>28800</v>
      </c>
      <c r="G20" s="13">
        <f t="shared" si="10"/>
        <v>86400</v>
      </c>
      <c r="H20" s="51"/>
      <c r="I20" s="13">
        <f t="shared" si="11"/>
        <v>28800</v>
      </c>
      <c r="K20" s="21">
        <f t="shared" si="12"/>
        <v>1288041.2927999999</v>
      </c>
      <c r="L20" s="21"/>
      <c r="P20" s="22" t="s">
        <v>11</v>
      </c>
      <c r="Q20" s="16">
        <v>1</v>
      </c>
      <c r="R20" s="13">
        <f t="shared" si="1"/>
        <v>28800</v>
      </c>
      <c r="S20" s="92" t="str">
        <f t="shared" si="0"/>
        <v/>
      </c>
      <c r="T20" s="13">
        <f t="shared" si="13"/>
        <v>28800</v>
      </c>
      <c r="V20" s="21">
        <f t="shared" si="2"/>
        <v>86400</v>
      </c>
      <c r="W20" s="21">
        <f t="shared" si="14"/>
        <v>28800</v>
      </c>
      <c r="X20" s="21">
        <f t="shared" si="15"/>
        <v>57600</v>
      </c>
      <c r="Z20" s="21">
        <f t="shared" si="16"/>
        <v>884841.29279999994</v>
      </c>
      <c r="AA20" s="63">
        <f t="shared" si="3"/>
        <v>1</v>
      </c>
      <c r="AB20" s="90"/>
      <c r="AC20" s="23">
        <f t="shared" si="17"/>
        <v>1572780</v>
      </c>
      <c r="AE20" s="28">
        <f t="shared" si="4"/>
        <v>436.88333333333333</v>
      </c>
      <c r="AG20" s="58">
        <v>38149</v>
      </c>
      <c r="AH20" s="91"/>
    </row>
    <row r="21" spans="1:34" x14ac:dyDescent="0.25">
      <c r="A21" s="48">
        <f t="shared" si="5"/>
        <v>0.33333333333333331</v>
      </c>
      <c r="B21" s="48">
        <f t="shared" si="6"/>
        <v>0.66666666666666663</v>
      </c>
      <c r="C21" s="48"/>
      <c r="D21" s="13">
        <f t="shared" si="7"/>
        <v>28800</v>
      </c>
      <c r="E21" s="13">
        <f t="shared" si="8"/>
        <v>28800</v>
      </c>
      <c r="F21" s="13">
        <f t="shared" si="9"/>
        <v>28800</v>
      </c>
      <c r="G21" s="13">
        <f t="shared" si="10"/>
        <v>86400</v>
      </c>
      <c r="H21" s="51"/>
      <c r="I21" s="13">
        <f t="shared" si="11"/>
        <v>28800</v>
      </c>
      <c r="K21" s="21">
        <f t="shared" si="12"/>
        <v>1288041.2927999999</v>
      </c>
      <c r="L21" s="21"/>
      <c r="M21" s="94" t="s">
        <v>29</v>
      </c>
      <c r="N21" s="15">
        <f>HOUR(M2)</f>
        <v>19</v>
      </c>
      <c r="P21" s="22" t="s">
        <v>12</v>
      </c>
      <c r="Q21" s="16">
        <v>0</v>
      </c>
      <c r="R21" s="13">
        <f t="shared" si="1"/>
        <v>0</v>
      </c>
      <c r="S21" s="92" t="str">
        <f t="shared" si="0"/>
        <v>Holiday</v>
      </c>
      <c r="T21" s="13">
        <f t="shared" si="13"/>
        <v>0</v>
      </c>
      <c r="V21" s="21">
        <f t="shared" si="2"/>
        <v>86400</v>
      </c>
      <c r="W21" s="21">
        <f t="shared" si="14"/>
        <v>0</v>
      </c>
      <c r="X21" s="21">
        <f t="shared" si="15"/>
        <v>86400</v>
      </c>
      <c r="Z21" s="21">
        <f t="shared" si="16"/>
        <v>884841.29279999994</v>
      </c>
      <c r="AA21" s="63">
        <f t="shared" si="3"/>
        <v>1</v>
      </c>
      <c r="AB21" s="90"/>
      <c r="AC21" s="23">
        <f t="shared" si="17"/>
        <v>1659180</v>
      </c>
      <c r="AE21" s="28">
        <f t="shared" si="4"/>
        <v>460.88333333333333</v>
      </c>
      <c r="AG21" s="58">
        <v>38150</v>
      </c>
      <c r="AH21" s="91"/>
    </row>
    <row r="22" spans="1:34" x14ac:dyDescent="0.25">
      <c r="A22" s="48">
        <f t="shared" si="5"/>
        <v>0.33333333333333331</v>
      </c>
      <c r="B22" s="48">
        <f t="shared" si="6"/>
        <v>0.66666666666666663</v>
      </c>
      <c r="C22" s="48"/>
      <c r="D22" s="13">
        <f t="shared" si="7"/>
        <v>28800</v>
      </c>
      <c r="E22" s="13">
        <f t="shared" si="8"/>
        <v>28800</v>
      </c>
      <c r="F22" s="13">
        <f t="shared" si="9"/>
        <v>28800</v>
      </c>
      <c r="G22" s="13">
        <f t="shared" si="10"/>
        <v>86400</v>
      </c>
      <c r="H22" s="51"/>
      <c r="I22" s="13">
        <f t="shared" si="11"/>
        <v>28800</v>
      </c>
      <c r="K22" s="21">
        <f t="shared" si="12"/>
        <v>1288041.2927999999</v>
      </c>
      <c r="L22" s="21"/>
      <c r="M22" s="94" t="s">
        <v>30</v>
      </c>
      <c r="N22" s="15">
        <f>MINUTE(M2)</f>
        <v>7</v>
      </c>
      <c r="P22" s="22" t="s">
        <v>13</v>
      </c>
      <c r="Q22" s="16">
        <v>0</v>
      </c>
      <c r="R22" s="13">
        <f t="shared" si="1"/>
        <v>0</v>
      </c>
      <c r="S22" s="92" t="str">
        <f t="shared" si="0"/>
        <v>Holiday</v>
      </c>
      <c r="T22" s="13">
        <f t="shared" si="13"/>
        <v>0</v>
      </c>
      <c r="V22" s="21">
        <f t="shared" si="2"/>
        <v>86400</v>
      </c>
      <c r="W22" s="21">
        <f t="shared" si="14"/>
        <v>0</v>
      </c>
      <c r="X22" s="21">
        <f t="shared" si="15"/>
        <v>86400</v>
      </c>
      <c r="Z22" s="21">
        <f t="shared" si="16"/>
        <v>884841.29279999994</v>
      </c>
      <c r="AA22" s="63">
        <f t="shared" si="3"/>
        <v>1</v>
      </c>
      <c r="AB22" s="90"/>
      <c r="AC22" s="23">
        <f t="shared" si="17"/>
        <v>1745580</v>
      </c>
      <c r="AE22" s="28">
        <f t="shared" si="4"/>
        <v>484.88333333333333</v>
      </c>
      <c r="AG22" s="58">
        <v>38151</v>
      </c>
      <c r="AH22" s="91"/>
    </row>
    <row r="23" spans="1:34" x14ac:dyDescent="0.25">
      <c r="A23" s="48">
        <f t="shared" si="5"/>
        <v>0.33333333333333331</v>
      </c>
      <c r="B23" s="48">
        <f t="shared" si="6"/>
        <v>0.66666666666666663</v>
      </c>
      <c r="C23" s="48"/>
      <c r="D23" s="13">
        <f t="shared" si="7"/>
        <v>28800</v>
      </c>
      <c r="E23" s="13">
        <f t="shared" si="8"/>
        <v>28800</v>
      </c>
      <c r="F23" s="13">
        <f t="shared" si="9"/>
        <v>28800</v>
      </c>
      <c r="G23" s="13">
        <f t="shared" si="10"/>
        <v>86400</v>
      </c>
      <c r="H23" s="51"/>
      <c r="I23" s="13">
        <f t="shared" si="11"/>
        <v>28800</v>
      </c>
      <c r="K23" s="21">
        <f t="shared" si="12"/>
        <v>1288041.2927999999</v>
      </c>
      <c r="L23" s="21"/>
      <c r="M23" s="94" t="s">
        <v>31</v>
      </c>
      <c r="N23" s="15">
        <f>SECOND(M2)</f>
        <v>0</v>
      </c>
      <c r="P23" s="22" t="s">
        <v>14</v>
      </c>
      <c r="Q23" s="16">
        <v>1</v>
      </c>
      <c r="R23" s="13">
        <f t="shared" si="1"/>
        <v>28800</v>
      </c>
      <c r="S23" s="92" t="str">
        <f t="shared" si="0"/>
        <v/>
      </c>
      <c r="T23" s="13">
        <f t="shared" si="13"/>
        <v>28800</v>
      </c>
      <c r="V23" s="21">
        <f t="shared" si="2"/>
        <v>86400</v>
      </c>
      <c r="W23" s="21">
        <f t="shared" si="14"/>
        <v>28800</v>
      </c>
      <c r="X23" s="21">
        <f t="shared" si="15"/>
        <v>57600</v>
      </c>
      <c r="Z23" s="21">
        <f t="shared" si="16"/>
        <v>856041.29279999994</v>
      </c>
      <c r="AA23" s="63">
        <f t="shared" si="3"/>
        <v>1</v>
      </c>
      <c r="AB23" s="90"/>
      <c r="AC23" s="23">
        <f t="shared" si="17"/>
        <v>1831980</v>
      </c>
      <c r="AE23" s="28">
        <f t="shared" si="4"/>
        <v>508.88333333333333</v>
      </c>
      <c r="AG23" s="58">
        <v>38152</v>
      </c>
      <c r="AH23" s="91"/>
    </row>
    <row r="24" spans="1:34" x14ac:dyDescent="0.25">
      <c r="A24" s="48">
        <f t="shared" si="5"/>
        <v>0.33333333333333331</v>
      </c>
      <c r="B24" s="48">
        <f t="shared" si="6"/>
        <v>0.66666666666666663</v>
      </c>
      <c r="C24" s="48"/>
      <c r="D24" s="13">
        <f t="shared" si="7"/>
        <v>28800</v>
      </c>
      <c r="E24" s="13">
        <f t="shared" si="8"/>
        <v>28800</v>
      </c>
      <c r="F24" s="13">
        <f t="shared" si="9"/>
        <v>28800</v>
      </c>
      <c r="G24" s="13">
        <f t="shared" si="10"/>
        <v>86400</v>
      </c>
      <c r="H24" s="51"/>
      <c r="I24" s="13">
        <f t="shared" si="11"/>
        <v>28800</v>
      </c>
      <c r="K24" s="21">
        <f t="shared" si="12"/>
        <v>1288041.2927999999</v>
      </c>
      <c r="L24" s="21"/>
      <c r="P24" s="22" t="s">
        <v>15</v>
      </c>
      <c r="Q24" s="16">
        <v>1</v>
      </c>
      <c r="R24" s="13">
        <f t="shared" si="1"/>
        <v>28800</v>
      </c>
      <c r="S24" s="92" t="str">
        <f t="shared" si="0"/>
        <v/>
      </c>
      <c r="T24" s="13">
        <f t="shared" si="13"/>
        <v>28800</v>
      </c>
      <c r="V24" s="21">
        <f t="shared" si="2"/>
        <v>86400</v>
      </c>
      <c r="W24" s="21">
        <f t="shared" si="14"/>
        <v>28800</v>
      </c>
      <c r="X24" s="21">
        <f t="shared" si="15"/>
        <v>57600</v>
      </c>
      <c r="Z24" s="21">
        <f t="shared" si="16"/>
        <v>827241.29279999994</v>
      </c>
      <c r="AA24" s="63">
        <f t="shared" si="3"/>
        <v>1</v>
      </c>
      <c r="AB24" s="90"/>
      <c r="AC24" s="23">
        <f t="shared" si="17"/>
        <v>1918380</v>
      </c>
      <c r="AE24" s="28">
        <f t="shared" si="4"/>
        <v>532.88333333333333</v>
      </c>
      <c r="AG24" s="58">
        <v>38153</v>
      </c>
      <c r="AH24" s="91"/>
    </row>
    <row r="25" spans="1:34" x14ac:dyDescent="0.25">
      <c r="A25" s="48">
        <f t="shared" si="5"/>
        <v>0.33333333333333331</v>
      </c>
      <c r="B25" s="48">
        <f t="shared" si="6"/>
        <v>0.66666666666666663</v>
      </c>
      <c r="C25" s="48"/>
      <c r="D25" s="13">
        <f t="shared" si="7"/>
        <v>28800</v>
      </c>
      <c r="E25" s="13">
        <f t="shared" si="8"/>
        <v>28800</v>
      </c>
      <c r="F25" s="13">
        <f t="shared" si="9"/>
        <v>28800</v>
      </c>
      <c r="G25" s="13">
        <f t="shared" si="10"/>
        <v>86400</v>
      </c>
      <c r="H25" s="51"/>
      <c r="I25" s="13">
        <f t="shared" si="11"/>
        <v>28800</v>
      </c>
      <c r="K25" s="21">
        <f t="shared" si="12"/>
        <v>1288041.2927999999</v>
      </c>
      <c r="L25" s="21"/>
      <c r="N25" s="15">
        <f>N21*60*60</f>
        <v>68400</v>
      </c>
      <c r="P25" s="22" t="s">
        <v>9</v>
      </c>
      <c r="Q25" s="16">
        <v>1</v>
      </c>
      <c r="R25" s="13">
        <f t="shared" si="1"/>
        <v>28800</v>
      </c>
      <c r="S25" s="92" t="str">
        <f t="shared" si="0"/>
        <v/>
      </c>
      <c r="T25" s="13">
        <f t="shared" si="13"/>
        <v>28800</v>
      </c>
      <c r="V25" s="21">
        <f t="shared" si="2"/>
        <v>86400</v>
      </c>
      <c r="W25" s="21">
        <f t="shared" si="14"/>
        <v>28800</v>
      </c>
      <c r="X25" s="21">
        <f t="shared" si="15"/>
        <v>57600</v>
      </c>
      <c r="Z25" s="21">
        <f t="shared" si="16"/>
        <v>798441.29279999994</v>
      </c>
      <c r="AA25" s="63">
        <f t="shared" si="3"/>
        <v>1</v>
      </c>
      <c r="AB25" s="90"/>
      <c r="AC25" s="23">
        <f t="shared" si="17"/>
        <v>2004780</v>
      </c>
      <c r="AE25" s="28">
        <f t="shared" si="4"/>
        <v>556.88333333333333</v>
      </c>
      <c r="AG25" s="58">
        <v>38154</v>
      </c>
      <c r="AH25" s="91"/>
    </row>
    <row r="26" spans="1:34" x14ac:dyDescent="0.25">
      <c r="A26" s="48">
        <f t="shared" si="5"/>
        <v>0.33333333333333331</v>
      </c>
      <c r="B26" s="48">
        <f t="shared" si="6"/>
        <v>0.66666666666666663</v>
      </c>
      <c r="C26" s="48"/>
      <c r="D26" s="13">
        <f t="shared" si="7"/>
        <v>28800</v>
      </c>
      <c r="E26" s="13">
        <f t="shared" si="8"/>
        <v>28800</v>
      </c>
      <c r="F26" s="13">
        <f t="shared" si="9"/>
        <v>28800</v>
      </c>
      <c r="G26" s="13">
        <f t="shared" si="10"/>
        <v>86400</v>
      </c>
      <c r="H26" s="51"/>
      <c r="I26" s="13">
        <f t="shared" si="11"/>
        <v>28800</v>
      </c>
      <c r="K26" s="21">
        <f t="shared" si="12"/>
        <v>1288041.2927999999</v>
      </c>
      <c r="L26" s="21"/>
      <c r="N26" s="15">
        <f>N22*60</f>
        <v>420</v>
      </c>
      <c r="P26" s="22" t="s">
        <v>10</v>
      </c>
      <c r="Q26" s="95">
        <v>0</v>
      </c>
      <c r="R26" s="13">
        <f t="shared" si="1"/>
        <v>0</v>
      </c>
      <c r="S26" s="92" t="str">
        <f>IF(Q26=0,"Holiday","")</f>
        <v>Holiday</v>
      </c>
      <c r="T26" s="13">
        <f t="shared" si="13"/>
        <v>0</v>
      </c>
      <c r="V26" s="21">
        <f t="shared" si="2"/>
        <v>86400</v>
      </c>
      <c r="W26" s="21">
        <f t="shared" si="14"/>
        <v>0</v>
      </c>
      <c r="X26" s="21">
        <f t="shared" si="15"/>
        <v>86400</v>
      </c>
      <c r="Z26" s="21">
        <f t="shared" si="16"/>
        <v>798441.29279999994</v>
      </c>
      <c r="AA26" s="63">
        <f t="shared" si="3"/>
        <v>1</v>
      </c>
      <c r="AB26" s="90"/>
      <c r="AC26" s="23">
        <f t="shared" si="17"/>
        <v>2091180</v>
      </c>
      <c r="AE26" s="28">
        <f t="shared" si="4"/>
        <v>580.88333333333333</v>
      </c>
      <c r="AG26" s="58">
        <v>38155</v>
      </c>
      <c r="AH26" s="91"/>
    </row>
    <row r="27" spans="1:34" x14ac:dyDescent="0.25">
      <c r="A27" s="48">
        <f t="shared" si="5"/>
        <v>0.33333333333333331</v>
      </c>
      <c r="B27" s="48">
        <f t="shared" si="6"/>
        <v>0.66666666666666663</v>
      </c>
      <c r="C27" s="48"/>
      <c r="D27" s="13">
        <f t="shared" si="7"/>
        <v>28800</v>
      </c>
      <c r="E27" s="13">
        <f t="shared" si="8"/>
        <v>28800</v>
      </c>
      <c r="F27" s="13">
        <f t="shared" si="9"/>
        <v>28800</v>
      </c>
      <c r="G27" s="13">
        <f t="shared" si="10"/>
        <v>86400</v>
      </c>
      <c r="H27" s="51"/>
      <c r="I27" s="13">
        <f t="shared" si="11"/>
        <v>28800</v>
      </c>
      <c r="K27" s="21">
        <f t="shared" si="12"/>
        <v>1288041.2927999999</v>
      </c>
      <c r="L27" s="21"/>
      <c r="N27" s="15">
        <f>N23</f>
        <v>0</v>
      </c>
      <c r="P27" s="22" t="s">
        <v>11</v>
      </c>
      <c r="Q27" s="16">
        <v>1</v>
      </c>
      <c r="R27" s="13">
        <f t="shared" si="1"/>
        <v>28800</v>
      </c>
      <c r="S27" s="92" t="str">
        <f t="shared" si="0"/>
        <v/>
      </c>
      <c r="T27" s="13">
        <f t="shared" si="13"/>
        <v>28800</v>
      </c>
      <c r="V27" s="21">
        <f t="shared" si="2"/>
        <v>86400</v>
      </c>
      <c r="W27" s="21">
        <f t="shared" si="14"/>
        <v>28800</v>
      </c>
      <c r="X27" s="21">
        <f t="shared" si="15"/>
        <v>57600</v>
      </c>
      <c r="Z27" s="21">
        <f t="shared" si="16"/>
        <v>769641.29279999994</v>
      </c>
      <c r="AA27" s="63">
        <f t="shared" si="3"/>
        <v>1</v>
      </c>
      <c r="AB27" s="90"/>
      <c r="AC27" s="23">
        <f t="shared" si="17"/>
        <v>2177580</v>
      </c>
      <c r="AE27" s="28">
        <f t="shared" si="4"/>
        <v>604.88333333333333</v>
      </c>
      <c r="AG27" s="58">
        <v>38156</v>
      </c>
      <c r="AH27" s="91"/>
    </row>
    <row r="28" spans="1:34" x14ac:dyDescent="0.25">
      <c r="A28" s="48">
        <f t="shared" si="5"/>
        <v>0.33333333333333331</v>
      </c>
      <c r="B28" s="48">
        <f t="shared" si="6"/>
        <v>0.66666666666666663</v>
      </c>
      <c r="C28" s="48"/>
      <c r="D28" s="13">
        <f t="shared" si="7"/>
        <v>28800</v>
      </c>
      <c r="E28" s="13">
        <f t="shared" si="8"/>
        <v>28800</v>
      </c>
      <c r="F28" s="13">
        <f t="shared" si="9"/>
        <v>28800</v>
      </c>
      <c r="G28" s="13">
        <f t="shared" si="10"/>
        <v>86400</v>
      </c>
      <c r="H28" s="51"/>
      <c r="I28" s="13">
        <f t="shared" si="11"/>
        <v>28800</v>
      </c>
      <c r="K28" s="21">
        <f t="shared" si="12"/>
        <v>1288041.2927999999</v>
      </c>
      <c r="L28" s="21"/>
      <c r="N28" s="15">
        <f>SUM(N25:N27)</f>
        <v>68820</v>
      </c>
      <c r="P28" s="22" t="s">
        <v>12</v>
      </c>
      <c r="Q28" s="16">
        <v>0</v>
      </c>
      <c r="R28" s="13">
        <f t="shared" si="1"/>
        <v>0</v>
      </c>
      <c r="S28" s="92" t="str">
        <f t="shared" si="0"/>
        <v>Holiday</v>
      </c>
      <c r="T28" s="13">
        <f t="shared" si="13"/>
        <v>0</v>
      </c>
      <c r="V28" s="21">
        <f t="shared" si="2"/>
        <v>86400</v>
      </c>
      <c r="W28" s="21">
        <f t="shared" si="14"/>
        <v>0</v>
      </c>
      <c r="X28" s="21">
        <f t="shared" si="15"/>
        <v>86400</v>
      </c>
      <c r="Z28" s="21">
        <f t="shared" si="16"/>
        <v>769641.29279999994</v>
      </c>
      <c r="AA28" s="63">
        <f t="shared" si="3"/>
        <v>1</v>
      </c>
      <c r="AB28" s="90"/>
      <c r="AC28" s="23">
        <f t="shared" si="17"/>
        <v>2263980</v>
      </c>
      <c r="AE28" s="28">
        <f t="shared" si="4"/>
        <v>628.88333333333333</v>
      </c>
      <c r="AG28" s="58">
        <v>38157</v>
      </c>
      <c r="AH28" s="91"/>
    </row>
    <row r="29" spans="1:34" x14ac:dyDescent="0.25">
      <c r="A29" s="48">
        <f t="shared" si="5"/>
        <v>0.33333333333333331</v>
      </c>
      <c r="B29" s="48">
        <f t="shared" si="6"/>
        <v>0.66666666666666663</v>
      </c>
      <c r="C29" s="48"/>
      <c r="D29" s="13">
        <f t="shared" si="7"/>
        <v>28800</v>
      </c>
      <c r="E29" s="13">
        <f t="shared" si="8"/>
        <v>28800</v>
      </c>
      <c r="F29" s="13">
        <f t="shared" si="9"/>
        <v>28800</v>
      </c>
      <c r="G29" s="13">
        <f t="shared" si="10"/>
        <v>86400</v>
      </c>
      <c r="H29" s="51"/>
      <c r="I29" s="13">
        <f t="shared" si="11"/>
        <v>28800</v>
      </c>
      <c r="K29" s="21">
        <f t="shared" si="12"/>
        <v>1288041.2927999999</v>
      </c>
      <c r="L29" s="21"/>
      <c r="P29" s="22" t="s">
        <v>13</v>
      </c>
      <c r="Q29" s="16">
        <v>0</v>
      </c>
      <c r="R29" s="13">
        <f t="shared" si="1"/>
        <v>0</v>
      </c>
      <c r="S29" s="92" t="str">
        <f t="shared" si="0"/>
        <v>Holiday</v>
      </c>
      <c r="T29" s="13">
        <f t="shared" si="13"/>
        <v>0</v>
      </c>
      <c r="V29" s="21">
        <f t="shared" si="2"/>
        <v>86400</v>
      </c>
      <c r="W29" s="21">
        <f t="shared" si="14"/>
        <v>0</v>
      </c>
      <c r="X29" s="21">
        <f t="shared" si="15"/>
        <v>86400</v>
      </c>
      <c r="Z29" s="21">
        <f t="shared" si="16"/>
        <v>769641.29279999994</v>
      </c>
      <c r="AA29" s="63">
        <f t="shared" si="3"/>
        <v>1</v>
      </c>
      <c r="AB29" s="90"/>
      <c r="AC29" s="23">
        <f t="shared" si="17"/>
        <v>2350380</v>
      </c>
      <c r="AE29" s="28">
        <f t="shared" si="4"/>
        <v>652.88333333333333</v>
      </c>
      <c r="AG29" s="58">
        <v>38158</v>
      </c>
      <c r="AH29" s="91"/>
    </row>
    <row r="30" spans="1:34" x14ac:dyDescent="0.25">
      <c r="A30" s="48">
        <f t="shared" si="5"/>
        <v>0.33333333333333331</v>
      </c>
      <c r="B30" s="48">
        <f t="shared" si="6"/>
        <v>0.66666666666666663</v>
      </c>
      <c r="C30" s="48"/>
      <c r="D30" s="13">
        <f t="shared" si="7"/>
        <v>28800</v>
      </c>
      <c r="E30" s="13">
        <f t="shared" si="8"/>
        <v>28800</v>
      </c>
      <c r="F30" s="13">
        <f t="shared" si="9"/>
        <v>28800</v>
      </c>
      <c r="G30" s="13">
        <f t="shared" si="10"/>
        <v>86400</v>
      </c>
      <c r="H30" s="51"/>
      <c r="I30" s="13">
        <f t="shared" si="11"/>
        <v>28800</v>
      </c>
      <c r="K30" s="21">
        <f t="shared" si="12"/>
        <v>1288041.2927999999</v>
      </c>
      <c r="L30" s="21"/>
      <c r="N30" s="15">
        <f>24*60*60</f>
        <v>86400</v>
      </c>
      <c r="P30" s="22" t="s">
        <v>14</v>
      </c>
      <c r="Q30" s="16">
        <v>1</v>
      </c>
      <c r="R30" s="13">
        <f t="shared" si="1"/>
        <v>28800</v>
      </c>
      <c r="S30" s="92" t="str">
        <f t="shared" si="0"/>
        <v/>
      </c>
      <c r="T30" s="13">
        <f t="shared" si="13"/>
        <v>28800</v>
      </c>
      <c r="V30" s="21">
        <f t="shared" si="2"/>
        <v>86400</v>
      </c>
      <c r="W30" s="21">
        <f t="shared" si="14"/>
        <v>28800</v>
      </c>
      <c r="X30" s="21">
        <f t="shared" si="15"/>
        <v>57600</v>
      </c>
      <c r="Z30" s="21">
        <f t="shared" si="16"/>
        <v>740841.29279999994</v>
      </c>
      <c r="AA30" s="63">
        <f t="shared" si="3"/>
        <v>1</v>
      </c>
      <c r="AB30" s="90"/>
      <c r="AC30" s="23">
        <f t="shared" si="17"/>
        <v>2436780</v>
      </c>
      <c r="AE30" s="28">
        <f t="shared" si="4"/>
        <v>676.88333333333333</v>
      </c>
      <c r="AG30" s="58">
        <v>38159</v>
      </c>
      <c r="AH30" s="91"/>
    </row>
    <row r="31" spans="1:34" x14ac:dyDescent="0.25">
      <c r="A31" s="48">
        <f t="shared" si="5"/>
        <v>0.33333333333333331</v>
      </c>
      <c r="B31" s="48">
        <f t="shared" si="6"/>
        <v>0.66666666666666663</v>
      </c>
      <c r="C31" s="48"/>
      <c r="D31" s="13">
        <f t="shared" si="7"/>
        <v>28800</v>
      </c>
      <c r="E31" s="13">
        <f t="shared" si="8"/>
        <v>28800</v>
      </c>
      <c r="F31" s="13">
        <f t="shared" si="9"/>
        <v>28800</v>
      </c>
      <c r="G31" s="13">
        <f t="shared" si="10"/>
        <v>86400</v>
      </c>
      <c r="H31" s="51"/>
      <c r="I31" s="13">
        <f t="shared" si="11"/>
        <v>28800</v>
      </c>
      <c r="K31" s="21">
        <f t="shared" si="12"/>
        <v>1288041.2927999999</v>
      </c>
      <c r="L31" s="21"/>
      <c r="P31" s="22" t="s">
        <v>15</v>
      </c>
      <c r="Q31" s="16">
        <v>1</v>
      </c>
      <c r="R31" s="13">
        <f t="shared" si="1"/>
        <v>28800</v>
      </c>
      <c r="S31" s="92" t="str">
        <f t="shared" si="0"/>
        <v/>
      </c>
      <c r="T31" s="13">
        <f t="shared" si="13"/>
        <v>28800</v>
      </c>
      <c r="V31" s="21">
        <f t="shared" si="2"/>
        <v>86400</v>
      </c>
      <c r="W31" s="21">
        <f t="shared" si="14"/>
        <v>28800</v>
      </c>
      <c r="X31" s="21">
        <f t="shared" si="15"/>
        <v>57600</v>
      </c>
      <c r="Z31" s="21">
        <f t="shared" si="16"/>
        <v>712041.29279999994</v>
      </c>
      <c r="AA31" s="63">
        <f t="shared" si="3"/>
        <v>1</v>
      </c>
      <c r="AB31" s="90"/>
      <c r="AC31" s="23">
        <f t="shared" si="17"/>
        <v>2523180</v>
      </c>
      <c r="AE31" s="28">
        <f t="shared" si="4"/>
        <v>700.88333333333333</v>
      </c>
      <c r="AG31" s="58">
        <v>38160</v>
      </c>
      <c r="AH31" s="91"/>
    </row>
    <row r="32" spans="1:34" x14ac:dyDescent="0.25">
      <c r="A32" s="48">
        <f t="shared" si="5"/>
        <v>0.33333333333333331</v>
      </c>
      <c r="B32" s="48">
        <f t="shared" si="6"/>
        <v>0.66666666666666663</v>
      </c>
      <c r="C32" s="48"/>
      <c r="D32" s="13">
        <f t="shared" si="7"/>
        <v>28800</v>
      </c>
      <c r="E32" s="13">
        <f t="shared" si="8"/>
        <v>28800</v>
      </c>
      <c r="F32" s="13">
        <f t="shared" si="9"/>
        <v>28800</v>
      </c>
      <c r="G32" s="13">
        <f t="shared" si="10"/>
        <v>86400</v>
      </c>
      <c r="H32" s="51"/>
      <c r="I32" s="13">
        <f t="shared" si="11"/>
        <v>28800</v>
      </c>
      <c r="K32" s="21">
        <f t="shared" si="12"/>
        <v>1288041.2927999999</v>
      </c>
      <c r="L32" s="21"/>
      <c r="N32" s="15">
        <f>N30-N28</f>
        <v>17580</v>
      </c>
      <c r="P32" s="22" t="s">
        <v>9</v>
      </c>
      <c r="Q32" s="16">
        <v>1</v>
      </c>
      <c r="R32" s="13">
        <f t="shared" si="1"/>
        <v>28800</v>
      </c>
      <c r="S32" s="92" t="str">
        <f t="shared" si="0"/>
        <v/>
      </c>
      <c r="T32" s="13">
        <f t="shared" si="13"/>
        <v>28800</v>
      </c>
      <c r="V32" s="21">
        <f t="shared" si="2"/>
        <v>86400</v>
      </c>
      <c r="W32" s="21">
        <f t="shared" si="14"/>
        <v>28800</v>
      </c>
      <c r="X32" s="21">
        <f t="shared" si="15"/>
        <v>57600</v>
      </c>
      <c r="Z32" s="21">
        <f t="shared" si="16"/>
        <v>683241.29279999994</v>
      </c>
      <c r="AA32" s="63">
        <f t="shared" si="3"/>
        <v>1</v>
      </c>
      <c r="AB32" s="90"/>
      <c r="AC32" s="23">
        <f t="shared" si="17"/>
        <v>2609580</v>
      </c>
      <c r="AE32" s="28">
        <f t="shared" si="4"/>
        <v>724.88333333333333</v>
      </c>
      <c r="AG32" s="58">
        <v>38161</v>
      </c>
      <c r="AH32" s="91"/>
    </row>
    <row r="33" spans="1:34" x14ac:dyDescent="0.25">
      <c r="A33" s="48">
        <f t="shared" si="5"/>
        <v>0.33333333333333331</v>
      </c>
      <c r="B33" s="48">
        <f t="shared" si="6"/>
        <v>0.66666666666666663</v>
      </c>
      <c r="C33" s="48"/>
      <c r="D33" s="13">
        <f t="shared" si="7"/>
        <v>28800</v>
      </c>
      <c r="E33" s="13">
        <f t="shared" si="8"/>
        <v>28800</v>
      </c>
      <c r="F33" s="13">
        <f t="shared" si="9"/>
        <v>28800</v>
      </c>
      <c r="G33" s="13">
        <f t="shared" si="10"/>
        <v>86400</v>
      </c>
      <c r="H33" s="51"/>
      <c r="I33" s="13">
        <f t="shared" si="11"/>
        <v>28800</v>
      </c>
      <c r="K33" s="21">
        <f t="shared" si="12"/>
        <v>1288041.2927999999</v>
      </c>
      <c r="L33" s="21"/>
      <c r="P33" s="22" t="s">
        <v>10</v>
      </c>
      <c r="Q33" s="16">
        <v>1</v>
      </c>
      <c r="R33" s="13">
        <f t="shared" si="1"/>
        <v>28800</v>
      </c>
      <c r="S33" s="92" t="str">
        <f t="shared" si="0"/>
        <v/>
      </c>
      <c r="T33" s="13">
        <f t="shared" si="13"/>
        <v>28800</v>
      </c>
      <c r="V33" s="21">
        <f t="shared" si="2"/>
        <v>86400</v>
      </c>
      <c r="W33" s="21">
        <f t="shared" si="14"/>
        <v>28800</v>
      </c>
      <c r="X33" s="21">
        <f t="shared" si="15"/>
        <v>57600</v>
      </c>
      <c r="Z33" s="21">
        <f t="shared" si="16"/>
        <v>654441.29279999994</v>
      </c>
      <c r="AA33" s="63">
        <f t="shared" si="3"/>
        <v>1</v>
      </c>
      <c r="AB33" s="90"/>
      <c r="AC33" s="23">
        <f t="shared" si="17"/>
        <v>2695980</v>
      </c>
      <c r="AE33" s="28">
        <f t="shared" si="4"/>
        <v>748.88333333333333</v>
      </c>
      <c r="AG33" s="58">
        <v>38162</v>
      </c>
      <c r="AH33" s="91"/>
    </row>
    <row r="34" spans="1:34" x14ac:dyDescent="0.25">
      <c r="A34" s="48">
        <f t="shared" si="5"/>
        <v>0.33333333333333331</v>
      </c>
      <c r="B34" s="48">
        <f t="shared" si="6"/>
        <v>0.66666666666666663</v>
      </c>
      <c r="C34" s="48"/>
      <c r="D34" s="13">
        <f t="shared" si="7"/>
        <v>28800</v>
      </c>
      <c r="E34" s="13">
        <f t="shared" si="8"/>
        <v>28800</v>
      </c>
      <c r="F34" s="13">
        <f t="shared" si="9"/>
        <v>28800</v>
      </c>
      <c r="G34" s="13">
        <f t="shared" si="10"/>
        <v>86400</v>
      </c>
      <c r="H34" s="51"/>
      <c r="I34" s="13">
        <f t="shared" si="11"/>
        <v>28800</v>
      </c>
      <c r="K34" s="21">
        <f t="shared" si="12"/>
        <v>1288041.2927999999</v>
      </c>
      <c r="L34" s="21"/>
      <c r="P34" s="22" t="s">
        <v>11</v>
      </c>
      <c r="Q34" s="16">
        <v>1</v>
      </c>
      <c r="R34" s="13">
        <f t="shared" si="1"/>
        <v>28800</v>
      </c>
      <c r="S34" s="92" t="str">
        <f t="shared" si="0"/>
        <v/>
      </c>
      <c r="T34" s="13">
        <f t="shared" si="13"/>
        <v>28800</v>
      </c>
      <c r="V34" s="21">
        <f t="shared" si="2"/>
        <v>86400</v>
      </c>
      <c r="W34" s="21">
        <f t="shared" si="14"/>
        <v>28800</v>
      </c>
      <c r="X34" s="21">
        <f t="shared" si="15"/>
        <v>57600</v>
      </c>
      <c r="Z34" s="21">
        <f t="shared" si="16"/>
        <v>625641.29279999994</v>
      </c>
      <c r="AA34" s="63">
        <f t="shared" si="3"/>
        <v>1</v>
      </c>
      <c r="AB34" s="90"/>
      <c r="AC34" s="23">
        <f t="shared" si="17"/>
        <v>2782380</v>
      </c>
      <c r="AE34" s="28">
        <f t="shared" si="4"/>
        <v>772.88333333333333</v>
      </c>
      <c r="AG34" s="58">
        <v>38163</v>
      </c>
      <c r="AH34" s="91"/>
    </row>
    <row r="35" spans="1:34" x14ac:dyDescent="0.25">
      <c r="A35" s="48">
        <f t="shared" si="5"/>
        <v>0.33333333333333331</v>
      </c>
      <c r="B35" s="48">
        <f t="shared" si="6"/>
        <v>0.66666666666666663</v>
      </c>
      <c r="C35" s="48"/>
      <c r="D35" s="13">
        <f t="shared" si="7"/>
        <v>28800</v>
      </c>
      <c r="E35" s="13">
        <f t="shared" si="8"/>
        <v>28800</v>
      </c>
      <c r="F35" s="13">
        <f t="shared" si="9"/>
        <v>28800</v>
      </c>
      <c r="G35" s="13">
        <f t="shared" si="10"/>
        <v>86400</v>
      </c>
      <c r="H35" s="51"/>
      <c r="I35" s="13">
        <f t="shared" si="11"/>
        <v>28800</v>
      </c>
      <c r="K35" s="21">
        <f t="shared" si="12"/>
        <v>1288041.2927999999</v>
      </c>
      <c r="L35" s="21"/>
      <c r="P35" s="22" t="s">
        <v>12</v>
      </c>
      <c r="Q35" s="16">
        <v>0</v>
      </c>
      <c r="R35" s="13">
        <f t="shared" ref="R35:R66" si="18">I35*Q35</f>
        <v>0</v>
      </c>
      <c r="S35" s="92" t="str">
        <f t="shared" si="0"/>
        <v>Holiday</v>
      </c>
      <c r="T35" s="13">
        <f t="shared" si="13"/>
        <v>0</v>
      </c>
      <c r="V35" s="21">
        <f t="shared" ref="V35:V66" si="19">AA34*IF(Z35=0, D35+W35,G35)</f>
        <v>86400</v>
      </c>
      <c r="W35" s="21">
        <f t="shared" si="14"/>
        <v>0</v>
      </c>
      <c r="X35" s="21">
        <f t="shared" si="15"/>
        <v>86400</v>
      </c>
      <c r="Z35" s="21">
        <f t="shared" si="16"/>
        <v>625641.29279999994</v>
      </c>
      <c r="AA35" s="63">
        <f t="shared" si="3"/>
        <v>1</v>
      </c>
      <c r="AB35" s="90"/>
      <c r="AC35" s="23">
        <f t="shared" si="17"/>
        <v>2868780</v>
      </c>
      <c r="AE35" s="28">
        <f t="shared" si="4"/>
        <v>796.88333333333333</v>
      </c>
      <c r="AG35" s="58">
        <v>38164</v>
      </c>
      <c r="AH35" s="91"/>
    </row>
    <row r="36" spans="1:34" x14ac:dyDescent="0.25">
      <c r="A36" s="48">
        <f t="shared" si="5"/>
        <v>0.33333333333333331</v>
      </c>
      <c r="B36" s="48">
        <f t="shared" si="6"/>
        <v>0.66666666666666663</v>
      </c>
      <c r="C36" s="48"/>
      <c r="D36" s="13">
        <f t="shared" si="7"/>
        <v>28800</v>
      </c>
      <c r="E36" s="13">
        <f t="shared" si="8"/>
        <v>28800</v>
      </c>
      <c r="F36" s="13">
        <f t="shared" si="9"/>
        <v>28800</v>
      </c>
      <c r="G36" s="13">
        <f t="shared" si="10"/>
        <v>86400</v>
      </c>
      <c r="H36" s="51"/>
      <c r="I36" s="13">
        <f t="shared" si="11"/>
        <v>28800</v>
      </c>
      <c r="K36" s="21">
        <f t="shared" si="12"/>
        <v>1288041.2927999999</v>
      </c>
      <c r="L36" s="21"/>
      <c r="P36" s="22" t="s">
        <v>13</v>
      </c>
      <c r="Q36" s="16">
        <v>0</v>
      </c>
      <c r="R36" s="13">
        <f t="shared" si="18"/>
        <v>0</v>
      </c>
      <c r="S36" s="92" t="str">
        <f t="shared" si="0"/>
        <v>Holiday</v>
      </c>
      <c r="T36" s="13">
        <f t="shared" si="13"/>
        <v>0</v>
      </c>
      <c r="V36" s="21">
        <f t="shared" si="19"/>
        <v>86400</v>
      </c>
      <c r="W36" s="21">
        <f t="shared" si="14"/>
        <v>0</v>
      </c>
      <c r="X36" s="21">
        <f t="shared" si="15"/>
        <v>86400</v>
      </c>
      <c r="Z36" s="21">
        <f t="shared" si="16"/>
        <v>625641.29279999994</v>
      </c>
      <c r="AA36" s="63">
        <f t="shared" si="3"/>
        <v>1</v>
      </c>
      <c r="AB36" s="90"/>
      <c r="AC36" s="23">
        <f t="shared" si="17"/>
        <v>2955180</v>
      </c>
      <c r="AE36" s="28">
        <f t="shared" si="4"/>
        <v>820.88333333333333</v>
      </c>
      <c r="AG36" s="58">
        <v>38165</v>
      </c>
      <c r="AH36" s="91"/>
    </row>
    <row r="37" spans="1:34" x14ac:dyDescent="0.25">
      <c r="A37" s="48">
        <f t="shared" si="5"/>
        <v>0.33333333333333331</v>
      </c>
      <c r="B37" s="48">
        <f t="shared" si="6"/>
        <v>0.66666666666666663</v>
      </c>
      <c r="C37" s="48"/>
      <c r="D37" s="13">
        <f t="shared" si="7"/>
        <v>28800</v>
      </c>
      <c r="E37" s="13">
        <f t="shared" si="8"/>
        <v>28800</v>
      </c>
      <c r="F37" s="13">
        <f t="shared" si="9"/>
        <v>28800</v>
      </c>
      <c r="G37" s="13">
        <f t="shared" si="10"/>
        <v>86400</v>
      </c>
      <c r="H37" s="51"/>
      <c r="I37" s="13">
        <f t="shared" si="11"/>
        <v>28800</v>
      </c>
      <c r="K37" s="21">
        <f t="shared" si="12"/>
        <v>1288041.2927999999</v>
      </c>
      <c r="L37" s="21"/>
      <c r="P37" s="22" t="s">
        <v>14</v>
      </c>
      <c r="Q37" s="16">
        <v>1</v>
      </c>
      <c r="R37" s="13">
        <f t="shared" si="18"/>
        <v>28800</v>
      </c>
      <c r="S37" s="92" t="str">
        <f t="shared" si="0"/>
        <v/>
      </c>
      <c r="T37" s="13">
        <f t="shared" si="13"/>
        <v>28800</v>
      </c>
      <c r="V37" s="21">
        <f t="shared" si="19"/>
        <v>86400</v>
      </c>
      <c r="W37" s="21">
        <f t="shared" si="14"/>
        <v>28800</v>
      </c>
      <c r="X37" s="21">
        <f t="shared" si="15"/>
        <v>57600</v>
      </c>
      <c r="Z37" s="21">
        <f t="shared" si="16"/>
        <v>596841.29279999994</v>
      </c>
      <c r="AA37" s="63">
        <f t="shared" si="3"/>
        <v>1</v>
      </c>
      <c r="AB37" s="90"/>
      <c r="AC37" s="23">
        <f t="shared" si="17"/>
        <v>3041580</v>
      </c>
      <c r="AE37" s="28">
        <f t="shared" si="4"/>
        <v>844.88333333333333</v>
      </c>
      <c r="AG37" s="58">
        <v>38166</v>
      </c>
      <c r="AH37" s="91"/>
    </row>
    <row r="38" spans="1:34" x14ac:dyDescent="0.25">
      <c r="A38" s="48">
        <f t="shared" si="5"/>
        <v>0.33333333333333331</v>
      </c>
      <c r="B38" s="48">
        <f t="shared" si="6"/>
        <v>0.66666666666666663</v>
      </c>
      <c r="C38" s="48"/>
      <c r="D38" s="13">
        <f t="shared" si="7"/>
        <v>28800</v>
      </c>
      <c r="E38" s="13">
        <f t="shared" si="8"/>
        <v>28800</v>
      </c>
      <c r="F38" s="13">
        <f t="shared" si="9"/>
        <v>28800</v>
      </c>
      <c r="G38" s="13">
        <f t="shared" si="10"/>
        <v>86400</v>
      </c>
      <c r="H38" s="51"/>
      <c r="I38" s="13">
        <f t="shared" si="11"/>
        <v>28800</v>
      </c>
      <c r="K38" s="21">
        <f t="shared" si="12"/>
        <v>1288041.2927999999</v>
      </c>
      <c r="L38" s="21"/>
      <c r="P38" s="22" t="s">
        <v>15</v>
      </c>
      <c r="Q38" s="16">
        <v>1</v>
      </c>
      <c r="R38" s="13">
        <f t="shared" si="18"/>
        <v>28800</v>
      </c>
      <c r="S38" s="92" t="str">
        <f t="shared" si="0"/>
        <v/>
      </c>
      <c r="T38" s="13">
        <f t="shared" si="13"/>
        <v>28800</v>
      </c>
      <c r="V38" s="21">
        <f t="shared" si="19"/>
        <v>86400</v>
      </c>
      <c r="W38" s="21">
        <f t="shared" si="14"/>
        <v>28800</v>
      </c>
      <c r="X38" s="21">
        <f t="shared" si="15"/>
        <v>57600</v>
      </c>
      <c r="Z38" s="21">
        <f t="shared" si="16"/>
        <v>568041.29279999994</v>
      </c>
      <c r="AA38" s="63">
        <f t="shared" si="3"/>
        <v>1</v>
      </c>
      <c r="AB38" s="90"/>
      <c r="AC38" s="23">
        <f t="shared" si="17"/>
        <v>3127980</v>
      </c>
      <c r="AE38" s="28">
        <f t="shared" si="4"/>
        <v>868.88333333333333</v>
      </c>
      <c r="AG38" s="58">
        <v>38167</v>
      </c>
      <c r="AH38" s="91"/>
    </row>
    <row r="39" spans="1:34" x14ac:dyDescent="0.25">
      <c r="A39" s="48">
        <f t="shared" si="5"/>
        <v>0.33333333333333331</v>
      </c>
      <c r="B39" s="48">
        <f t="shared" si="6"/>
        <v>0.66666666666666663</v>
      </c>
      <c r="C39" s="48"/>
      <c r="D39" s="13">
        <f t="shared" si="7"/>
        <v>28800</v>
      </c>
      <c r="E39" s="13">
        <f t="shared" si="8"/>
        <v>28800</v>
      </c>
      <c r="F39" s="13">
        <f t="shared" si="9"/>
        <v>28800</v>
      </c>
      <c r="G39" s="13">
        <f t="shared" si="10"/>
        <v>86400</v>
      </c>
      <c r="H39" s="51"/>
      <c r="I39" s="13">
        <f t="shared" si="11"/>
        <v>28800</v>
      </c>
      <c r="K39" s="21">
        <f t="shared" si="12"/>
        <v>1288041.2927999999</v>
      </c>
      <c r="L39" s="21"/>
      <c r="P39" s="22" t="s">
        <v>9</v>
      </c>
      <c r="Q39" s="16">
        <v>1</v>
      </c>
      <c r="R39" s="13">
        <f t="shared" si="18"/>
        <v>28800</v>
      </c>
      <c r="S39" s="92" t="str">
        <f t="shared" si="0"/>
        <v/>
      </c>
      <c r="T39" s="13">
        <f t="shared" si="13"/>
        <v>28800</v>
      </c>
      <c r="V39" s="21">
        <f t="shared" si="19"/>
        <v>86400</v>
      </c>
      <c r="W39" s="21">
        <f t="shared" si="14"/>
        <v>28800</v>
      </c>
      <c r="X39" s="21">
        <f t="shared" si="15"/>
        <v>57600</v>
      </c>
      <c r="Z39" s="21">
        <f t="shared" si="16"/>
        <v>539241.29279999994</v>
      </c>
      <c r="AA39" s="63">
        <f t="shared" si="3"/>
        <v>1</v>
      </c>
      <c r="AB39" s="90"/>
      <c r="AC39" s="23">
        <f t="shared" si="17"/>
        <v>3214380</v>
      </c>
      <c r="AE39" s="28">
        <f t="shared" si="4"/>
        <v>892.88333333333333</v>
      </c>
      <c r="AG39" s="58">
        <v>38168</v>
      </c>
      <c r="AH39" s="91"/>
    </row>
    <row r="40" spans="1:34" x14ac:dyDescent="0.25">
      <c r="A40" s="48">
        <f t="shared" si="5"/>
        <v>0.33333333333333331</v>
      </c>
      <c r="B40" s="48">
        <f t="shared" si="6"/>
        <v>0.66666666666666663</v>
      </c>
      <c r="C40" s="48"/>
      <c r="D40" s="13">
        <f t="shared" si="7"/>
        <v>28800</v>
      </c>
      <c r="E40" s="13">
        <f t="shared" si="8"/>
        <v>28800</v>
      </c>
      <c r="F40" s="13">
        <f t="shared" si="9"/>
        <v>28800</v>
      </c>
      <c r="G40" s="13">
        <f t="shared" si="10"/>
        <v>86400</v>
      </c>
      <c r="H40" s="51"/>
      <c r="I40" s="13">
        <f t="shared" si="11"/>
        <v>28800</v>
      </c>
      <c r="K40" s="21">
        <f t="shared" si="12"/>
        <v>1288041.2927999999</v>
      </c>
      <c r="L40" s="21"/>
      <c r="P40" s="22" t="s">
        <v>10</v>
      </c>
      <c r="Q40" s="16">
        <v>1</v>
      </c>
      <c r="R40" s="13">
        <f t="shared" si="18"/>
        <v>28800</v>
      </c>
      <c r="S40" s="92" t="str">
        <f t="shared" si="0"/>
        <v/>
      </c>
      <c r="T40" s="13">
        <f t="shared" si="13"/>
        <v>28800</v>
      </c>
      <c r="V40" s="21">
        <f t="shared" si="19"/>
        <v>86400</v>
      </c>
      <c r="W40" s="21">
        <f t="shared" si="14"/>
        <v>28800</v>
      </c>
      <c r="X40" s="21">
        <f t="shared" si="15"/>
        <v>57600</v>
      </c>
      <c r="Z40" s="21">
        <f t="shared" si="16"/>
        <v>510441.29279999994</v>
      </c>
      <c r="AA40" s="63">
        <f t="shared" si="3"/>
        <v>1</v>
      </c>
      <c r="AB40" s="90"/>
      <c r="AC40" s="23">
        <f t="shared" si="17"/>
        <v>3300780</v>
      </c>
      <c r="AE40" s="28">
        <f t="shared" si="4"/>
        <v>916.88333333333333</v>
      </c>
      <c r="AG40" s="58">
        <v>38169</v>
      </c>
      <c r="AH40" s="91"/>
    </row>
    <row r="41" spans="1:34" x14ac:dyDescent="0.25">
      <c r="A41" s="48">
        <f t="shared" si="5"/>
        <v>0.33333333333333331</v>
      </c>
      <c r="B41" s="48">
        <f t="shared" si="6"/>
        <v>0.66666666666666663</v>
      </c>
      <c r="C41" s="48"/>
      <c r="D41" s="13">
        <f t="shared" si="7"/>
        <v>28800</v>
      </c>
      <c r="E41" s="13">
        <f t="shared" si="8"/>
        <v>28800</v>
      </c>
      <c r="F41" s="13">
        <f t="shared" si="9"/>
        <v>28800</v>
      </c>
      <c r="G41" s="13">
        <f t="shared" si="10"/>
        <v>86400</v>
      </c>
      <c r="H41" s="51"/>
      <c r="I41" s="13">
        <f t="shared" si="11"/>
        <v>28800</v>
      </c>
      <c r="K41" s="21">
        <f t="shared" si="12"/>
        <v>1288041.2927999999</v>
      </c>
      <c r="L41" s="21"/>
      <c r="P41" s="22" t="s">
        <v>11</v>
      </c>
      <c r="Q41" s="16">
        <v>1</v>
      </c>
      <c r="R41" s="13">
        <f t="shared" si="18"/>
        <v>28800</v>
      </c>
      <c r="S41" s="92" t="str">
        <f t="shared" si="0"/>
        <v/>
      </c>
      <c r="T41" s="13">
        <f t="shared" si="13"/>
        <v>28800</v>
      </c>
      <c r="V41" s="21">
        <f t="shared" si="19"/>
        <v>86400</v>
      </c>
      <c r="W41" s="21">
        <f t="shared" si="14"/>
        <v>28800</v>
      </c>
      <c r="X41" s="21">
        <f t="shared" si="15"/>
        <v>57600</v>
      </c>
      <c r="Z41" s="21">
        <f t="shared" si="16"/>
        <v>481641.29279999994</v>
      </c>
      <c r="AA41" s="63">
        <f t="shared" si="3"/>
        <v>1</v>
      </c>
      <c r="AB41" s="90"/>
      <c r="AC41" s="23">
        <f t="shared" si="17"/>
        <v>3387180</v>
      </c>
      <c r="AE41" s="28">
        <f t="shared" si="4"/>
        <v>940.88333333333333</v>
      </c>
      <c r="AG41" s="58">
        <v>38170</v>
      </c>
      <c r="AH41" s="91"/>
    </row>
    <row r="42" spans="1:34" x14ac:dyDescent="0.25">
      <c r="A42" s="48">
        <f t="shared" si="5"/>
        <v>0.33333333333333331</v>
      </c>
      <c r="B42" s="48">
        <f t="shared" si="6"/>
        <v>0.66666666666666663</v>
      </c>
      <c r="C42" s="48"/>
      <c r="D42" s="13">
        <f t="shared" si="7"/>
        <v>28800</v>
      </c>
      <c r="E42" s="13">
        <f t="shared" si="8"/>
        <v>28800</v>
      </c>
      <c r="F42" s="13">
        <f t="shared" si="9"/>
        <v>28800</v>
      </c>
      <c r="G42" s="13">
        <f t="shared" si="10"/>
        <v>86400</v>
      </c>
      <c r="H42" s="51"/>
      <c r="I42" s="13">
        <f t="shared" si="11"/>
        <v>28800</v>
      </c>
      <c r="K42" s="21">
        <f t="shared" si="12"/>
        <v>1288041.2927999999</v>
      </c>
      <c r="L42" s="21"/>
      <c r="P42" s="22" t="s">
        <v>12</v>
      </c>
      <c r="Q42" s="16">
        <v>0</v>
      </c>
      <c r="R42" s="13">
        <f t="shared" si="18"/>
        <v>0</v>
      </c>
      <c r="S42" s="92" t="str">
        <f t="shared" si="0"/>
        <v>Holiday</v>
      </c>
      <c r="T42" s="13">
        <f t="shared" si="13"/>
        <v>0</v>
      </c>
      <c r="V42" s="21">
        <f t="shared" si="19"/>
        <v>86400</v>
      </c>
      <c r="W42" s="21">
        <f t="shared" si="14"/>
        <v>0</v>
      </c>
      <c r="X42" s="21">
        <f t="shared" si="15"/>
        <v>86400</v>
      </c>
      <c r="Z42" s="21">
        <f t="shared" si="16"/>
        <v>481641.29279999994</v>
      </c>
      <c r="AA42" s="63">
        <f t="shared" si="3"/>
        <v>1</v>
      </c>
      <c r="AB42" s="90"/>
      <c r="AC42" s="23">
        <f t="shared" si="17"/>
        <v>3473580</v>
      </c>
      <c r="AE42" s="28">
        <f t="shared" si="4"/>
        <v>964.88333333333333</v>
      </c>
      <c r="AG42" s="58">
        <v>38171</v>
      </c>
      <c r="AH42" s="91"/>
    </row>
    <row r="43" spans="1:34" x14ac:dyDescent="0.25">
      <c r="A43" s="48">
        <f t="shared" si="5"/>
        <v>0.33333333333333331</v>
      </c>
      <c r="B43" s="48">
        <f t="shared" si="6"/>
        <v>0.66666666666666663</v>
      </c>
      <c r="C43" s="48"/>
      <c r="D43" s="13">
        <f t="shared" si="7"/>
        <v>28800</v>
      </c>
      <c r="E43" s="13">
        <f t="shared" si="8"/>
        <v>28800</v>
      </c>
      <c r="F43" s="13">
        <f t="shared" si="9"/>
        <v>28800</v>
      </c>
      <c r="G43" s="13">
        <f t="shared" si="10"/>
        <v>86400</v>
      </c>
      <c r="H43" s="51"/>
      <c r="I43" s="13">
        <f t="shared" si="11"/>
        <v>28800</v>
      </c>
      <c r="K43" s="21">
        <f t="shared" si="12"/>
        <v>1288041.2927999999</v>
      </c>
      <c r="L43" s="21"/>
      <c r="P43" s="22" t="s">
        <v>13</v>
      </c>
      <c r="Q43" s="16">
        <v>0</v>
      </c>
      <c r="R43" s="13">
        <f t="shared" si="18"/>
        <v>0</v>
      </c>
      <c r="S43" s="92" t="str">
        <f t="shared" si="0"/>
        <v>Holiday</v>
      </c>
      <c r="T43" s="13">
        <f t="shared" si="13"/>
        <v>0</v>
      </c>
      <c r="V43" s="21">
        <f t="shared" si="19"/>
        <v>86400</v>
      </c>
      <c r="W43" s="21">
        <f t="shared" si="14"/>
        <v>0</v>
      </c>
      <c r="X43" s="21">
        <f t="shared" si="15"/>
        <v>86400</v>
      </c>
      <c r="Z43" s="21">
        <f t="shared" si="16"/>
        <v>481641.29279999994</v>
      </c>
      <c r="AA43" s="63">
        <f t="shared" si="3"/>
        <v>1</v>
      </c>
      <c r="AB43" s="90"/>
      <c r="AC43" s="23">
        <f t="shared" si="17"/>
        <v>3559980</v>
      </c>
      <c r="AE43" s="28">
        <f t="shared" si="4"/>
        <v>988.88333333333333</v>
      </c>
      <c r="AG43" s="58">
        <v>38172</v>
      </c>
      <c r="AH43" s="91"/>
    </row>
    <row r="44" spans="1:34" x14ac:dyDescent="0.25">
      <c r="A44" s="48">
        <f t="shared" si="5"/>
        <v>0.33333333333333331</v>
      </c>
      <c r="B44" s="48">
        <f t="shared" si="6"/>
        <v>0.66666666666666663</v>
      </c>
      <c r="C44" s="48"/>
      <c r="D44" s="13">
        <f t="shared" si="7"/>
        <v>28800</v>
      </c>
      <c r="E44" s="13">
        <f t="shared" si="8"/>
        <v>28800</v>
      </c>
      <c r="F44" s="13">
        <f t="shared" si="9"/>
        <v>28800</v>
      </c>
      <c r="G44" s="13">
        <f t="shared" si="10"/>
        <v>86400</v>
      </c>
      <c r="H44" s="51"/>
      <c r="I44" s="13">
        <f t="shared" si="11"/>
        <v>28800</v>
      </c>
      <c r="K44" s="21">
        <f t="shared" si="12"/>
        <v>1288041.2927999999</v>
      </c>
      <c r="L44" s="21"/>
      <c r="P44" s="22" t="s">
        <v>14</v>
      </c>
      <c r="Q44" s="16">
        <v>1</v>
      </c>
      <c r="R44" s="13">
        <f t="shared" si="18"/>
        <v>28800</v>
      </c>
      <c r="S44" s="92" t="str">
        <f t="shared" si="0"/>
        <v/>
      </c>
      <c r="T44" s="13">
        <f t="shared" si="13"/>
        <v>28800</v>
      </c>
      <c r="V44" s="21">
        <f t="shared" si="19"/>
        <v>86400</v>
      </c>
      <c r="W44" s="21">
        <f t="shared" si="14"/>
        <v>28800</v>
      </c>
      <c r="X44" s="21">
        <f t="shared" si="15"/>
        <v>57600</v>
      </c>
      <c r="Z44" s="21">
        <f t="shared" si="16"/>
        <v>452841.29279999994</v>
      </c>
      <c r="AA44" s="63">
        <f t="shared" si="3"/>
        <v>1</v>
      </c>
      <c r="AB44" s="90"/>
      <c r="AC44" s="23">
        <f t="shared" si="17"/>
        <v>3646380</v>
      </c>
      <c r="AE44" s="28">
        <f t="shared" si="4"/>
        <v>1012.8833333333333</v>
      </c>
      <c r="AG44" s="58">
        <v>38173</v>
      </c>
      <c r="AH44" s="91"/>
    </row>
    <row r="45" spans="1:34" x14ac:dyDescent="0.25">
      <c r="A45" s="48">
        <f t="shared" si="5"/>
        <v>0.33333333333333331</v>
      </c>
      <c r="B45" s="48">
        <f t="shared" si="6"/>
        <v>0.66666666666666663</v>
      </c>
      <c r="C45" s="48"/>
      <c r="D45" s="13">
        <f t="shared" si="7"/>
        <v>28800</v>
      </c>
      <c r="E45" s="13">
        <f t="shared" si="8"/>
        <v>28800</v>
      </c>
      <c r="F45" s="13">
        <f t="shared" si="9"/>
        <v>28800</v>
      </c>
      <c r="G45" s="13">
        <f t="shared" si="10"/>
        <v>86400</v>
      </c>
      <c r="H45" s="51"/>
      <c r="I45" s="13">
        <f t="shared" si="11"/>
        <v>28800</v>
      </c>
      <c r="K45" s="21">
        <f t="shared" si="12"/>
        <v>1288041.2927999999</v>
      </c>
      <c r="L45" s="21"/>
      <c r="P45" s="22" t="s">
        <v>15</v>
      </c>
      <c r="Q45" s="16">
        <v>1</v>
      </c>
      <c r="R45" s="13">
        <f t="shared" si="18"/>
        <v>28800</v>
      </c>
      <c r="S45" s="92" t="str">
        <f t="shared" si="0"/>
        <v/>
      </c>
      <c r="T45" s="13">
        <f t="shared" si="13"/>
        <v>28800</v>
      </c>
      <c r="V45" s="21">
        <f t="shared" si="19"/>
        <v>86400</v>
      </c>
      <c r="W45" s="21">
        <f t="shared" si="14"/>
        <v>28800</v>
      </c>
      <c r="X45" s="21">
        <f t="shared" si="15"/>
        <v>57600</v>
      </c>
      <c r="Z45" s="21">
        <f t="shared" si="16"/>
        <v>424041.29279999994</v>
      </c>
      <c r="AA45" s="63">
        <f t="shared" si="3"/>
        <v>1</v>
      </c>
      <c r="AB45" s="90"/>
      <c r="AC45" s="23">
        <f t="shared" si="17"/>
        <v>3732780</v>
      </c>
      <c r="AE45" s="28">
        <f t="shared" si="4"/>
        <v>1036.8833333333334</v>
      </c>
      <c r="AG45" s="58">
        <v>38174</v>
      </c>
      <c r="AH45" s="91"/>
    </row>
    <row r="46" spans="1:34" x14ac:dyDescent="0.25">
      <c r="A46" s="48">
        <f t="shared" si="5"/>
        <v>0.33333333333333331</v>
      </c>
      <c r="B46" s="48">
        <f t="shared" si="6"/>
        <v>0.66666666666666663</v>
      </c>
      <c r="C46" s="48"/>
      <c r="D46" s="13">
        <f t="shared" si="7"/>
        <v>28800</v>
      </c>
      <c r="E46" s="13">
        <f t="shared" si="8"/>
        <v>28800</v>
      </c>
      <c r="F46" s="13">
        <f t="shared" si="9"/>
        <v>28800</v>
      </c>
      <c r="G46" s="13">
        <f t="shared" si="10"/>
        <v>86400</v>
      </c>
      <c r="H46" s="51"/>
      <c r="I46" s="13">
        <f t="shared" si="11"/>
        <v>28800</v>
      </c>
      <c r="K46" s="21">
        <f t="shared" si="12"/>
        <v>1288041.2927999999</v>
      </c>
      <c r="L46" s="21"/>
      <c r="P46" s="22" t="s">
        <v>9</v>
      </c>
      <c r="Q46" s="16">
        <v>1</v>
      </c>
      <c r="R46" s="13">
        <f t="shared" si="18"/>
        <v>28800</v>
      </c>
      <c r="S46" s="92" t="str">
        <f t="shared" si="0"/>
        <v/>
      </c>
      <c r="T46" s="13">
        <f t="shared" si="13"/>
        <v>28800</v>
      </c>
      <c r="V46" s="21">
        <f t="shared" si="19"/>
        <v>86400</v>
      </c>
      <c r="W46" s="21">
        <f t="shared" si="14"/>
        <v>28800</v>
      </c>
      <c r="X46" s="21">
        <f t="shared" si="15"/>
        <v>57600</v>
      </c>
      <c r="Z46" s="21">
        <f t="shared" si="16"/>
        <v>395241.29279999994</v>
      </c>
      <c r="AA46" s="63">
        <f t="shared" si="3"/>
        <v>1</v>
      </c>
      <c r="AB46" s="90"/>
      <c r="AC46" s="23">
        <f t="shared" si="17"/>
        <v>3819180</v>
      </c>
      <c r="AE46" s="28">
        <f t="shared" si="4"/>
        <v>1060.8833333333334</v>
      </c>
      <c r="AG46" s="58">
        <v>38175</v>
      </c>
      <c r="AH46" s="91"/>
    </row>
    <row r="47" spans="1:34" x14ac:dyDescent="0.25">
      <c r="A47" s="48">
        <f t="shared" si="5"/>
        <v>0.33333333333333331</v>
      </c>
      <c r="B47" s="48">
        <f t="shared" si="6"/>
        <v>0.66666666666666663</v>
      </c>
      <c r="C47" s="48"/>
      <c r="D47" s="13">
        <f t="shared" si="7"/>
        <v>28800</v>
      </c>
      <c r="E47" s="13">
        <f t="shared" si="8"/>
        <v>28800</v>
      </c>
      <c r="F47" s="13">
        <f t="shared" si="9"/>
        <v>28800</v>
      </c>
      <c r="G47" s="13">
        <f t="shared" si="10"/>
        <v>86400</v>
      </c>
      <c r="H47" s="51"/>
      <c r="I47" s="13">
        <f t="shared" si="11"/>
        <v>28800</v>
      </c>
      <c r="K47" s="21">
        <f t="shared" si="12"/>
        <v>1288041.2927999999</v>
      </c>
      <c r="L47" s="21"/>
      <c r="P47" s="22" t="s">
        <v>10</v>
      </c>
      <c r="Q47" s="16">
        <v>1</v>
      </c>
      <c r="R47" s="13">
        <f t="shared" si="18"/>
        <v>28800</v>
      </c>
      <c r="S47" s="92" t="str">
        <f t="shared" si="0"/>
        <v/>
      </c>
      <c r="T47" s="13">
        <f t="shared" si="13"/>
        <v>28800</v>
      </c>
      <c r="V47" s="21">
        <f t="shared" si="19"/>
        <v>86400</v>
      </c>
      <c r="W47" s="21">
        <f t="shared" si="14"/>
        <v>28800</v>
      </c>
      <c r="X47" s="21">
        <f t="shared" si="15"/>
        <v>57600</v>
      </c>
      <c r="Z47" s="21">
        <f t="shared" si="16"/>
        <v>366441.29279999994</v>
      </c>
      <c r="AA47" s="63">
        <f t="shared" si="3"/>
        <v>1</v>
      </c>
      <c r="AB47" s="90"/>
      <c r="AC47" s="23">
        <f t="shared" si="17"/>
        <v>3905580</v>
      </c>
      <c r="AE47" s="28">
        <f t="shared" si="4"/>
        <v>1084.8833333333334</v>
      </c>
      <c r="AG47" s="58">
        <v>38176</v>
      </c>
      <c r="AH47" s="91"/>
    </row>
    <row r="48" spans="1:34" x14ac:dyDescent="0.25">
      <c r="A48" s="48">
        <f t="shared" si="5"/>
        <v>0.33333333333333331</v>
      </c>
      <c r="B48" s="48">
        <f t="shared" si="6"/>
        <v>0.66666666666666663</v>
      </c>
      <c r="C48" s="48"/>
      <c r="D48" s="13">
        <f t="shared" si="7"/>
        <v>28800</v>
      </c>
      <c r="E48" s="13">
        <f t="shared" si="8"/>
        <v>28800</v>
      </c>
      <c r="F48" s="13">
        <f t="shared" si="9"/>
        <v>28800</v>
      </c>
      <c r="G48" s="13">
        <f t="shared" si="10"/>
        <v>86400</v>
      </c>
      <c r="H48" s="51"/>
      <c r="I48" s="13">
        <f t="shared" si="11"/>
        <v>28800</v>
      </c>
      <c r="K48" s="21">
        <f t="shared" si="12"/>
        <v>1288041.2927999999</v>
      </c>
      <c r="L48" s="21"/>
      <c r="P48" s="22" t="s">
        <v>11</v>
      </c>
      <c r="Q48" s="16">
        <v>1</v>
      </c>
      <c r="R48" s="13">
        <f t="shared" si="18"/>
        <v>28800</v>
      </c>
      <c r="S48" s="92" t="str">
        <f t="shared" si="0"/>
        <v/>
      </c>
      <c r="T48" s="13">
        <f t="shared" si="13"/>
        <v>28800</v>
      </c>
      <c r="V48" s="21">
        <f t="shared" si="19"/>
        <v>86400</v>
      </c>
      <c r="W48" s="21">
        <f t="shared" si="14"/>
        <v>28800</v>
      </c>
      <c r="X48" s="21">
        <f t="shared" si="15"/>
        <v>57600</v>
      </c>
      <c r="Z48" s="21">
        <f t="shared" si="16"/>
        <v>337641.29279999994</v>
      </c>
      <c r="AA48" s="63">
        <f t="shared" si="3"/>
        <v>1</v>
      </c>
      <c r="AB48" s="90"/>
      <c r="AC48" s="23">
        <f t="shared" si="17"/>
        <v>3991980</v>
      </c>
      <c r="AE48" s="28">
        <f t="shared" si="4"/>
        <v>1108.8833333333334</v>
      </c>
      <c r="AG48" s="58">
        <v>38177</v>
      </c>
      <c r="AH48" s="91"/>
    </row>
    <row r="49" spans="1:34" x14ac:dyDescent="0.25">
      <c r="A49" s="48">
        <f t="shared" si="5"/>
        <v>0.33333333333333331</v>
      </c>
      <c r="B49" s="48">
        <f t="shared" si="6"/>
        <v>0.66666666666666663</v>
      </c>
      <c r="C49" s="48"/>
      <c r="D49" s="13">
        <f t="shared" si="7"/>
        <v>28800</v>
      </c>
      <c r="E49" s="13">
        <f t="shared" si="8"/>
        <v>28800</v>
      </c>
      <c r="F49" s="13">
        <f t="shared" si="9"/>
        <v>28800</v>
      </c>
      <c r="G49" s="13">
        <f t="shared" si="10"/>
        <v>86400</v>
      </c>
      <c r="H49" s="51"/>
      <c r="I49" s="13">
        <f t="shared" si="11"/>
        <v>28800</v>
      </c>
      <c r="K49" s="21">
        <f t="shared" si="12"/>
        <v>1288041.2927999999</v>
      </c>
      <c r="L49" s="21"/>
      <c r="P49" s="22" t="s">
        <v>12</v>
      </c>
      <c r="Q49" s="16">
        <v>0</v>
      </c>
      <c r="R49" s="13">
        <f t="shared" si="18"/>
        <v>0</v>
      </c>
      <c r="S49" s="92" t="str">
        <f t="shared" si="0"/>
        <v>Holiday</v>
      </c>
      <c r="T49" s="13">
        <f t="shared" si="13"/>
        <v>0</v>
      </c>
      <c r="V49" s="21">
        <f t="shared" si="19"/>
        <v>86400</v>
      </c>
      <c r="W49" s="21">
        <f t="shared" si="14"/>
        <v>0</v>
      </c>
      <c r="X49" s="21">
        <f t="shared" si="15"/>
        <v>86400</v>
      </c>
      <c r="Z49" s="21">
        <f t="shared" si="16"/>
        <v>337641.29279999994</v>
      </c>
      <c r="AA49" s="63">
        <f t="shared" si="3"/>
        <v>1</v>
      </c>
      <c r="AB49" s="90"/>
      <c r="AC49" s="23">
        <f t="shared" si="17"/>
        <v>4078380</v>
      </c>
      <c r="AE49" s="28">
        <f t="shared" si="4"/>
        <v>1132.8833333333334</v>
      </c>
      <c r="AG49" s="58">
        <v>38178</v>
      </c>
      <c r="AH49" s="91"/>
    </row>
    <row r="50" spans="1:34" x14ac:dyDescent="0.25">
      <c r="A50" s="48">
        <f t="shared" si="5"/>
        <v>0.33333333333333331</v>
      </c>
      <c r="B50" s="48">
        <f t="shared" si="6"/>
        <v>0.66666666666666663</v>
      </c>
      <c r="C50" s="48"/>
      <c r="D50" s="13">
        <f t="shared" si="7"/>
        <v>28800</v>
      </c>
      <c r="E50" s="13">
        <f t="shared" si="8"/>
        <v>28800</v>
      </c>
      <c r="F50" s="13">
        <f t="shared" si="9"/>
        <v>28800</v>
      </c>
      <c r="G50" s="13">
        <f t="shared" si="10"/>
        <v>86400</v>
      </c>
      <c r="H50" s="51"/>
      <c r="I50" s="13">
        <f t="shared" si="11"/>
        <v>28800</v>
      </c>
      <c r="K50" s="21">
        <f t="shared" si="12"/>
        <v>1288041.2927999999</v>
      </c>
      <c r="L50" s="21"/>
      <c r="P50" s="22" t="s">
        <v>13</v>
      </c>
      <c r="Q50" s="16">
        <v>0</v>
      </c>
      <c r="R50" s="13">
        <f t="shared" si="18"/>
        <v>0</v>
      </c>
      <c r="S50" s="92" t="str">
        <f t="shared" si="0"/>
        <v>Holiday</v>
      </c>
      <c r="T50" s="13">
        <f t="shared" si="13"/>
        <v>0</v>
      </c>
      <c r="V50" s="21">
        <f t="shared" si="19"/>
        <v>86400</v>
      </c>
      <c r="W50" s="21">
        <f t="shared" si="14"/>
        <v>0</v>
      </c>
      <c r="X50" s="21">
        <f t="shared" si="15"/>
        <v>86400</v>
      </c>
      <c r="Z50" s="21">
        <f t="shared" si="16"/>
        <v>337641.29279999994</v>
      </c>
      <c r="AA50" s="63">
        <f t="shared" si="3"/>
        <v>1</v>
      </c>
      <c r="AB50" s="90"/>
      <c r="AC50" s="23">
        <f t="shared" si="17"/>
        <v>4164780</v>
      </c>
      <c r="AE50" s="28">
        <f t="shared" si="4"/>
        <v>1156.8833333333334</v>
      </c>
      <c r="AG50" s="58">
        <v>38179</v>
      </c>
      <c r="AH50" s="91"/>
    </row>
    <row r="51" spans="1:34" x14ac:dyDescent="0.25">
      <c r="A51" s="48">
        <f t="shared" si="5"/>
        <v>0.33333333333333331</v>
      </c>
      <c r="B51" s="48">
        <f t="shared" si="6"/>
        <v>0.66666666666666663</v>
      </c>
      <c r="C51" s="48"/>
      <c r="D51" s="13">
        <f t="shared" si="7"/>
        <v>28800</v>
      </c>
      <c r="E51" s="13">
        <f t="shared" si="8"/>
        <v>28800</v>
      </c>
      <c r="F51" s="13">
        <f t="shared" si="9"/>
        <v>28800</v>
      </c>
      <c r="G51" s="13">
        <f t="shared" si="10"/>
        <v>86400</v>
      </c>
      <c r="H51" s="51"/>
      <c r="I51" s="13">
        <f t="shared" si="11"/>
        <v>28800</v>
      </c>
      <c r="K51" s="21">
        <f t="shared" si="12"/>
        <v>1288041.2927999999</v>
      </c>
      <c r="L51" s="21"/>
      <c r="P51" s="22" t="s">
        <v>14</v>
      </c>
      <c r="Q51" s="16">
        <v>1</v>
      </c>
      <c r="R51" s="13">
        <f t="shared" si="18"/>
        <v>28800</v>
      </c>
      <c r="S51" s="92" t="str">
        <f t="shared" si="0"/>
        <v/>
      </c>
      <c r="T51" s="13">
        <f t="shared" si="13"/>
        <v>28800</v>
      </c>
      <c r="V51" s="21">
        <f t="shared" si="19"/>
        <v>86400</v>
      </c>
      <c r="W51" s="21">
        <f t="shared" si="14"/>
        <v>28800</v>
      </c>
      <c r="X51" s="21">
        <f t="shared" si="15"/>
        <v>57600</v>
      </c>
      <c r="Z51" s="21">
        <f t="shared" si="16"/>
        <v>308841.29279999994</v>
      </c>
      <c r="AA51" s="63">
        <f t="shared" si="3"/>
        <v>1</v>
      </c>
      <c r="AB51" s="90"/>
      <c r="AC51" s="23">
        <f t="shared" si="17"/>
        <v>4251180</v>
      </c>
      <c r="AE51" s="28">
        <f t="shared" si="4"/>
        <v>1180.8833333333334</v>
      </c>
      <c r="AG51" s="58">
        <v>38180</v>
      </c>
      <c r="AH51" s="91"/>
    </row>
    <row r="52" spans="1:34" x14ac:dyDescent="0.25">
      <c r="A52" s="48">
        <f t="shared" si="5"/>
        <v>0.33333333333333331</v>
      </c>
      <c r="B52" s="48">
        <f t="shared" si="6"/>
        <v>0.66666666666666663</v>
      </c>
      <c r="C52" s="48"/>
      <c r="D52" s="13">
        <f t="shared" si="7"/>
        <v>28800</v>
      </c>
      <c r="E52" s="13">
        <f t="shared" si="8"/>
        <v>28800</v>
      </c>
      <c r="F52" s="13">
        <f t="shared" si="9"/>
        <v>28800</v>
      </c>
      <c r="G52" s="13">
        <f t="shared" si="10"/>
        <v>86400</v>
      </c>
      <c r="H52" s="51"/>
      <c r="I52" s="13">
        <f t="shared" si="11"/>
        <v>28800</v>
      </c>
      <c r="K52" s="21">
        <f t="shared" si="12"/>
        <v>1288041.2927999999</v>
      </c>
      <c r="L52" s="21"/>
      <c r="P52" s="22" t="s">
        <v>15</v>
      </c>
      <c r="Q52" s="16">
        <v>1</v>
      </c>
      <c r="R52" s="13">
        <f t="shared" si="18"/>
        <v>28800</v>
      </c>
      <c r="S52" s="92" t="str">
        <f t="shared" si="0"/>
        <v/>
      </c>
      <c r="T52" s="13">
        <f t="shared" si="13"/>
        <v>28800</v>
      </c>
      <c r="V52" s="21">
        <f t="shared" si="19"/>
        <v>86400</v>
      </c>
      <c r="W52" s="21">
        <f t="shared" si="14"/>
        <v>28800</v>
      </c>
      <c r="X52" s="21">
        <f t="shared" si="15"/>
        <v>57600</v>
      </c>
      <c r="Z52" s="21">
        <f t="shared" si="16"/>
        <v>280041.29279999994</v>
      </c>
      <c r="AA52" s="63">
        <f t="shared" si="3"/>
        <v>1</v>
      </c>
      <c r="AB52" s="90"/>
      <c r="AC52" s="23">
        <f t="shared" si="17"/>
        <v>4337580</v>
      </c>
      <c r="AE52" s="28">
        <f t="shared" si="4"/>
        <v>1204.8833333333334</v>
      </c>
      <c r="AG52" s="58">
        <v>38181</v>
      </c>
      <c r="AH52" s="91"/>
    </row>
    <row r="53" spans="1:34" x14ac:dyDescent="0.25">
      <c r="A53" s="48">
        <f t="shared" si="5"/>
        <v>0.33333333333333331</v>
      </c>
      <c r="B53" s="48">
        <f t="shared" si="6"/>
        <v>0.66666666666666663</v>
      </c>
      <c r="C53" s="48"/>
      <c r="D53" s="13">
        <f t="shared" si="7"/>
        <v>28800</v>
      </c>
      <c r="E53" s="13">
        <f t="shared" si="8"/>
        <v>28800</v>
      </c>
      <c r="F53" s="13">
        <f t="shared" si="9"/>
        <v>28800</v>
      </c>
      <c r="G53" s="13">
        <f t="shared" si="10"/>
        <v>86400</v>
      </c>
      <c r="H53" s="51"/>
      <c r="I53" s="13">
        <f t="shared" si="11"/>
        <v>28800</v>
      </c>
      <c r="K53" s="21">
        <f t="shared" si="12"/>
        <v>1288041.2927999999</v>
      </c>
      <c r="L53" s="21"/>
      <c r="P53" s="22" t="s">
        <v>9</v>
      </c>
      <c r="Q53" s="16">
        <v>1</v>
      </c>
      <c r="R53" s="13">
        <f t="shared" si="18"/>
        <v>28800</v>
      </c>
      <c r="S53" s="92" t="str">
        <f t="shared" si="0"/>
        <v/>
      </c>
      <c r="T53" s="13">
        <f t="shared" si="13"/>
        <v>28800</v>
      </c>
      <c r="V53" s="21">
        <f t="shared" si="19"/>
        <v>86400</v>
      </c>
      <c r="W53" s="21">
        <f t="shared" si="14"/>
        <v>28800</v>
      </c>
      <c r="X53" s="21">
        <f t="shared" si="15"/>
        <v>57600</v>
      </c>
      <c r="Z53" s="21">
        <f t="shared" si="16"/>
        <v>251241.29279999994</v>
      </c>
      <c r="AA53" s="63">
        <f t="shared" si="3"/>
        <v>1</v>
      </c>
      <c r="AB53" s="90"/>
      <c r="AC53" s="23">
        <f t="shared" si="17"/>
        <v>4423980</v>
      </c>
      <c r="AE53" s="28">
        <f t="shared" si="4"/>
        <v>1228.8833333333334</v>
      </c>
      <c r="AG53" s="58">
        <v>38182</v>
      </c>
      <c r="AH53" s="91"/>
    </row>
    <row r="54" spans="1:34" x14ac:dyDescent="0.25">
      <c r="A54" s="48">
        <f t="shared" si="5"/>
        <v>0.33333333333333331</v>
      </c>
      <c r="B54" s="48">
        <f t="shared" si="6"/>
        <v>0.66666666666666663</v>
      </c>
      <c r="C54" s="48"/>
      <c r="D54" s="13">
        <f t="shared" si="7"/>
        <v>28800</v>
      </c>
      <c r="E54" s="13">
        <f t="shared" si="8"/>
        <v>28800</v>
      </c>
      <c r="F54" s="13">
        <f t="shared" si="9"/>
        <v>28800</v>
      </c>
      <c r="G54" s="13">
        <f t="shared" si="10"/>
        <v>86400</v>
      </c>
      <c r="H54" s="51"/>
      <c r="I54" s="13">
        <f t="shared" si="11"/>
        <v>28800</v>
      </c>
      <c r="K54" s="21">
        <f t="shared" si="12"/>
        <v>1288041.2927999999</v>
      </c>
      <c r="L54" s="21"/>
      <c r="P54" s="22" t="s">
        <v>10</v>
      </c>
      <c r="Q54" s="16">
        <v>1</v>
      </c>
      <c r="R54" s="13">
        <f t="shared" si="18"/>
        <v>28800</v>
      </c>
      <c r="S54" s="92" t="str">
        <f t="shared" si="0"/>
        <v/>
      </c>
      <c r="T54" s="13">
        <f t="shared" si="13"/>
        <v>28800</v>
      </c>
      <c r="V54" s="21">
        <f t="shared" si="19"/>
        <v>86400</v>
      </c>
      <c r="W54" s="21">
        <f t="shared" si="14"/>
        <v>28800</v>
      </c>
      <c r="X54" s="21">
        <f t="shared" si="15"/>
        <v>57600</v>
      </c>
      <c r="Z54" s="21">
        <f t="shared" si="16"/>
        <v>222441.29279999994</v>
      </c>
      <c r="AA54" s="63">
        <f t="shared" si="3"/>
        <v>1</v>
      </c>
      <c r="AB54" s="90"/>
      <c r="AC54" s="23">
        <f t="shared" si="17"/>
        <v>4510380</v>
      </c>
      <c r="AE54" s="28">
        <f t="shared" si="4"/>
        <v>1252.8833333333334</v>
      </c>
      <c r="AG54" s="58">
        <v>38183</v>
      </c>
      <c r="AH54" s="91"/>
    </row>
    <row r="55" spans="1:34" x14ac:dyDescent="0.25">
      <c r="A55" s="48">
        <f t="shared" si="5"/>
        <v>0.33333333333333331</v>
      </c>
      <c r="B55" s="48">
        <f t="shared" si="6"/>
        <v>0.66666666666666663</v>
      </c>
      <c r="C55" s="48"/>
      <c r="D55" s="13">
        <f t="shared" si="7"/>
        <v>28800</v>
      </c>
      <c r="E55" s="13">
        <f t="shared" si="8"/>
        <v>28800</v>
      </c>
      <c r="F55" s="13">
        <f t="shared" si="9"/>
        <v>28800</v>
      </c>
      <c r="G55" s="13">
        <f t="shared" si="10"/>
        <v>86400</v>
      </c>
      <c r="H55" s="51"/>
      <c r="I55" s="13">
        <f t="shared" si="11"/>
        <v>28800</v>
      </c>
      <c r="K55" s="21">
        <f t="shared" si="12"/>
        <v>1288041.2927999999</v>
      </c>
      <c r="L55" s="21"/>
      <c r="P55" s="22" t="s">
        <v>11</v>
      </c>
      <c r="Q55" s="16">
        <v>1</v>
      </c>
      <c r="R55" s="13">
        <f t="shared" si="18"/>
        <v>28800</v>
      </c>
      <c r="S55" s="92" t="str">
        <f t="shared" si="0"/>
        <v/>
      </c>
      <c r="T55" s="13">
        <f t="shared" si="13"/>
        <v>28800</v>
      </c>
      <c r="V55" s="21">
        <f t="shared" si="19"/>
        <v>86400</v>
      </c>
      <c r="W55" s="21">
        <f t="shared" si="14"/>
        <v>28800</v>
      </c>
      <c r="X55" s="21">
        <f t="shared" si="15"/>
        <v>57600</v>
      </c>
      <c r="Z55" s="21">
        <f t="shared" si="16"/>
        <v>193641.29279999994</v>
      </c>
      <c r="AA55" s="63">
        <f t="shared" si="3"/>
        <v>1</v>
      </c>
      <c r="AB55" s="90"/>
      <c r="AC55" s="23">
        <f t="shared" si="17"/>
        <v>4596780</v>
      </c>
      <c r="AE55" s="28">
        <f t="shared" si="4"/>
        <v>1276.8833333333334</v>
      </c>
      <c r="AG55" s="58">
        <v>38184</v>
      </c>
      <c r="AH55" s="91"/>
    </row>
    <row r="56" spans="1:34" x14ac:dyDescent="0.25">
      <c r="A56" s="48">
        <f t="shared" si="5"/>
        <v>0.33333333333333331</v>
      </c>
      <c r="B56" s="48">
        <f t="shared" si="6"/>
        <v>0.66666666666666663</v>
      </c>
      <c r="C56" s="48"/>
      <c r="D56" s="13">
        <f t="shared" si="7"/>
        <v>28800</v>
      </c>
      <c r="E56" s="13">
        <f t="shared" si="8"/>
        <v>28800</v>
      </c>
      <c r="F56" s="13">
        <f t="shared" si="9"/>
        <v>28800</v>
      </c>
      <c r="G56" s="13">
        <f t="shared" si="10"/>
        <v>86400</v>
      </c>
      <c r="H56" s="51"/>
      <c r="I56" s="13">
        <f t="shared" si="11"/>
        <v>28800</v>
      </c>
      <c r="K56" s="21">
        <f t="shared" si="12"/>
        <v>1288041.2927999999</v>
      </c>
      <c r="L56" s="21"/>
      <c r="P56" s="22" t="s">
        <v>12</v>
      </c>
      <c r="Q56" s="95">
        <v>0</v>
      </c>
      <c r="R56" s="13">
        <f t="shared" si="18"/>
        <v>0</v>
      </c>
      <c r="S56" s="92" t="str">
        <f t="shared" si="0"/>
        <v>Holiday</v>
      </c>
      <c r="T56" s="13">
        <f t="shared" si="13"/>
        <v>0</v>
      </c>
      <c r="V56" s="21">
        <f t="shared" si="19"/>
        <v>86400</v>
      </c>
      <c r="W56" s="21">
        <f t="shared" si="14"/>
        <v>0</v>
      </c>
      <c r="X56" s="21">
        <f t="shared" si="15"/>
        <v>86400</v>
      </c>
      <c r="Z56" s="21">
        <f t="shared" si="16"/>
        <v>193641.29279999994</v>
      </c>
      <c r="AA56" s="63">
        <f t="shared" si="3"/>
        <v>1</v>
      </c>
      <c r="AB56" s="90"/>
      <c r="AC56" s="23">
        <f t="shared" si="17"/>
        <v>4683180</v>
      </c>
      <c r="AE56" s="28">
        <f t="shared" si="4"/>
        <v>1300.8833333333334</v>
      </c>
      <c r="AG56" s="58">
        <v>38185</v>
      </c>
      <c r="AH56" s="91"/>
    </row>
    <row r="57" spans="1:34" x14ac:dyDescent="0.25">
      <c r="A57" s="48">
        <f t="shared" si="5"/>
        <v>0.33333333333333331</v>
      </c>
      <c r="B57" s="48">
        <f t="shared" si="6"/>
        <v>0.66666666666666663</v>
      </c>
      <c r="C57" s="48"/>
      <c r="D57" s="13">
        <f t="shared" si="7"/>
        <v>28800</v>
      </c>
      <c r="E57" s="13">
        <f t="shared" si="8"/>
        <v>28800</v>
      </c>
      <c r="F57" s="13">
        <f t="shared" si="9"/>
        <v>28800</v>
      </c>
      <c r="G57" s="13">
        <f t="shared" si="10"/>
        <v>86400</v>
      </c>
      <c r="H57" s="51"/>
      <c r="I57" s="13">
        <f t="shared" si="11"/>
        <v>28800</v>
      </c>
      <c r="K57" s="21">
        <f t="shared" si="12"/>
        <v>1288041.2927999999</v>
      </c>
      <c r="L57" s="21"/>
      <c r="P57" s="22" t="s">
        <v>13</v>
      </c>
      <c r="Q57" s="16">
        <v>0</v>
      </c>
      <c r="R57" s="13">
        <f t="shared" si="18"/>
        <v>0</v>
      </c>
      <c r="S57" s="92" t="str">
        <f t="shared" si="0"/>
        <v>Holiday</v>
      </c>
      <c r="T57" s="13">
        <f t="shared" si="13"/>
        <v>0</v>
      </c>
      <c r="V57" s="21">
        <f t="shared" si="19"/>
        <v>86400</v>
      </c>
      <c r="W57" s="21">
        <f t="shared" si="14"/>
        <v>0</v>
      </c>
      <c r="X57" s="21">
        <f t="shared" si="15"/>
        <v>86400</v>
      </c>
      <c r="Z57" s="21">
        <f t="shared" si="16"/>
        <v>193641.29279999994</v>
      </c>
      <c r="AA57" s="63">
        <f t="shared" si="3"/>
        <v>1</v>
      </c>
      <c r="AB57" s="90"/>
      <c r="AC57" s="23">
        <f t="shared" si="17"/>
        <v>4769580</v>
      </c>
      <c r="AE57" s="28">
        <f t="shared" si="4"/>
        <v>1324.8833333333334</v>
      </c>
      <c r="AG57" s="58">
        <v>38186</v>
      </c>
      <c r="AH57" s="91"/>
    </row>
    <row r="58" spans="1:34" x14ac:dyDescent="0.25">
      <c r="A58" s="48">
        <f t="shared" si="5"/>
        <v>0.33333333333333331</v>
      </c>
      <c r="B58" s="48">
        <f t="shared" si="6"/>
        <v>0.66666666666666663</v>
      </c>
      <c r="C58" s="48"/>
      <c r="D58" s="13">
        <f t="shared" si="7"/>
        <v>28800</v>
      </c>
      <c r="E58" s="13">
        <f t="shared" si="8"/>
        <v>28800</v>
      </c>
      <c r="F58" s="13">
        <f t="shared" si="9"/>
        <v>28800</v>
      </c>
      <c r="G58" s="13">
        <f t="shared" si="10"/>
        <v>86400</v>
      </c>
      <c r="H58" s="51"/>
      <c r="I58" s="13">
        <f t="shared" si="11"/>
        <v>28800</v>
      </c>
      <c r="K58" s="21">
        <f t="shared" si="12"/>
        <v>1288041.2927999999</v>
      </c>
      <c r="L58" s="21"/>
      <c r="P58" s="22" t="s">
        <v>14</v>
      </c>
      <c r="Q58" s="16">
        <v>1</v>
      </c>
      <c r="R58" s="13">
        <f t="shared" si="18"/>
        <v>28800</v>
      </c>
      <c r="S58" s="92" t="str">
        <f t="shared" si="0"/>
        <v/>
      </c>
      <c r="T58" s="13">
        <f t="shared" si="13"/>
        <v>28800</v>
      </c>
      <c r="V58" s="21">
        <f t="shared" si="19"/>
        <v>86400</v>
      </c>
      <c r="W58" s="21">
        <f t="shared" si="14"/>
        <v>28800</v>
      </c>
      <c r="X58" s="21">
        <f t="shared" si="15"/>
        <v>57600</v>
      </c>
      <c r="Z58" s="21">
        <f t="shared" si="16"/>
        <v>164841.29279999994</v>
      </c>
      <c r="AA58" s="63">
        <f t="shared" si="3"/>
        <v>1</v>
      </c>
      <c r="AB58" s="90"/>
      <c r="AC58" s="23">
        <f t="shared" si="17"/>
        <v>4855980</v>
      </c>
      <c r="AE58" s="28">
        <f t="shared" si="4"/>
        <v>1348.8833333333334</v>
      </c>
      <c r="AG58" s="58">
        <v>38187</v>
      </c>
      <c r="AH58" s="91"/>
    </row>
    <row r="59" spans="1:34" x14ac:dyDescent="0.25">
      <c r="A59" s="48">
        <f t="shared" si="5"/>
        <v>0.33333333333333331</v>
      </c>
      <c r="B59" s="48">
        <f t="shared" si="6"/>
        <v>0.66666666666666663</v>
      </c>
      <c r="C59" s="48"/>
      <c r="D59" s="13">
        <f t="shared" si="7"/>
        <v>28800</v>
      </c>
      <c r="E59" s="13">
        <f t="shared" si="8"/>
        <v>28800</v>
      </c>
      <c r="F59" s="13">
        <f t="shared" si="9"/>
        <v>28800</v>
      </c>
      <c r="G59" s="13">
        <f t="shared" si="10"/>
        <v>86400</v>
      </c>
      <c r="H59" s="51"/>
      <c r="I59" s="13">
        <f t="shared" si="11"/>
        <v>28800</v>
      </c>
      <c r="K59" s="21">
        <f t="shared" si="12"/>
        <v>1288041.2927999999</v>
      </c>
      <c r="L59" s="21"/>
      <c r="P59" s="22" t="s">
        <v>15</v>
      </c>
      <c r="Q59" s="16">
        <v>1</v>
      </c>
      <c r="R59" s="13">
        <f t="shared" si="18"/>
        <v>28800</v>
      </c>
      <c r="S59" s="92" t="str">
        <f t="shared" si="0"/>
        <v/>
      </c>
      <c r="T59" s="13">
        <f t="shared" si="13"/>
        <v>28800</v>
      </c>
      <c r="V59" s="21">
        <f t="shared" si="19"/>
        <v>86400</v>
      </c>
      <c r="W59" s="21">
        <f t="shared" si="14"/>
        <v>28800</v>
      </c>
      <c r="X59" s="21">
        <f t="shared" si="15"/>
        <v>57600</v>
      </c>
      <c r="Z59" s="21">
        <f t="shared" si="16"/>
        <v>136041.29279999994</v>
      </c>
      <c r="AA59" s="63">
        <f t="shared" si="3"/>
        <v>1</v>
      </c>
      <c r="AB59" s="90"/>
      <c r="AC59" s="23">
        <f t="shared" si="17"/>
        <v>4942380</v>
      </c>
      <c r="AE59" s="28">
        <f t="shared" si="4"/>
        <v>1372.8833333333334</v>
      </c>
      <c r="AG59" s="58">
        <v>38188</v>
      </c>
      <c r="AH59" s="91"/>
    </row>
    <row r="60" spans="1:34" x14ac:dyDescent="0.25">
      <c r="A60" s="48">
        <f t="shared" si="5"/>
        <v>0.33333333333333331</v>
      </c>
      <c r="B60" s="48">
        <f t="shared" si="6"/>
        <v>0.66666666666666663</v>
      </c>
      <c r="C60" s="48"/>
      <c r="D60" s="13">
        <f t="shared" si="7"/>
        <v>28800</v>
      </c>
      <c r="E60" s="13">
        <f t="shared" si="8"/>
        <v>28800</v>
      </c>
      <c r="F60" s="13">
        <f t="shared" si="9"/>
        <v>28800</v>
      </c>
      <c r="G60" s="13">
        <f t="shared" si="10"/>
        <v>86400</v>
      </c>
      <c r="H60" s="51"/>
      <c r="I60" s="13">
        <f t="shared" si="11"/>
        <v>28800</v>
      </c>
      <c r="K60" s="21">
        <f t="shared" si="12"/>
        <v>1288041.2927999999</v>
      </c>
      <c r="L60" s="21"/>
      <c r="P60" s="22" t="s">
        <v>9</v>
      </c>
      <c r="Q60" s="16">
        <v>1</v>
      </c>
      <c r="R60" s="13">
        <f t="shared" si="18"/>
        <v>28800</v>
      </c>
      <c r="S60" s="92" t="str">
        <f t="shared" si="0"/>
        <v/>
      </c>
      <c r="T60" s="13">
        <f t="shared" si="13"/>
        <v>28800</v>
      </c>
      <c r="V60" s="21">
        <f t="shared" si="19"/>
        <v>86400</v>
      </c>
      <c r="W60" s="21">
        <f t="shared" si="14"/>
        <v>28800</v>
      </c>
      <c r="X60" s="21">
        <f t="shared" si="15"/>
        <v>57600</v>
      </c>
      <c r="Z60" s="21">
        <f t="shared" si="16"/>
        <v>107241.29279999994</v>
      </c>
      <c r="AA60" s="63">
        <f t="shared" si="3"/>
        <v>1</v>
      </c>
      <c r="AB60" s="90"/>
      <c r="AC60" s="23">
        <f t="shared" si="17"/>
        <v>5028780</v>
      </c>
      <c r="AE60" s="28">
        <f t="shared" si="4"/>
        <v>1396.8833333333334</v>
      </c>
      <c r="AG60" s="58">
        <v>38189</v>
      </c>
      <c r="AH60" s="91"/>
    </row>
    <row r="61" spans="1:34" x14ac:dyDescent="0.25">
      <c r="A61" s="48">
        <f t="shared" si="5"/>
        <v>0.33333333333333331</v>
      </c>
      <c r="B61" s="48">
        <f t="shared" si="6"/>
        <v>0.66666666666666663</v>
      </c>
      <c r="C61" s="48"/>
      <c r="D61" s="13">
        <f t="shared" si="7"/>
        <v>28800</v>
      </c>
      <c r="E61" s="13">
        <f t="shared" si="8"/>
        <v>28800</v>
      </c>
      <c r="F61" s="13">
        <f t="shared" si="9"/>
        <v>28800</v>
      </c>
      <c r="G61" s="13">
        <f t="shared" si="10"/>
        <v>86400</v>
      </c>
      <c r="H61" s="51"/>
      <c r="I61" s="13">
        <f t="shared" si="11"/>
        <v>28800</v>
      </c>
      <c r="K61" s="21">
        <f t="shared" si="12"/>
        <v>1288041.2927999999</v>
      </c>
      <c r="L61" s="21"/>
      <c r="P61" s="22" t="s">
        <v>10</v>
      </c>
      <c r="Q61" s="16">
        <v>1</v>
      </c>
      <c r="R61" s="13">
        <f t="shared" si="18"/>
        <v>28800</v>
      </c>
      <c r="S61" s="92" t="str">
        <f t="shared" si="0"/>
        <v/>
      </c>
      <c r="T61" s="13">
        <f t="shared" si="13"/>
        <v>28800</v>
      </c>
      <c r="V61" s="21">
        <f t="shared" si="19"/>
        <v>86400</v>
      </c>
      <c r="W61" s="21">
        <f t="shared" si="14"/>
        <v>28800</v>
      </c>
      <c r="X61" s="21">
        <f t="shared" si="15"/>
        <v>57600</v>
      </c>
      <c r="Z61" s="21">
        <f t="shared" si="16"/>
        <v>78441.292799999937</v>
      </c>
      <c r="AA61" s="63">
        <f t="shared" si="3"/>
        <v>1</v>
      </c>
      <c r="AB61" s="90"/>
      <c r="AC61" s="23">
        <f t="shared" si="17"/>
        <v>5115180</v>
      </c>
      <c r="AE61" s="28">
        <f t="shared" si="4"/>
        <v>1420.8833333333334</v>
      </c>
      <c r="AG61" s="58">
        <v>38190</v>
      </c>
      <c r="AH61" s="91"/>
    </row>
    <row r="62" spans="1:34" x14ac:dyDescent="0.25">
      <c r="A62" s="48">
        <f t="shared" si="5"/>
        <v>0.33333333333333331</v>
      </c>
      <c r="B62" s="48">
        <f t="shared" si="6"/>
        <v>0.66666666666666663</v>
      </c>
      <c r="C62" s="48"/>
      <c r="D62" s="13">
        <f t="shared" si="7"/>
        <v>28800</v>
      </c>
      <c r="E62" s="13">
        <f t="shared" si="8"/>
        <v>28800</v>
      </c>
      <c r="F62" s="13">
        <f t="shared" si="9"/>
        <v>28800</v>
      </c>
      <c r="G62" s="13">
        <f t="shared" si="10"/>
        <v>86400</v>
      </c>
      <c r="H62" s="51"/>
      <c r="I62" s="13">
        <f t="shared" si="11"/>
        <v>28800</v>
      </c>
      <c r="K62" s="21">
        <f t="shared" si="12"/>
        <v>1288041.2927999999</v>
      </c>
      <c r="L62" s="21"/>
      <c r="P62" s="22" t="s">
        <v>11</v>
      </c>
      <c r="Q62" s="16">
        <v>1</v>
      </c>
      <c r="R62" s="13">
        <f t="shared" si="18"/>
        <v>28800</v>
      </c>
      <c r="S62" s="92" t="str">
        <f t="shared" si="0"/>
        <v/>
      </c>
      <c r="T62" s="13">
        <f t="shared" si="13"/>
        <v>28800</v>
      </c>
      <c r="V62" s="21">
        <f t="shared" si="19"/>
        <v>86400</v>
      </c>
      <c r="W62" s="21">
        <f t="shared" si="14"/>
        <v>28800</v>
      </c>
      <c r="X62" s="21">
        <f t="shared" si="15"/>
        <v>57600</v>
      </c>
      <c r="Z62" s="21">
        <f t="shared" si="16"/>
        <v>49641.292799999937</v>
      </c>
      <c r="AA62" s="63">
        <f t="shared" si="3"/>
        <v>1</v>
      </c>
      <c r="AB62" s="90"/>
      <c r="AC62" s="23">
        <f t="shared" si="17"/>
        <v>5201580</v>
      </c>
      <c r="AE62" s="28">
        <f t="shared" si="4"/>
        <v>1444.8833333333334</v>
      </c>
      <c r="AG62" s="58">
        <v>38191</v>
      </c>
      <c r="AH62" s="91"/>
    </row>
    <row r="63" spans="1:34" x14ac:dyDescent="0.25">
      <c r="A63" s="48">
        <f t="shared" si="5"/>
        <v>0.33333333333333331</v>
      </c>
      <c r="B63" s="48">
        <f t="shared" si="6"/>
        <v>0.66666666666666663</v>
      </c>
      <c r="C63" s="48"/>
      <c r="D63" s="13">
        <f t="shared" si="7"/>
        <v>28800</v>
      </c>
      <c r="E63" s="13">
        <f t="shared" si="8"/>
        <v>28800</v>
      </c>
      <c r="F63" s="13">
        <f t="shared" si="9"/>
        <v>28800</v>
      </c>
      <c r="G63" s="13">
        <f t="shared" si="10"/>
        <v>86400</v>
      </c>
      <c r="H63" s="51"/>
      <c r="I63" s="13">
        <f t="shared" si="11"/>
        <v>28800</v>
      </c>
      <c r="K63" s="21">
        <f t="shared" si="12"/>
        <v>1288041.2927999999</v>
      </c>
      <c r="L63" s="21"/>
      <c r="P63" s="22" t="s">
        <v>12</v>
      </c>
      <c r="Q63" s="16">
        <v>0</v>
      </c>
      <c r="R63" s="13">
        <f t="shared" si="18"/>
        <v>0</v>
      </c>
      <c r="S63" s="92" t="str">
        <f t="shared" si="0"/>
        <v>Holiday</v>
      </c>
      <c r="T63" s="13">
        <f t="shared" si="13"/>
        <v>0</v>
      </c>
      <c r="V63" s="21">
        <f t="shared" si="19"/>
        <v>86400</v>
      </c>
      <c r="W63" s="21">
        <f t="shared" si="14"/>
        <v>0</v>
      </c>
      <c r="X63" s="21">
        <f t="shared" si="15"/>
        <v>86400</v>
      </c>
      <c r="Z63" s="21">
        <f t="shared" si="16"/>
        <v>49641.292799999937</v>
      </c>
      <c r="AA63" s="63">
        <f t="shared" si="3"/>
        <v>1</v>
      </c>
      <c r="AB63" s="90"/>
      <c r="AC63" s="23">
        <f t="shared" si="17"/>
        <v>5287980</v>
      </c>
      <c r="AE63" s="28">
        <f t="shared" si="4"/>
        <v>1468.8833333333334</v>
      </c>
      <c r="AG63" s="58">
        <v>38192</v>
      </c>
      <c r="AH63" s="91"/>
    </row>
    <row r="64" spans="1:34" x14ac:dyDescent="0.25">
      <c r="A64" s="48">
        <f t="shared" si="5"/>
        <v>0.33333333333333331</v>
      </c>
      <c r="B64" s="48">
        <f t="shared" si="6"/>
        <v>0.66666666666666663</v>
      </c>
      <c r="C64" s="48"/>
      <c r="D64" s="13">
        <f t="shared" si="7"/>
        <v>28800</v>
      </c>
      <c r="E64" s="13">
        <f t="shared" si="8"/>
        <v>28800</v>
      </c>
      <c r="F64" s="13">
        <f t="shared" si="9"/>
        <v>28800</v>
      </c>
      <c r="G64" s="13">
        <f t="shared" si="10"/>
        <v>86400</v>
      </c>
      <c r="H64" s="51"/>
      <c r="I64" s="13">
        <f t="shared" si="11"/>
        <v>28800</v>
      </c>
      <c r="K64" s="21">
        <f t="shared" si="12"/>
        <v>1288041.2927999999</v>
      </c>
      <c r="L64" s="21"/>
      <c r="P64" s="22" t="s">
        <v>13</v>
      </c>
      <c r="Q64" s="16">
        <v>0</v>
      </c>
      <c r="R64" s="13">
        <f t="shared" si="18"/>
        <v>0</v>
      </c>
      <c r="S64" s="92" t="str">
        <f t="shared" si="0"/>
        <v>Holiday</v>
      </c>
      <c r="T64" s="13">
        <f t="shared" si="13"/>
        <v>0</v>
      </c>
      <c r="V64" s="21">
        <f t="shared" si="19"/>
        <v>86400</v>
      </c>
      <c r="W64" s="21">
        <f t="shared" si="14"/>
        <v>0</v>
      </c>
      <c r="X64" s="21">
        <f t="shared" si="15"/>
        <v>86400</v>
      </c>
      <c r="Z64" s="21">
        <f t="shared" si="16"/>
        <v>49641.292799999937</v>
      </c>
      <c r="AA64" s="63">
        <f t="shared" si="3"/>
        <v>1</v>
      </c>
      <c r="AB64" s="90"/>
      <c r="AC64" s="23">
        <f t="shared" si="17"/>
        <v>5374380</v>
      </c>
      <c r="AE64" s="28">
        <f t="shared" si="4"/>
        <v>1492.8833333333334</v>
      </c>
      <c r="AG64" s="58">
        <v>38193</v>
      </c>
      <c r="AH64" s="91"/>
    </row>
    <row r="65" spans="1:37" x14ac:dyDescent="0.25">
      <c r="A65" s="48">
        <f t="shared" si="5"/>
        <v>0.33333333333333331</v>
      </c>
      <c r="B65" s="48">
        <f t="shared" si="6"/>
        <v>0.66666666666666663</v>
      </c>
      <c r="C65" s="48"/>
      <c r="D65" s="13">
        <f t="shared" si="7"/>
        <v>28800</v>
      </c>
      <c r="E65" s="13">
        <f t="shared" si="8"/>
        <v>28800</v>
      </c>
      <c r="F65" s="13">
        <f t="shared" si="9"/>
        <v>28800</v>
      </c>
      <c r="G65" s="13">
        <f t="shared" si="10"/>
        <v>86400</v>
      </c>
      <c r="H65" s="51"/>
      <c r="I65" s="13">
        <f t="shared" si="11"/>
        <v>28800</v>
      </c>
      <c r="K65" s="21">
        <f t="shared" si="12"/>
        <v>1288041.2927999999</v>
      </c>
      <c r="L65" s="21"/>
      <c r="P65" s="22" t="s">
        <v>14</v>
      </c>
      <c r="Q65" s="16">
        <v>1</v>
      </c>
      <c r="R65" s="13">
        <f t="shared" si="18"/>
        <v>28800</v>
      </c>
      <c r="S65" s="92" t="str">
        <f t="shared" si="0"/>
        <v/>
      </c>
      <c r="T65" s="13">
        <f t="shared" si="13"/>
        <v>28800</v>
      </c>
      <c r="V65" s="21">
        <f t="shared" si="19"/>
        <v>86400</v>
      </c>
      <c r="W65" s="21">
        <f t="shared" si="14"/>
        <v>28800</v>
      </c>
      <c r="X65" s="21">
        <f t="shared" si="15"/>
        <v>57600</v>
      </c>
      <c r="Z65" s="21">
        <f t="shared" si="16"/>
        <v>20841.292799999937</v>
      </c>
      <c r="AA65" s="63">
        <f t="shared" si="3"/>
        <v>1</v>
      </c>
      <c r="AB65" s="90"/>
      <c r="AC65" s="23">
        <f t="shared" si="17"/>
        <v>5460780</v>
      </c>
      <c r="AE65" s="28">
        <f t="shared" si="4"/>
        <v>1516.8833333333334</v>
      </c>
      <c r="AG65" s="58">
        <v>38194</v>
      </c>
      <c r="AH65" s="91"/>
    </row>
    <row r="66" spans="1:37" s="115" customFormat="1" x14ac:dyDescent="0.25">
      <c r="A66" s="97">
        <f t="shared" si="5"/>
        <v>0.33333333333333331</v>
      </c>
      <c r="B66" s="97">
        <f t="shared" si="6"/>
        <v>0.66666666666666663</v>
      </c>
      <c r="C66" s="97"/>
      <c r="D66" s="98">
        <f t="shared" si="7"/>
        <v>28800</v>
      </c>
      <c r="E66" s="98">
        <f t="shared" si="8"/>
        <v>28800</v>
      </c>
      <c r="F66" s="98">
        <f t="shared" si="9"/>
        <v>28800</v>
      </c>
      <c r="G66" s="98">
        <f t="shared" si="10"/>
        <v>86400</v>
      </c>
      <c r="H66" s="99"/>
      <c r="I66" s="98">
        <f t="shared" si="11"/>
        <v>28800</v>
      </c>
      <c r="J66" s="100"/>
      <c r="K66" s="101">
        <f t="shared" si="12"/>
        <v>1288041.2927999999</v>
      </c>
      <c r="L66" s="101"/>
      <c r="M66" s="102"/>
      <c r="N66" s="100"/>
      <c r="O66" s="100"/>
      <c r="P66" s="103" t="s">
        <v>15</v>
      </c>
      <c r="Q66" s="104">
        <v>1</v>
      </c>
      <c r="R66" s="98">
        <f t="shared" si="18"/>
        <v>28800</v>
      </c>
      <c r="S66" s="105" t="str">
        <f t="shared" ref="S66:S73" si="20">IF(Q66=0,"Holiday","")</f>
        <v/>
      </c>
      <c r="T66" s="98">
        <f t="shared" si="13"/>
        <v>28800</v>
      </c>
      <c r="U66" s="98"/>
      <c r="V66" s="101">
        <f t="shared" si="19"/>
        <v>49641.292799999937</v>
      </c>
      <c r="W66" s="101">
        <f t="shared" si="14"/>
        <v>20841.292799999937</v>
      </c>
      <c r="X66" s="101">
        <f t="shared" si="15"/>
        <v>28800</v>
      </c>
      <c r="Y66" s="98"/>
      <c r="Z66" s="101">
        <f t="shared" si="16"/>
        <v>0</v>
      </c>
      <c r="AA66" s="106">
        <f t="shared" si="3"/>
        <v>0</v>
      </c>
      <c r="AB66" s="107" t="str">
        <f>AH66</f>
        <v>Result</v>
      </c>
      <c r="AC66" s="108">
        <f t="shared" si="17"/>
        <v>5510421.2927999999</v>
      </c>
      <c r="AD66" s="109"/>
      <c r="AE66" s="110">
        <f t="shared" si="4"/>
        <v>1530.6725813333333</v>
      </c>
      <c r="AF66" s="111"/>
      <c r="AG66" s="112">
        <v>38195</v>
      </c>
      <c r="AH66" s="113" t="str">
        <f>IF(AND(AA66=0, AC66&gt;0), "Result","")</f>
        <v>Result</v>
      </c>
      <c r="AI66" s="114"/>
      <c r="AK66" s="116"/>
    </row>
    <row r="67" spans="1:37" s="43" customFormat="1" x14ac:dyDescent="0.25">
      <c r="A67" s="48">
        <f t="shared" si="5"/>
        <v>0.33333333333333331</v>
      </c>
      <c r="B67" s="48">
        <f t="shared" si="6"/>
        <v>0.66666666666666663</v>
      </c>
      <c r="C67" s="48"/>
      <c r="D67" s="13">
        <f t="shared" si="7"/>
        <v>28800</v>
      </c>
      <c r="E67" s="13">
        <f t="shared" si="8"/>
        <v>28800</v>
      </c>
      <c r="F67" s="13">
        <f t="shared" si="9"/>
        <v>28800</v>
      </c>
      <c r="G67" s="13">
        <f t="shared" si="10"/>
        <v>86400</v>
      </c>
      <c r="H67" s="51"/>
      <c r="I67" s="13">
        <f t="shared" si="11"/>
        <v>28800</v>
      </c>
      <c r="J67" s="15"/>
      <c r="K67" s="21">
        <f t="shared" si="12"/>
        <v>1288041.2927999999</v>
      </c>
      <c r="L67" s="21"/>
      <c r="M67" s="14"/>
      <c r="N67" s="15"/>
      <c r="O67" s="15"/>
      <c r="P67" s="22" t="s">
        <v>9</v>
      </c>
      <c r="Q67" s="16">
        <v>1</v>
      </c>
      <c r="R67" s="13">
        <f t="shared" ref="R67:R73" si="21">I67*Q67</f>
        <v>28800</v>
      </c>
      <c r="S67" s="92" t="str">
        <f t="shared" si="20"/>
        <v/>
      </c>
      <c r="T67" s="13">
        <f t="shared" si="13"/>
        <v>0</v>
      </c>
      <c r="U67" s="13"/>
      <c r="V67" s="21">
        <f t="shared" ref="V67:V73" si="22">AA66*IF(Z67=0, D67+W67,G67)</f>
        <v>0</v>
      </c>
      <c r="W67" s="21">
        <f t="shared" si="14"/>
        <v>0</v>
      </c>
      <c r="X67" s="21">
        <f t="shared" si="15"/>
        <v>0</v>
      </c>
      <c r="Y67" s="13"/>
      <c r="Z67" s="21">
        <f t="shared" si="16"/>
        <v>0</v>
      </c>
      <c r="AA67" s="63">
        <f t="shared" ref="AA67:AA73" si="23">IF(Z67&gt;0, 1,0)</f>
        <v>0</v>
      </c>
      <c r="AB67" s="90"/>
      <c r="AC67" s="23">
        <f t="shared" si="17"/>
        <v>0</v>
      </c>
      <c r="AD67" s="23"/>
      <c r="AE67" s="28">
        <f t="shared" ref="AE67:AE73" si="24">AC67/(60*60)</f>
        <v>0</v>
      </c>
      <c r="AF67" s="42"/>
      <c r="AG67" s="58">
        <v>38196</v>
      </c>
      <c r="AH67" s="91"/>
      <c r="AI67" s="44"/>
      <c r="AK67" s="45"/>
    </row>
    <row r="68" spans="1:37" s="43" customFormat="1" x14ac:dyDescent="0.25">
      <c r="A68" s="48">
        <f t="shared" ref="A68:A73" si="25">A67</f>
        <v>0.33333333333333331</v>
      </c>
      <c r="B68" s="48">
        <f t="shared" ref="B68:B73" si="26">B67</f>
        <v>0.66666666666666663</v>
      </c>
      <c r="C68" s="48"/>
      <c r="D68" s="13">
        <f t="shared" ref="D68:D73" si="27">D67</f>
        <v>28800</v>
      </c>
      <c r="E68" s="13">
        <f t="shared" ref="E68:E73" si="28">E67</f>
        <v>28800</v>
      </c>
      <c r="F68" s="13">
        <f t="shared" ref="F68:F73" si="29">F67</f>
        <v>28800</v>
      </c>
      <c r="G68" s="13">
        <f t="shared" ref="G68:G73" si="30">G67</f>
        <v>86400</v>
      </c>
      <c r="H68" s="51"/>
      <c r="I68" s="13">
        <f t="shared" ref="I68:I73" si="31">I67</f>
        <v>28800</v>
      </c>
      <c r="J68" s="15"/>
      <c r="K68" s="21">
        <f t="shared" ref="K68:K73" si="32">K67</f>
        <v>1288041.2927999999</v>
      </c>
      <c r="L68" s="21"/>
      <c r="M68" s="15"/>
      <c r="N68" s="15"/>
      <c r="O68" s="15"/>
      <c r="P68" s="22" t="s">
        <v>10</v>
      </c>
      <c r="Q68" s="16">
        <v>1</v>
      </c>
      <c r="R68" s="13">
        <f t="shared" si="21"/>
        <v>28800</v>
      </c>
      <c r="S68" s="92" t="str">
        <f t="shared" si="20"/>
        <v/>
      </c>
      <c r="T68" s="13">
        <f t="shared" ref="T68:T73" si="33">R68*AA67</f>
        <v>0</v>
      </c>
      <c r="U68" s="13"/>
      <c r="V68" s="21">
        <f t="shared" si="22"/>
        <v>0</v>
      </c>
      <c r="W68" s="21">
        <f t="shared" ref="W68:W73" si="34">IF(AA67=1, IF(Z67&lt;T68,Z67,T68), 0)</f>
        <v>0</v>
      </c>
      <c r="X68" s="21">
        <f t="shared" ref="X68:X73" si="35">AA67 *IF(Z68=D67, 0,V68-W68)</f>
        <v>0</v>
      </c>
      <c r="Y68" s="13"/>
      <c r="Z68" s="21">
        <f t="shared" ref="Z68:Z73" si="36">IF(Z67-W68&lt;=0,0,Z67-W68)</f>
        <v>0</v>
      </c>
      <c r="AA68" s="21">
        <f t="shared" si="23"/>
        <v>0</v>
      </c>
      <c r="AB68" s="90"/>
      <c r="AC68" s="46">
        <f t="shared" ref="AC68:AC73" si="37">IF(V68=0,0,V68+AC67)</f>
        <v>0</v>
      </c>
      <c r="AD68" s="46"/>
      <c r="AE68" s="28">
        <f t="shared" si="24"/>
        <v>0</v>
      </c>
      <c r="AF68" s="42"/>
      <c r="AG68" s="58">
        <v>38197</v>
      </c>
      <c r="AH68" s="91"/>
      <c r="AI68" s="44"/>
      <c r="AK68" s="45"/>
    </row>
    <row r="69" spans="1:37" s="43" customFormat="1" x14ac:dyDescent="0.25">
      <c r="A69" s="48">
        <f t="shared" si="25"/>
        <v>0.33333333333333331</v>
      </c>
      <c r="B69" s="48">
        <f t="shared" si="26"/>
        <v>0.66666666666666663</v>
      </c>
      <c r="C69" s="48"/>
      <c r="D69" s="13">
        <f t="shared" si="27"/>
        <v>28800</v>
      </c>
      <c r="E69" s="13">
        <f t="shared" si="28"/>
        <v>28800</v>
      </c>
      <c r="F69" s="13">
        <f t="shared" si="29"/>
        <v>28800</v>
      </c>
      <c r="G69" s="13">
        <f t="shared" si="30"/>
        <v>86400</v>
      </c>
      <c r="H69" s="51"/>
      <c r="I69" s="13">
        <f t="shared" si="31"/>
        <v>28800</v>
      </c>
      <c r="J69" s="15"/>
      <c r="K69" s="21">
        <f t="shared" si="32"/>
        <v>1288041.2927999999</v>
      </c>
      <c r="L69" s="21"/>
      <c r="M69" s="15"/>
      <c r="N69" s="15"/>
      <c r="O69" s="15"/>
      <c r="P69" s="22" t="s">
        <v>11</v>
      </c>
      <c r="Q69" s="16">
        <v>1</v>
      </c>
      <c r="R69" s="13">
        <f t="shared" si="21"/>
        <v>28800</v>
      </c>
      <c r="S69" s="92" t="str">
        <f t="shared" si="20"/>
        <v/>
      </c>
      <c r="T69" s="13">
        <f t="shared" si="33"/>
        <v>0</v>
      </c>
      <c r="U69" s="13"/>
      <c r="V69" s="21">
        <f t="shared" si="22"/>
        <v>0</v>
      </c>
      <c r="W69" s="21">
        <f t="shared" si="34"/>
        <v>0</v>
      </c>
      <c r="X69" s="21">
        <f t="shared" si="35"/>
        <v>0</v>
      </c>
      <c r="Y69" s="13"/>
      <c r="Z69" s="21">
        <f t="shared" si="36"/>
        <v>0</v>
      </c>
      <c r="AA69" s="63">
        <f t="shared" si="23"/>
        <v>0</v>
      </c>
      <c r="AB69" s="90"/>
      <c r="AC69" s="23">
        <f t="shared" si="37"/>
        <v>0</v>
      </c>
      <c r="AD69" s="23"/>
      <c r="AE69" s="28">
        <f t="shared" si="24"/>
        <v>0</v>
      </c>
      <c r="AF69" s="42"/>
      <c r="AG69" s="58">
        <v>38198</v>
      </c>
      <c r="AH69" s="91"/>
      <c r="AI69" s="44"/>
      <c r="AK69" s="45"/>
    </row>
    <row r="70" spans="1:37" s="43" customFormat="1" x14ac:dyDescent="0.25">
      <c r="A70" s="48">
        <f t="shared" si="25"/>
        <v>0.33333333333333331</v>
      </c>
      <c r="B70" s="48">
        <f t="shared" si="26"/>
        <v>0.66666666666666663</v>
      </c>
      <c r="C70" s="48"/>
      <c r="D70" s="13">
        <f t="shared" si="27"/>
        <v>28800</v>
      </c>
      <c r="E70" s="13">
        <f t="shared" si="28"/>
        <v>28800</v>
      </c>
      <c r="F70" s="13">
        <f t="shared" si="29"/>
        <v>28800</v>
      </c>
      <c r="G70" s="13">
        <f t="shared" si="30"/>
        <v>86400</v>
      </c>
      <c r="H70" s="51"/>
      <c r="I70" s="13">
        <f t="shared" si="31"/>
        <v>28800</v>
      </c>
      <c r="J70" s="15"/>
      <c r="K70" s="21">
        <f t="shared" si="32"/>
        <v>1288041.2927999999</v>
      </c>
      <c r="L70" s="21"/>
      <c r="M70" s="15"/>
      <c r="N70" s="15"/>
      <c r="O70" s="15"/>
      <c r="P70" s="22" t="s">
        <v>12</v>
      </c>
      <c r="Q70" s="16">
        <v>0</v>
      </c>
      <c r="R70" s="13">
        <f t="shared" si="21"/>
        <v>0</v>
      </c>
      <c r="S70" s="92" t="str">
        <f t="shared" si="20"/>
        <v>Holiday</v>
      </c>
      <c r="T70" s="13">
        <f t="shared" si="33"/>
        <v>0</v>
      </c>
      <c r="U70" s="13"/>
      <c r="V70" s="21">
        <f t="shared" si="22"/>
        <v>0</v>
      </c>
      <c r="W70" s="21">
        <f t="shared" si="34"/>
        <v>0</v>
      </c>
      <c r="X70" s="21">
        <f t="shared" si="35"/>
        <v>0</v>
      </c>
      <c r="Y70" s="13"/>
      <c r="Z70" s="21">
        <f t="shared" si="36"/>
        <v>0</v>
      </c>
      <c r="AA70" s="63">
        <f t="shared" si="23"/>
        <v>0</v>
      </c>
      <c r="AB70" s="90"/>
      <c r="AC70" s="23">
        <f t="shared" si="37"/>
        <v>0</v>
      </c>
      <c r="AD70" s="23"/>
      <c r="AE70" s="28">
        <f t="shared" si="24"/>
        <v>0</v>
      </c>
      <c r="AF70" s="42"/>
      <c r="AG70" s="58">
        <v>38199</v>
      </c>
      <c r="AH70" s="91"/>
      <c r="AI70" s="44"/>
      <c r="AK70" s="45"/>
    </row>
    <row r="71" spans="1:37" s="43" customFormat="1" x14ac:dyDescent="0.25">
      <c r="A71" s="48">
        <f t="shared" si="25"/>
        <v>0.33333333333333331</v>
      </c>
      <c r="B71" s="48">
        <f t="shared" si="26"/>
        <v>0.66666666666666663</v>
      </c>
      <c r="C71" s="48"/>
      <c r="D71" s="13">
        <f t="shared" si="27"/>
        <v>28800</v>
      </c>
      <c r="E71" s="13">
        <f t="shared" si="28"/>
        <v>28800</v>
      </c>
      <c r="F71" s="13">
        <f t="shared" si="29"/>
        <v>28800</v>
      </c>
      <c r="G71" s="13">
        <f t="shared" si="30"/>
        <v>86400</v>
      </c>
      <c r="H71" s="51"/>
      <c r="I71" s="13">
        <f t="shared" si="31"/>
        <v>28800</v>
      </c>
      <c r="J71" s="15"/>
      <c r="K71" s="21">
        <f t="shared" si="32"/>
        <v>1288041.2927999999</v>
      </c>
      <c r="L71" s="21"/>
      <c r="M71" s="15"/>
      <c r="N71" s="15"/>
      <c r="O71" s="15"/>
      <c r="P71" s="22" t="s">
        <v>13</v>
      </c>
      <c r="Q71" s="16">
        <v>0</v>
      </c>
      <c r="R71" s="13">
        <f t="shared" si="21"/>
        <v>0</v>
      </c>
      <c r="S71" s="92" t="str">
        <f t="shared" si="20"/>
        <v>Holiday</v>
      </c>
      <c r="T71" s="13">
        <f t="shared" si="33"/>
        <v>0</v>
      </c>
      <c r="U71" s="13"/>
      <c r="V71" s="21">
        <f t="shared" si="22"/>
        <v>0</v>
      </c>
      <c r="W71" s="21">
        <f t="shared" si="34"/>
        <v>0</v>
      </c>
      <c r="X71" s="21">
        <f t="shared" si="35"/>
        <v>0</v>
      </c>
      <c r="Y71" s="13"/>
      <c r="Z71" s="21">
        <f t="shared" si="36"/>
        <v>0</v>
      </c>
      <c r="AA71" s="63">
        <f t="shared" si="23"/>
        <v>0</v>
      </c>
      <c r="AB71" s="90"/>
      <c r="AC71" s="23">
        <f t="shared" si="37"/>
        <v>0</v>
      </c>
      <c r="AD71" s="23"/>
      <c r="AE71" s="28">
        <f t="shared" si="24"/>
        <v>0</v>
      </c>
      <c r="AF71" s="42"/>
      <c r="AG71" s="58">
        <v>38200</v>
      </c>
      <c r="AH71" s="91"/>
      <c r="AI71" s="44"/>
      <c r="AK71" s="45"/>
    </row>
    <row r="72" spans="1:37" s="43" customFormat="1" x14ac:dyDescent="0.25">
      <c r="A72" s="48">
        <f t="shared" si="25"/>
        <v>0.33333333333333331</v>
      </c>
      <c r="B72" s="48">
        <f t="shared" si="26"/>
        <v>0.66666666666666663</v>
      </c>
      <c r="C72" s="48"/>
      <c r="D72" s="13">
        <f t="shared" si="27"/>
        <v>28800</v>
      </c>
      <c r="E72" s="13">
        <f t="shared" si="28"/>
        <v>28800</v>
      </c>
      <c r="F72" s="13">
        <f t="shared" si="29"/>
        <v>28800</v>
      </c>
      <c r="G72" s="13">
        <f t="shared" si="30"/>
        <v>86400</v>
      </c>
      <c r="H72" s="51"/>
      <c r="I72" s="13">
        <f t="shared" si="31"/>
        <v>28800</v>
      </c>
      <c r="J72" s="15"/>
      <c r="K72" s="21">
        <f t="shared" si="32"/>
        <v>1288041.2927999999</v>
      </c>
      <c r="L72" s="21"/>
      <c r="M72" s="15"/>
      <c r="N72" s="15"/>
      <c r="O72" s="15"/>
      <c r="P72" s="22" t="s">
        <v>14</v>
      </c>
      <c r="Q72" s="16">
        <v>1</v>
      </c>
      <c r="R72" s="13">
        <f t="shared" si="21"/>
        <v>28800</v>
      </c>
      <c r="S72" s="92" t="str">
        <f t="shared" si="20"/>
        <v/>
      </c>
      <c r="T72" s="13">
        <f t="shared" si="33"/>
        <v>0</v>
      </c>
      <c r="U72" s="13"/>
      <c r="V72" s="21">
        <f t="shared" si="22"/>
        <v>0</v>
      </c>
      <c r="W72" s="21">
        <f t="shared" si="34"/>
        <v>0</v>
      </c>
      <c r="X72" s="21">
        <f t="shared" si="35"/>
        <v>0</v>
      </c>
      <c r="Y72" s="13"/>
      <c r="Z72" s="21">
        <f t="shared" si="36"/>
        <v>0</v>
      </c>
      <c r="AA72" s="63">
        <f t="shared" si="23"/>
        <v>0</v>
      </c>
      <c r="AB72" s="90"/>
      <c r="AC72" s="23">
        <f t="shared" si="37"/>
        <v>0</v>
      </c>
      <c r="AD72" s="23"/>
      <c r="AE72" s="28">
        <f t="shared" si="24"/>
        <v>0</v>
      </c>
      <c r="AF72" s="42"/>
      <c r="AG72" s="58">
        <v>38201</v>
      </c>
      <c r="AH72" s="91"/>
      <c r="AI72" s="44"/>
      <c r="AK72" s="45"/>
    </row>
    <row r="73" spans="1:37" s="43" customFormat="1" x14ac:dyDescent="0.25">
      <c r="A73" s="48">
        <f t="shared" si="25"/>
        <v>0.33333333333333331</v>
      </c>
      <c r="B73" s="48">
        <f t="shared" si="26"/>
        <v>0.66666666666666663</v>
      </c>
      <c r="C73" s="48"/>
      <c r="D73" s="13">
        <f t="shared" si="27"/>
        <v>28800</v>
      </c>
      <c r="E73" s="13">
        <f t="shared" si="28"/>
        <v>28800</v>
      </c>
      <c r="F73" s="13">
        <f t="shared" si="29"/>
        <v>28800</v>
      </c>
      <c r="G73" s="13">
        <f t="shared" si="30"/>
        <v>86400</v>
      </c>
      <c r="H73" s="51"/>
      <c r="I73" s="13">
        <f t="shared" si="31"/>
        <v>28800</v>
      </c>
      <c r="J73" s="15"/>
      <c r="K73" s="21">
        <f t="shared" si="32"/>
        <v>1288041.2927999999</v>
      </c>
      <c r="L73" s="21"/>
      <c r="M73" s="15"/>
      <c r="N73" s="15"/>
      <c r="O73" s="15"/>
      <c r="P73" s="22" t="s">
        <v>15</v>
      </c>
      <c r="Q73" s="16">
        <v>1</v>
      </c>
      <c r="R73" s="13">
        <f t="shared" si="21"/>
        <v>28800</v>
      </c>
      <c r="S73" s="92" t="str">
        <f t="shared" si="20"/>
        <v/>
      </c>
      <c r="T73" s="13">
        <f t="shared" si="33"/>
        <v>0</v>
      </c>
      <c r="U73" s="13"/>
      <c r="V73" s="21">
        <f t="shared" si="22"/>
        <v>0</v>
      </c>
      <c r="W73" s="21">
        <f t="shared" si="34"/>
        <v>0</v>
      </c>
      <c r="X73" s="21">
        <f t="shared" si="35"/>
        <v>0</v>
      </c>
      <c r="Y73" s="13"/>
      <c r="Z73" s="21">
        <f t="shared" si="36"/>
        <v>0</v>
      </c>
      <c r="AA73" s="63">
        <f t="shared" si="23"/>
        <v>0</v>
      </c>
      <c r="AB73" s="90"/>
      <c r="AC73" s="23">
        <f t="shared" si="37"/>
        <v>0</v>
      </c>
      <c r="AD73" s="23"/>
      <c r="AE73" s="28">
        <f t="shared" si="24"/>
        <v>0</v>
      </c>
      <c r="AF73" s="42"/>
      <c r="AG73" s="58">
        <v>38202</v>
      </c>
      <c r="AH73" s="91"/>
      <c r="AI73" s="44"/>
      <c r="AK73" s="45"/>
    </row>
    <row r="74" spans="1:37" s="43" customFormat="1" x14ac:dyDescent="0.25">
      <c r="A74" s="49"/>
      <c r="B74" s="49"/>
      <c r="C74" s="49"/>
      <c r="D74" s="15"/>
      <c r="E74" s="15"/>
      <c r="F74" s="15"/>
      <c r="G74" s="15"/>
      <c r="H74" s="52"/>
      <c r="I74" s="15"/>
      <c r="J74" s="15"/>
      <c r="K74" s="13"/>
      <c r="L74" s="13"/>
      <c r="M74" s="15"/>
      <c r="N74" s="15"/>
      <c r="O74" s="15"/>
      <c r="P74" s="22" t="s">
        <v>9</v>
      </c>
      <c r="Q74" s="13"/>
      <c r="R74" s="15"/>
      <c r="S74" s="15"/>
      <c r="T74" s="13"/>
      <c r="U74" s="13"/>
      <c r="V74" s="21"/>
      <c r="W74" s="21"/>
      <c r="X74" s="21"/>
      <c r="Y74" s="13"/>
      <c r="Z74" s="21"/>
      <c r="AA74" s="63"/>
      <c r="AB74" s="21"/>
      <c r="AC74" s="23"/>
      <c r="AD74" s="23"/>
      <c r="AE74" s="28"/>
      <c r="AF74" s="42"/>
      <c r="AG74" s="58"/>
      <c r="AH74" s="62"/>
      <c r="AI74" s="44"/>
      <c r="AK74" s="45"/>
    </row>
    <row r="75" spans="1:37" s="43" customFormat="1" x14ac:dyDescent="0.25">
      <c r="A75" s="49"/>
      <c r="B75" s="49"/>
      <c r="C75" s="49"/>
      <c r="D75" s="15"/>
      <c r="E75" s="15"/>
      <c r="F75" s="15"/>
      <c r="G75" s="15"/>
      <c r="H75" s="52"/>
      <c r="I75" s="15"/>
      <c r="J75" s="15"/>
      <c r="K75" s="13"/>
      <c r="L75" s="13"/>
      <c r="M75" s="15"/>
      <c r="N75" s="15"/>
      <c r="O75" s="15"/>
      <c r="P75" s="22" t="s">
        <v>10</v>
      </c>
      <c r="Q75" s="13"/>
      <c r="R75" s="15"/>
      <c r="S75" s="15"/>
      <c r="T75" s="13"/>
      <c r="U75" s="13"/>
      <c r="V75" s="21"/>
      <c r="W75" s="21"/>
      <c r="X75" s="21"/>
      <c r="Y75" s="13"/>
      <c r="Z75" s="21"/>
      <c r="AA75" s="63"/>
      <c r="AB75" s="21"/>
      <c r="AC75" s="23"/>
      <c r="AD75" s="23"/>
      <c r="AE75" s="28"/>
      <c r="AF75" s="42"/>
      <c r="AG75" s="58"/>
      <c r="AH75" s="62"/>
      <c r="AI75" s="44"/>
      <c r="AK75" s="45"/>
    </row>
    <row r="76" spans="1:37" s="43" customFormat="1" x14ac:dyDescent="0.25">
      <c r="A76" s="49"/>
      <c r="B76" s="49"/>
      <c r="C76" s="49"/>
      <c r="D76" s="15"/>
      <c r="E76" s="15"/>
      <c r="F76" s="15"/>
      <c r="G76" s="15"/>
      <c r="H76" s="52"/>
      <c r="I76" s="15"/>
      <c r="J76" s="15"/>
      <c r="K76" s="13"/>
      <c r="L76" s="13"/>
      <c r="M76" s="15"/>
      <c r="N76" s="15"/>
      <c r="O76" s="15"/>
      <c r="P76" s="22" t="s">
        <v>11</v>
      </c>
      <c r="Q76" s="13"/>
      <c r="R76" s="15"/>
      <c r="S76" s="15"/>
      <c r="T76" s="13"/>
      <c r="U76" s="13"/>
      <c r="V76" s="21"/>
      <c r="W76" s="21"/>
      <c r="X76" s="21"/>
      <c r="Y76" s="13"/>
      <c r="Z76" s="21"/>
      <c r="AA76" s="63"/>
      <c r="AB76" s="21"/>
      <c r="AC76" s="23"/>
      <c r="AD76" s="23"/>
      <c r="AE76" s="28"/>
      <c r="AF76" s="42"/>
      <c r="AG76" s="58"/>
      <c r="AH76" s="62"/>
      <c r="AI76" s="44"/>
      <c r="AK76" s="45"/>
    </row>
    <row r="77" spans="1:37" s="43" customFormat="1" x14ac:dyDescent="0.25">
      <c r="A77" s="49"/>
      <c r="B77" s="49"/>
      <c r="C77" s="49"/>
      <c r="D77" s="15"/>
      <c r="E77" s="15"/>
      <c r="F77" s="15"/>
      <c r="G77" s="15"/>
      <c r="H77" s="52"/>
      <c r="I77" s="15"/>
      <c r="J77" s="15"/>
      <c r="K77" s="13"/>
      <c r="L77" s="13"/>
      <c r="M77" s="15"/>
      <c r="N77" s="15"/>
      <c r="O77" s="15"/>
      <c r="P77" s="22" t="s">
        <v>12</v>
      </c>
      <c r="Q77" s="13"/>
      <c r="R77" s="15"/>
      <c r="S77" s="15"/>
      <c r="T77" s="13"/>
      <c r="U77" s="13"/>
      <c r="V77" s="21"/>
      <c r="W77" s="21"/>
      <c r="X77" s="21"/>
      <c r="Y77" s="13"/>
      <c r="Z77" s="21"/>
      <c r="AA77" s="63"/>
      <c r="AB77" s="21"/>
      <c r="AC77" s="23"/>
      <c r="AD77" s="23"/>
      <c r="AE77" s="28"/>
      <c r="AF77" s="42"/>
      <c r="AG77" s="58"/>
      <c r="AH77" s="62"/>
      <c r="AI77" s="44"/>
      <c r="AK77" s="45"/>
    </row>
    <row r="78" spans="1:37" s="43" customFormat="1" x14ac:dyDescent="0.25">
      <c r="A78" s="49"/>
      <c r="B78" s="49"/>
      <c r="C78" s="49"/>
      <c r="D78" s="15"/>
      <c r="E78" s="15"/>
      <c r="F78" s="15"/>
      <c r="G78" s="15"/>
      <c r="H78" s="52"/>
      <c r="I78" s="15"/>
      <c r="J78" s="15"/>
      <c r="K78" s="13"/>
      <c r="L78" s="13"/>
      <c r="M78" s="15"/>
      <c r="N78" s="15"/>
      <c r="O78" s="15"/>
      <c r="P78" s="22" t="s">
        <v>13</v>
      </c>
      <c r="Q78" s="13"/>
      <c r="R78" s="15"/>
      <c r="S78" s="15"/>
      <c r="T78" s="13"/>
      <c r="U78" s="13"/>
      <c r="V78" s="21"/>
      <c r="W78" s="21"/>
      <c r="X78" s="21"/>
      <c r="Y78" s="13"/>
      <c r="Z78" s="96"/>
      <c r="AA78" s="63"/>
      <c r="AB78" s="21"/>
      <c r="AC78" s="23"/>
      <c r="AD78" s="23"/>
      <c r="AE78" s="28"/>
      <c r="AF78" s="42"/>
      <c r="AG78" s="58"/>
      <c r="AH78" s="62"/>
      <c r="AI78" s="44"/>
      <c r="AK78" s="45"/>
    </row>
    <row r="79" spans="1:37" s="43" customFormat="1" x14ac:dyDescent="0.25">
      <c r="A79" s="49"/>
      <c r="B79" s="49"/>
      <c r="C79" s="49"/>
      <c r="D79" s="15"/>
      <c r="E79" s="15"/>
      <c r="F79" s="15"/>
      <c r="G79" s="15"/>
      <c r="H79" s="52"/>
      <c r="I79" s="15"/>
      <c r="J79" s="15"/>
      <c r="K79" s="13"/>
      <c r="L79" s="13"/>
      <c r="M79" s="15"/>
      <c r="N79" s="15"/>
      <c r="O79" s="15"/>
      <c r="P79" s="22"/>
      <c r="Q79" s="13"/>
      <c r="R79" s="15"/>
      <c r="S79" s="15"/>
      <c r="T79" s="13"/>
      <c r="U79" s="13"/>
      <c r="V79" s="21"/>
      <c r="W79" s="21"/>
      <c r="X79" s="21"/>
      <c r="Y79" s="13"/>
      <c r="Z79" s="21"/>
      <c r="AA79" s="63"/>
      <c r="AB79" s="21"/>
      <c r="AC79" s="23"/>
      <c r="AD79" s="23"/>
      <c r="AE79" s="28"/>
      <c r="AF79" s="42"/>
      <c r="AG79" s="58"/>
      <c r="AH79" s="62"/>
      <c r="AI79" s="44"/>
      <c r="AK79" s="45"/>
    </row>
    <row r="80" spans="1:37" s="43" customFormat="1" x14ac:dyDescent="0.25">
      <c r="A80" s="49"/>
      <c r="B80" s="49"/>
      <c r="C80" s="49"/>
      <c r="D80" s="15"/>
      <c r="E80" s="15"/>
      <c r="F80" s="15"/>
      <c r="G80" s="15"/>
      <c r="H80" s="52"/>
      <c r="I80" s="15"/>
      <c r="J80" s="15"/>
      <c r="K80" s="13"/>
      <c r="L80" s="13"/>
      <c r="M80" s="15"/>
      <c r="N80" s="15"/>
      <c r="O80" s="15"/>
      <c r="P80" s="22"/>
      <c r="Q80" s="13"/>
      <c r="R80" s="15"/>
      <c r="S80" s="15"/>
      <c r="T80" s="13"/>
      <c r="U80" s="13"/>
      <c r="V80" s="21"/>
      <c r="W80" s="21"/>
      <c r="X80" s="21"/>
      <c r="Y80" s="13"/>
      <c r="Z80" s="21"/>
      <c r="AA80" s="63"/>
      <c r="AB80" s="21"/>
      <c r="AC80" s="23"/>
      <c r="AD80" s="23"/>
      <c r="AE80" s="28"/>
      <c r="AF80" s="42"/>
      <c r="AG80" s="58"/>
      <c r="AH80" s="62"/>
      <c r="AI80" s="44"/>
      <c r="AK80" s="45"/>
    </row>
    <row r="81" spans="1:37" s="43" customFormat="1" x14ac:dyDescent="0.25">
      <c r="A81" s="49"/>
      <c r="B81" s="49"/>
      <c r="C81" s="49"/>
      <c r="D81" s="15"/>
      <c r="E81" s="15"/>
      <c r="F81" s="15"/>
      <c r="G81" s="15"/>
      <c r="H81" s="52"/>
      <c r="I81" s="15"/>
      <c r="J81" s="15"/>
      <c r="K81" s="13"/>
      <c r="L81" s="13"/>
      <c r="M81" s="15"/>
      <c r="N81" s="15"/>
      <c r="O81" s="15"/>
      <c r="P81" s="22"/>
      <c r="Q81" s="13"/>
      <c r="R81" s="15"/>
      <c r="S81" s="15"/>
      <c r="T81" s="13"/>
      <c r="U81" s="13"/>
      <c r="V81" s="21"/>
      <c r="W81" s="21"/>
      <c r="X81" s="21"/>
      <c r="Y81" s="13"/>
      <c r="Z81" s="21"/>
      <c r="AA81" s="63"/>
      <c r="AB81" s="21"/>
      <c r="AC81" s="23"/>
      <c r="AD81" s="23"/>
      <c r="AE81" s="28"/>
      <c r="AF81" s="42"/>
      <c r="AG81" s="58"/>
      <c r="AH81" s="62"/>
      <c r="AI81" s="44"/>
      <c r="AK81" s="45"/>
    </row>
    <row r="82" spans="1:37" s="43" customFormat="1" x14ac:dyDescent="0.25">
      <c r="A82" s="49"/>
      <c r="B82" s="49"/>
      <c r="C82" s="49"/>
      <c r="D82" s="15"/>
      <c r="E82" s="15"/>
      <c r="F82" s="15"/>
      <c r="G82" s="15"/>
      <c r="H82" s="52"/>
      <c r="I82" s="15"/>
      <c r="J82" s="15"/>
      <c r="K82" s="13"/>
      <c r="L82" s="13"/>
      <c r="M82" s="15"/>
      <c r="N82" s="15"/>
      <c r="O82" s="15"/>
      <c r="P82" s="22"/>
      <c r="Q82" s="13"/>
      <c r="R82" s="15"/>
      <c r="S82" s="15"/>
      <c r="T82" s="13"/>
      <c r="U82" s="13"/>
      <c r="V82" s="21"/>
      <c r="W82" s="21"/>
      <c r="X82" s="21"/>
      <c r="Y82" s="13"/>
      <c r="Z82" s="21"/>
      <c r="AA82" s="63"/>
      <c r="AB82" s="21"/>
      <c r="AC82" s="23"/>
      <c r="AD82" s="23"/>
      <c r="AE82" s="28"/>
      <c r="AF82" s="42"/>
      <c r="AG82" s="58"/>
      <c r="AH82" s="62"/>
      <c r="AI82" s="44"/>
      <c r="AK82" s="45"/>
    </row>
    <row r="83" spans="1:37" s="43" customFormat="1" x14ac:dyDescent="0.25">
      <c r="A83" s="49"/>
      <c r="B83" s="49"/>
      <c r="C83" s="49"/>
      <c r="D83" s="15"/>
      <c r="E83" s="15"/>
      <c r="F83" s="15"/>
      <c r="G83" s="15"/>
      <c r="H83" s="52"/>
      <c r="I83" s="15"/>
      <c r="J83" s="15"/>
      <c r="K83" s="13"/>
      <c r="L83" s="13"/>
      <c r="M83" s="15"/>
      <c r="N83" s="15"/>
      <c r="O83" s="15"/>
      <c r="P83" s="22"/>
      <c r="Q83" s="13"/>
      <c r="R83" s="15"/>
      <c r="S83" s="15"/>
      <c r="T83" s="13"/>
      <c r="U83" s="13"/>
      <c r="V83" s="21"/>
      <c r="W83" s="21"/>
      <c r="X83" s="21"/>
      <c r="Y83" s="13"/>
      <c r="Z83" s="21"/>
      <c r="AA83" s="63"/>
      <c r="AB83" s="21"/>
      <c r="AC83" s="23"/>
      <c r="AD83" s="23"/>
      <c r="AE83" s="28"/>
      <c r="AF83" s="42"/>
      <c r="AG83" s="58"/>
      <c r="AH83" s="62"/>
      <c r="AI83" s="44"/>
      <c r="AK83" s="45"/>
    </row>
    <row r="84" spans="1:37" s="43" customFormat="1" x14ac:dyDescent="0.25">
      <c r="A84" s="49"/>
      <c r="B84" s="49"/>
      <c r="C84" s="49"/>
      <c r="D84" s="15"/>
      <c r="E84" s="15"/>
      <c r="F84" s="15"/>
      <c r="G84" s="15"/>
      <c r="H84" s="52"/>
      <c r="I84" s="15"/>
      <c r="J84" s="15"/>
      <c r="K84" s="13"/>
      <c r="L84" s="13"/>
      <c r="M84" s="15"/>
      <c r="N84" s="15"/>
      <c r="O84" s="15"/>
      <c r="P84" s="22"/>
      <c r="Q84" s="13"/>
      <c r="R84" s="15"/>
      <c r="S84" s="15"/>
      <c r="T84" s="13"/>
      <c r="U84" s="13"/>
      <c r="V84" s="21"/>
      <c r="W84" s="21"/>
      <c r="X84" s="21"/>
      <c r="Y84" s="13"/>
      <c r="Z84" s="21"/>
      <c r="AA84" s="63"/>
      <c r="AB84" s="21"/>
      <c r="AC84" s="23"/>
      <c r="AD84" s="23"/>
      <c r="AE84" s="28"/>
      <c r="AF84" s="42"/>
      <c r="AG84" s="58"/>
      <c r="AH84" s="62"/>
      <c r="AI84" s="44"/>
      <c r="AK84" s="45"/>
    </row>
    <row r="85" spans="1:37" s="43" customFormat="1" x14ac:dyDescent="0.25">
      <c r="A85" s="49"/>
      <c r="B85" s="49"/>
      <c r="C85" s="49"/>
      <c r="D85" s="15"/>
      <c r="E85" s="15"/>
      <c r="F85" s="15"/>
      <c r="G85" s="15"/>
      <c r="H85" s="52"/>
      <c r="I85" s="15"/>
      <c r="J85" s="15"/>
      <c r="K85" s="13"/>
      <c r="L85" s="13"/>
      <c r="M85" s="15"/>
      <c r="N85" s="15"/>
      <c r="O85" s="15"/>
      <c r="P85" s="22"/>
      <c r="Q85" s="13"/>
      <c r="R85" s="15"/>
      <c r="S85" s="15"/>
      <c r="T85" s="13"/>
      <c r="U85" s="13"/>
      <c r="V85" s="21"/>
      <c r="W85" s="21"/>
      <c r="X85" s="21"/>
      <c r="Y85" s="13"/>
      <c r="Z85" s="21"/>
      <c r="AA85" s="63"/>
      <c r="AB85" s="21"/>
      <c r="AC85" s="23"/>
      <c r="AD85" s="23"/>
      <c r="AE85" s="28"/>
      <c r="AF85" s="42"/>
      <c r="AG85" s="58"/>
      <c r="AH85" s="62"/>
      <c r="AI85" s="44"/>
      <c r="AK85" s="45"/>
    </row>
    <row r="86" spans="1:37" s="43" customFormat="1" x14ac:dyDescent="0.25">
      <c r="A86" s="49"/>
      <c r="B86" s="49"/>
      <c r="C86" s="49"/>
      <c r="D86" s="15"/>
      <c r="E86" s="15"/>
      <c r="F86" s="15"/>
      <c r="G86" s="15"/>
      <c r="H86" s="52"/>
      <c r="I86" s="15"/>
      <c r="J86" s="15"/>
      <c r="K86" s="13"/>
      <c r="L86" s="13"/>
      <c r="M86" s="15"/>
      <c r="N86" s="15"/>
      <c r="O86" s="15"/>
      <c r="P86" s="22"/>
      <c r="Q86" s="13"/>
      <c r="R86" s="15"/>
      <c r="S86" s="15"/>
      <c r="T86" s="13"/>
      <c r="U86" s="13"/>
      <c r="V86" s="21"/>
      <c r="W86" s="21"/>
      <c r="X86" s="21"/>
      <c r="Y86" s="13"/>
      <c r="Z86" s="21"/>
      <c r="AA86" s="63"/>
      <c r="AB86" s="21"/>
      <c r="AC86" s="23"/>
      <c r="AD86" s="23"/>
      <c r="AE86" s="28"/>
      <c r="AF86" s="42"/>
      <c r="AG86" s="58"/>
      <c r="AH86" s="62"/>
      <c r="AI86" s="44"/>
      <c r="AK86" s="45"/>
    </row>
    <row r="87" spans="1:37" s="43" customFormat="1" x14ac:dyDescent="0.25">
      <c r="A87" s="49"/>
      <c r="B87" s="49"/>
      <c r="C87" s="49"/>
      <c r="D87" s="15"/>
      <c r="E87" s="15"/>
      <c r="F87" s="15"/>
      <c r="G87" s="15"/>
      <c r="H87" s="52"/>
      <c r="I87" s="15"/>
      <c r="J87" s="15"/>
      <c r="K87" s="13"/>
      <c r="L87" s="13"/>
      <c r="M87" s="15"/>
      <c r="N87" s="15"/>
      <c r="O87" s="15"/>
      <c r="P87" s="22"/>
      <c r="Q87" s="13"/>
      <c r="R87" s="15"/>
      <c r="S87" s="15"/>
      <c r="T87" s="13"/>
      <c r="U87" s="13"/>
      <c r="V87" s="21"/>
      <c r="W87" s="21"/>
      <c r="X87" s="21"/>
      <c r="Y87" s="13"/>
      <c r="Z87" s="21"/>
      <c r="AA87" s="63"/>
      <c r="AB87" s="21"/>
      <c r="AC87" s="23"/>
      <c r="AD87" s="23"/>
      <c r="AE87" s="28"/>
      <c r="AF87" s="42"/>
      <c r="AG87" s="58"/>
      <c r="AH87" s="62"/>
      <c r="AI87" s="44"/>
      <c r="AK87" s="45"/>
    </row>
    <row r="88" spans="1:37" s="43" customFormat="1" x14ac:dyDescent="0.25">
      <c r="A88" s="49"/>
      <c r="B88" s="49"/>
      <c r="C88" s="49"/>
      <c r="D88" s="15"/>
      <c r="E88" s="15"/>
      <c r="F88" s="15"/>
      <c r="G88" s="15"/>
      <c r="H88" s="52"/>
      <c r="I88" s="15"/>
      <c r="J88" s="15"/>
      <c r="K88" s="13"/>
      <c r="L88" s="13"/>
      <c r="M88" s="15"/>
      <c r="N88" s="15"/>
      <c r="O88" s="15"/>
      <c r="P88" s="22"/>
      <c r="Q88" s="13"/>
      <c r="R88" s="15"/>
      <c r="S88" s="15"/>
      <c r="T88" s="13"/>
      <c r="U88" s="13"/>
      <c r="V88" s="21"/>
      <c r="W88" s="21"/>
      <c r="X88" s="21"/>
      <c r="Y88" s="13"/>
      <c r="Z88" s="21"/>
      <c r="AA88" s="63"/>
      <c r="AB88" s="21"/>
      <c r="AC88" s="23"/>
      <c r="AD88" s="23"/>
      <c r="AE88" s="28"/>
      <c r="AF88" s="42"/>
      <c r="AG88" s="58"/>
      <c r="AH88" s="62"/>
      <c r="AI88" s="44"/>
      <c r="AK88" s="45"/>
    </row>
    <row r="89" spans="1:37" s="43" customFormat="1" x14ac:dyDescent="0.25">
      <c r="A89" s="49"/>
      <c r="B89" s="49"/>
      <c r="C89" s="49"/>
      <c r="D89" s="15"/>
      <c r="E89" s="15"/>
      <c r="F89" s="15"/>
      <c r="G89" s="15"/>
      <c r="H89" s="52"/>
      <c r="I89" s="15"/>
      <c r="J89" s="15"/>
      <c r="K89" s="13"/>
      <c r="L89" s="13"/>
      <c r="M89" s="15"/>
      <c r="N89" s="15"/>
      <c r="O89" s="15"/>
      <c r="P89" s="22"/>
      <c r="Q89" s="13"/>
      <c r="R89" s="15"/>
      <c r="S89" s="15"/>
      <c r="T89" s="13"/>
      <c r="U89" s="13"/>
      <c r="V89" s="21"/>
      <c r="W89" s="21"/>
      <c r="X89" s="21"/>
      <c r="Y89" s="13"/>
      <c r="Z89" s="21"/>
      <c r="AA89" s="63"/>
      <c r="AB89" s="21"/>
      <c r="AC89" s="23"/>
      <c r="AD89" s="23"/>
      <c r="AE89" s="28"/>
      <c r="AF89" s="42"/>
      <c r="AG89" s="58"/>
      <c r="AH89" s="62"/>
      <c r="AI89" s="44"/>
      <c r="AK89" s="45"/>
    </row>
    <row r="90" spans="1:37" s="43" customFormat="1" x14ac:dyDescent="0.25">
      <c r="A90" s="49"/>
      <c r="B90" s="49"/>
      <c r="C90" s="49"/>
      <c r="D90" s="15"/>
      <c r="E90" s="15"/>
      <c r="F90" s="15"/>
      <c r="G90" s="15"/>
      <c r="H90" s="52"/>
      <c r="I90" s="15"/>
      <c r="J90" s="15"/>
      <c r="K90" s="13"/>
      <c r="L90" s="13"/>
      <c r="M90" s="15"/>
      <c r="N90" s="15"/>
      <c r="O90" s="15"/>
      <c r="P90" s="22"/>
      <c r="Q90" s="13"/>
      <c r="R90" s="15"/>
      <c r="S90" s="15"/>
      <c r="T90" s="13"/>
      <c r="U90" s="13"/>
      <c r="V90" s="21"/>
      <c r="W90" s="21"/>
      <c r="X90" s="21"/>
      <c r="Y90" s="13"/>
      <c r="Z90" s="21"/>
      <c r="AA90" s="63"/>
      <c r="AB90" s="21"/>
      <c r="AC90" s="23"/>
      <c r="AD90" s="23"/>
      <c r="AE90" s="28"/>
      <c r="AF90" s="42"/>
      <c r="AG90" s="58"/>
      <c r="AH90" s="62"/>
      <c r="AI90" s="44"/>
      <c r="AK90" s="45"/>
    </row>
    <row r="91" spans="1:37" s="43" customFormat="1" x14ac:dyDescent="0.25">
      <c r="A91" s="49"/>
      <c r="B91" s="49"/>
      <c r="C91" s="49"/>
      <c r="D91" s="15"/>
      <c r="E91" s="15"/>
      <c r="F91" s="15"/>
      <c r="G91" s="15"/>
      <c r="H91" s="52"/>
      <c r="I91" s="15"/>
      <c r="J91" s="15"/>
      <c r="K91" s="13"/>
      <c r="L91" s="13"/>
      <c r="M91" s="15"/>
      <c r="N91" s="15"/>
      <c r="O91" s="15"/>
      <c r="P91" s="22"/>
      <c r="Q91" s="13"/>
      <c r="R91" s="15"/>
      <c r="S91" s="15"/>
      <c r="T91" s="13"/>
      <c r="U91" s="13"/>
      <c r="V91" s="21"/>
      <c r="W91" s="21"/>
      <c r="X91" s="21"/>
      <c r="Y91" s="13"/>
      <c r="Z91" s="21"/>
      <c r="AA91" s="63"/>
      <c r="AB91" s="21"/>
      <c r="AC91" s="23"/>
      <c r="AD91" s="23"/>
      <c r="AE91" s="28"/>
      <c r="AF91" s="42"/>
      <c r="AG91" s="58"/>
      <c r="AH91" s="62"/>
      <c r="AI91" s="44"/>
      <c r="AK91" s="45"/>
    </row>
    <row r="92" spans="1:37" x14ac:dyDescent="0.25">
      <c r="M92" s="15"/>
    </row>
    <row r="93" spans="1:37" x14ac:dyDescent="0.25">
      <c r="M93" s="1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Johnsen Stefan F.</dc:creator>
  <cp:lastModifiedBy>Johnsen Stefan F.</cp:lastModifiedBy>
  <dcterms:created xsi:type="dcterms:W3CDTF">2020-11-26T07:41:02Z</dcterms:created>
  <dcterms:modified xsi:type="dcterms:W3CDTF">2020-11-30T02:37:29Z</dcterms:modified>
</cp:coreProperties>
</file>