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akcijanje\nauka\moji radovi\aktivno\wtdp\test\"/>
    </mc:Choice>
  </mc:AlternateContent>
  <xr:revisionPtr revIDLastSave="0" documentId="13_ncr:1_{DBFC4434-D486-4CB0-B7EC-F97108CDD5C2}" xr6:coauthVersionLast="47" xr6:coauthVersionMax="47" xr10:uidLastSave="{00000000-0000-0000-0000-000000000000}"/>
  <bookViews>
    <workbookView xWindow="-28920" yWindow="-120" windowWidth="29040" windowHeight="15840" activeTab="4" xr2:uid="{00000000-000D-0000-FFFF-FFFF00000000}"/>
  </bookViews>
  <sheets>
    <sheet name="Individual results" sheetId="1" r:id="rId1"/>
    <sheet name="Sumarized per 5 executions" sheetId="2" r:id="rId2"/>
    <sheet name="Sumarized per group and size" sheetId="4" r:id="rId3"/>
    <sheet name="Tuning" sheetId="5" r:id="rId4"/>
    <sheet name="check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" i="6" l="1"/>
  <c r="I4" i="6"/>
  <c r="N9" i="6"/>
  <c r="M9" i="6"/>
  <c r="N3" i="6"/>
  <c r="M3" i="6"/>
  <c r="N2" i="6"/>
  <c r="M2" i="6"/>
  <c r="D1" i="6"/>
  <c r="E1" i="6"/>
  <c r="D2" i="6"/>
  <c r="E2" i="6"/>
  <c r="D3" i="6"/>
  <c r="E3" i="6"/>
  <c r="D4" i="6"/>
  <c r="E4" i="6"/>
  <c r="D5" i="6"/>
  <c r="E5" i="6"/>
  <c r="D6" i="6"/>
  <c r="E6" i="6"/>
  <c r="D7" i="6"/>
  <c r="E7" i="6"/>
  <c r="D8" i="6"/>
  <c r="E8" i="6"/>
  <c r="D9" i="6"/>
  <c r="E9" i="6"/>
  <c r="D10" i="6"/>
  <c r="E10" i="6"/>
  <c r="D11" i="6"/>
  <c r="E11" i="6"/>
  <c r="D12" i="6"/>
  <c r="E12" i="6"/>
  <c r="D13" i="6"/>
  <c r="E13" i="6"/>
  <c r="D14" i="6"/>
  <c r="E14" i="6"/>
  <c r="D15" i="6"/>
  <c r="E15" i="6"/>
  <c r="D16" i="6"/>
  <c r="E16" i="6"/>
  <c r="D17" i="6"/>
  <c r="E17" i="6"/>
  <c r="D18" i="6"/>
  <c r="E18" i="6"/>
  <c r="D19" i="6"/>
  <c r="E19" i="6"/>
  <c r="D20" i="6"/>
  <c r="E20" i="6"/>
  <c r="D21" i="6"/>
  <c r="E21" i="6"/>
  <c r="D22" i="6"/>
  <c r="E22" i="6"/>
  <c r="D23" i="6"/>
  <c r="E23" i="6"/>
  <c r="D24" i="6"/>
  <c r="E24" i="6"/>
  <c r="D25" i="6"/>
  <c r="E25" i="6"/>
  <c r="D26" i="6"/>
  <c r="E26" i="6"/>
  <c r="D27" i="6"/>
  <c r="E27" i="6"/>
  <c r="D28" i="6"/>
  <c r="E28" i="6"/>
  <c r="D29" i="6"/>
  <c r="E29" i="6"/>
  <c r="D30" i="6"/>
  <c r="E30" i="6"/>
  <c r="D31" i="6"/>
  <c r="E31" i="6"/>
  <c r="D32" i="6"/>
  <c r="E32" i="6"/>
  <c r="D33" i="6"/>
  <c r="E33" i="6"/>
  <c r="D34" i="6"/>
  <c r="E34" i="6"/>
  <c r="D35" i="6"/>
  <c r="E35" i="6"/>
  <c r="D36" i="6"/>
  <c r="E36" i="6"/>
  <c r="D37" i="6"/>
  <c r="E37" i="6"/>
  <c r="D38" i="6"/>
  <c r="E38" i="6"/>
  <c r="D39" i="6"/>
  <c r="E39" i="6"/>
  <c r="D40" i="6"/>
  <c r="E40" i="6"/>
  <c r="D41" i="6"/>
  <c r="E41" i="6"/>
  <c r="D42" i="6"/>
  <c r="E42" i="6"/>
  <c r="D43" i="6"/>
  <c r="E43" i="6"/>
  <c r="D44" i="6"/>
  <c r="E44" i="6"/>
  <c r="D45" i="6"/>
  <c r="E45" i="6"/>
  <c r="D46" i="6"/>
  <c r="E46" i="6"/>
  <c r="D47" i="6"/>
  <c r="E47" i="6"/>
  <c r="D48" i="6"/>
  <c r="E48" i="6"/>
  <c r="D49" i="6"/>
  <c r="E49" i="6"/>
  <c r="D50" i="6"/>
  <c r="E50" i="6"/>
  <c r="D51" i="6"/>
  <c r="E51" i="6"/>
  <c r="D52" i="6"/>
  <c r="E52" i="6"/>
  <c r="D53" i="6"/>
  <c r="E53" i="6"/>
  <c r="D54" i="6"/>
  <c r="E54" i="6"/>
  <c r="D55" i="6"/>
  <c r="E55" i="6"/>
  <c r="D56" i="6"/>
  <c r="E56" i="6"/>
  <c r="D57" i="6"/>
  <c r="E57" i="6"/>
  <c r="D58" i="6"/>
  <c r="E58" i="6"/>
  <c r="D59" i="6"/>
  <c r="E59" i="6"/>
  <c r="D60" i="6"/>
  <c r="E60" i="6"/>
  <c r="D61" i="6"/>
  <c r="E61" i="6"/>
  <c r="D62" i="6"/>
  <c r="E62" i="6"/>
  <c r="D63" i="6"/>
  <c r="E63" i="6"/>
  <c r="D64" i="6"/>
  <c r="E64" i="6"/>
  <c r="D65" i="6"/>
  <c r="E65" i="6"/>
  <c r="D66" i="6"/>
  <c r="E66" i="6"/>
  <c r="D67" i="6"/>
  <c r="E67" i="6"/>
  <c r="D68" i="6"/>
  <c r="E68" i="6"/>
  <c r="D69" i="6"/>
  <c r="E69" i="6"/>
  <c r="D70" i="6"/>
  <c r="E70" i="6"/>
  <c r="D71" i="6"/>
  <c r="E71" i="6"/>
  <c r="D72" i="6"/>
  <c r="E72" i="6"/>
  <c r="D73" i="6"/>
  <c r="E73" i="6"/>
  <c r="D74" i="6"/>
  <c r="E74" i="6"/>
  <c r="D75" i="6"/>
  <c r="E75" i="6"/>
  <c r="D76" i="6"/>
  <c r="E76" i="6"/>
  <c r="D77" i="6"/>
  <c r="E77" i="6"/>
  <c r="D78" i="6"/>
  <c r="E78" i="6"/>
  <c r="D79" i="6"/>
  <c r="E79" i="6"/>
  <c r="D80" i="6"/>
  <c r="E80" i="6"/>
  <c r="D81" i="6"/>
  <c r="E81" i="6"/>
  <c r="D82" i="6"/>
  <c r="E82" i="6"/>
  <c r="D83" i="6"/>
  <c r="E83" i="6"/>
  <c r="D84" i="6"/>
  <c r="E84" i="6"/>
  <c r="D85" i="6"/>
  <c r="E85" i="6"/>
  <c r="D86" i="6"/>
  <c r="E86" i="6"/>
  <c r="D87" i="6"/>
  <c r="E87" i="6"/>
  <c r="D88" i="6"/>
  <c r="E88" i="6"/>
  <c r="D89" i="6"/>
  <c r="E89" i="6"/>
  <c r="D90" i="6"/>
  <c r="E90" i="6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3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I3" i="6"/>
  <c r="D270" i="6"/>
  <c r="E270" i="6"/>
  <c r="D92" i="6"/>
  <c r="E92" i="6"/>
  <c r="D93" i="6"/>
  <c r="E93" i="6"/>
  <c r="D94" i="6"/>
  <c r="E94" i="6"/>
  <c r="D95" i="6"/>
  <c r="E95" i="6"/>
  <c r="D96" i="6"/>
  <c r="E96" i="6"/>
  <c r="D97" i="6"/>
  <c r="E97" i="6"/>
  <c r="D98" i="6"/>
  <c r="E98" i="6"/>
  <c r="D99" i="6"/>
  <c r="E99" i="6"/>
  <c r="D100" i="6"/>
  <c r="E100" i="6"/>
  <c r="D101" i="6"/>
  <c r="E101" i="6"/>
  <c r="D102" i="6"/>
  <c r="E102" i="6"/>
  <c r="D103" i="6"/>
  <c r="E103" i="6"/>
  <c r="D104" i="6"/>
  <c r="E104" i="6"/>
  <c r="D105" i="6"/>
  <c r="E105" i="6"/>
  <c r="D106" i="6"/>
  <c r="E106" i="6"/>
  <c r="D107" i="6"/>
  <c r="E107" i="6"/>
  <c r="D108" i="6"/>
  <c r="E108" i="6"/>
  <c r="D109" i="6"/>
  <c r="E109" i="6"/>
  <c r="D110" i="6"/>
  <c r="E110" i="6"/>
  <c r="D111" i="6"/>
  <c r="E111" i="6"/>
  <c r="D112" i="6"/>
  <c r="E112" i="6"/>
  <c r="D113" i="6"/>
  <c r="E113" i="6"/>
  <c r="D114" i="6"/>
  <c r="E114" i="6"/>
  <c r="D115" i="6"/>
  <c r="E115" i="6"/>
  <c r="D116" i="6"/>
  <c r="E116" i="6"/>
  <c r="D117" i="6"/>
  <c r="E117" i="6"/>
  <c r="D118" i="6"/>
  <c r="E118" i="6"/>
  <c r="D119" i="6"/>
  <c r="E119" i="6"/>
  <c r="D120" i="6"/>
  <c r="E120" i="6"/>
  <c r="D121" i="6"/>
  <c r="E121" i="6"/>
  <c r="D122" i="6"/>
  <c r="E122" i="6"/>
  <c r="D123" i="6"/>
  <c r="E123" i="6"/>
  <c r="D124" i="6"/>
  <c r="E124" i="6"/>
  <c r="D125" i="6"/>
  <c r="E125" i="6"/>
  <c r="D126" i="6"/>
  <c r="E126" i="6"/>
  <c r="D127" i="6"/>
  <c r="E127" i="6"/>
  <c r="D128" i="6"/>
  <c r="E128" i="6"/>
  <c r="D129" i="6"/>
  <c r="E129" i="6"/>
  <c r="D130" i="6"/>
  <c r="E130" i="6"/>
  <c r="D131" i="6"/>
  <c r="E131" i="6"/>
  <c r="D132" i="6"/>
  <c r="E132" i="6"/>
  <c r="D133" i="6"/>
  <c r="E133" i="6"/>
  <c r="D134" i="6"/>
  <c r="E134" i="6"/>
  <c r="D135" i="6"/>
  <c r="E135" i="6"/>
  <c r="D136" i="6"/>
  <c r="E136" i="6"/>
  <c r="D137" i="6"/>
  <c r="E137" i="6"/>
  <c r="D138" i="6"/>
  <c r="E138" i="6"/>
  <c r="D139" i="6"/>
  <c r="E139" i="6"/>
  <c r="D140" i="6"/>
  <c r="E140" i="6"/>
  <c r="D141" i="6"/>
  <c r="E141" i="6"/>
  <c r="D142" i="6"/>
  <c r="E142" i="6"/>
  <c r="D143" i="6"/>
  <c r="E143" i="6"/>
  <c r="D144" i="6"/>
  <c r="E144" i="6"/>
  <c r="D145" i="6"/>
  <c r="E145" i="6"/>
  <c r="D146" i="6"/>
  <c r="E146" i="6"/>
  <c r="D147" i="6"/>
  <c r="E147" i="6"/>
  <c r="D148" i="6"/>
  <c r="E148" i="6"/>
  <c r="D149" i="6"/>
  <c r="E149" i="6"/>
  <c r="D150" i="6"/>
  <c r="E150" i="6"/>
  <c r="D151" i="6"/>
  <c r="E151" i="6"/>
  <c r="D152" i="6"/>
  <c r="E152" i="6"/>
  <c r="D153" i="6"/>
  <c r="E153" i="6"/>
  <c r="D154" i="6"/>
  <c r="E154" i="6"/>
  <c r="D155" i="6"/>
  <c r="E155" i="6"/>
  <c r="D156" i="6"/>
  <c r="E156" i="6"/>
  <c r="D157" i="6"/>
  <c r="E157" i="6"/>
  <c r="D158" i="6"/>
  <c r="E158" i="6"/>
  <c r="D159" i="6"/>
  <c r="E159" i="6"/>
  <c r="D160" i="6"/>
  <c r="E160" i="6"/>
  <c r="D161" i="6"/>
  <c r="E161" i="6"/>
  <c r="D162" i="6"/>
  <c r="E162" i="6"/>
  <c r="D163" i="6"/>
  <c r="E163" i="6"/>
  <c r="D164" i="6"/>
  <c r="E164" i="6"/>
  <c r="D165" i="6"/>
  <c r="E165" i="6"/>
  <c r="D166" i="6"/>
  <c r="E166" i="6"/>
  <c r="D167" i="6"/>
  <c r="E167" i="6"/>
  <c r="D168" i="6"/>
  <c r="E168" i="6"/>
  <c r="D169" i="6"/>
  <c r="E169" i="6"/>
  <c r="D170" i="6"/>
  <c r="E170" i="6"/>
  <c r="D171" i="6"/>
  <c r="E171" i="6"/>
  <c r="D172" i="6"/>
  <c r="E172" i="6"/>
  <c r="D173" i="6"/>
  <c r="E173" i="6"/>
  <c r="D174" i="6"/>
  <c r="E174" i="6"/>
  <c r="D175" i="6"/>
  <c r="E175" i="6"/>
  <c r="D176" i="6"/>
  <c r="E176" i="6"/>
  <c r="D177" i="6"/>
  <c r="E177" i="6"/>
  <c r="D178" i="6"/>
  <c r="E178" i="6"/>
  <c r="D179" i="6"/>
  <c r="E179" i="6"/>
  <c r="D180" i="6"/>
  <c r="E180" i="6"/>
  <c r="D181" i="6"/>
  <c r="E181" i="6"/>
  <c r="D182" i="6"/>
  <c r="E182" i="6"/>
  <c r="D183" i="6"/>
  <c r="E183" i="6"/>
  <c r="D184" i="6"/>
  <c r="E184" i="6"/>
  <c r="D185" i="6"/>
  <c r="E185" i="6"/>
  <c r="D186" i="6"/>
  <c r="E186" i="6"/>
  <c r="D187" i="6"/>
  <c r="E187" i="6"/>
  <c r="D188" i="6"/>
  <c r="E188" i="6"/>
  <c r="D189" i="6"/>
  <c r="E189" i="6"/>
  <c r="D190" i="6"/>
  <c r="E190" i="6"/>
  <c r="D191" i="6"/>
  <c r="E191" i="6"/>
  <c r="D192" i="6"/>
  <c r="E192" i="6"/>
  <c r="D193" i="6"/>
  <c r="E193" i="6"/>
  <c r="D194" i="6"/>
  <c r="E194" i="6"/>
  <c r="D195" i="6"/>
  <c r="E195" i="6"/>
  <c r="D196" i="6"/>
  <c r="E196" i="6"/>
  <c r="D197" i="6"/>
  <c r="E197" i="6"/>
  <c r="D198" i="6"/>
  <c r="E198" i="6"/>
  <c r="D199" i="6"/>
  <c r="E199" i="6"/>
  <c r="D200" i="6"/>
  <c r="E200" i="6"/>
  <c r="D201" i="6"/>
  <c r="E201" i="6"/>
  <c r="D202" i="6"/>
  <c r="E202" i="6"/>
  <c r="D203" i="6"/>
  <c r="E203" i="6"/>
  <c r="D204" i="6"/>
  <c r="E204" i="6"/>
  <c r="D205" i="6"/>
  <c r="E205" i="6"/>
  <c r="D206" i="6"/>
  <c r="E206" i="6"/>
  <c r="D207" i="6"/>
  <c r="E207" i="6"/>
  <c r="D208" i="6"/>
  <c r="E208" i="6"/>
  <c r="D209" i="6"/>
  <c r="E209" i="6"/>
  <c r="D210" i="6"/>
  <c r="E210" i="6"/>
  <c r="D211" i="6"/>
  <c r="E211" i="6"/>
  <c r="D212" i="6"/>
  <c r="E212" i="6"/>
  <c r="D213" i="6"/>
  <c r="E213" i="6"/>
  <c r="D214" i="6"/>
  <c r="E214" i="6"/>
  <c r="D215" i="6"/>
  <c r="E215" i="6"/>
  <c r="D216" i="6"/>
  <c r="E216" i="6"/>
  <c r="D217" i="6"/>
  <c r="E217" i="6"/>
  <c r="D218" i="6"/>
  <c r="E218" i="6"/>
  <c r="D219" i="6"/>
  <c r="E219" i="6"/>
  <c r="D220" i="6"/>
  <c r="E220" i="6"/>
  <c r="D221" i="6"/>
  <c r="E221" i="6"/>
  <c r="D222" i="6"/>
  <c r="E222" i="6"/>
  <c r="D223" i="6"/>
  <c r="E223" i="6"/>
  <c r="D224" i="6"/>
  <c r="E224" i="6"/>
  <c r="D225" i="6"/>
  <c r="E225" i="6"/>
  <c r="D226" i="6"/>
  <c r="E226" i="6"/>
  <c r="D227" i="6"/>
  <c r="E227" i="6"/>
  <c r="D228" i="6"/>
  <c r="E228" i="6"/>
  <c r="D229" i="6"/>
  <c r="E229" i="6"/>
  <c r="D230" i="6"/>
  <c r="E230" i="6"/>
  <c r="D231" i="6"/>
  <c r="E231" i="6"/>
  <c r="D232" i="6"/>
  <c r="E232" i="6"/>
  <c r="D233" i="6"/>
  <c r="E233" i="6"/>
  <c r="D234" i="6"/>
  <c r="E234" i="6"/>
  <c r="D235" i="6"/>
  <c r="E235" i="6"/>
  <c r="D236" i="6"/>
  <c r="E236" i="6"/>
  <c r="D237" i="6"/>
  <c r="E237" i="6"/>
  <c r="D238" i="6"/>
  <c r="E238" i="6"/>
  <c r="D239" i="6"/>
  <c r="E239" i="6"/>
  <c r="D240" i="6"/>
  <c r="E240" i="6"/>
  <c r="D241" i="6"/>
  <c r="E241" i="6"/>
  <c r="D242" i="6"/>
  <c r="E242" i="6"/>
  <c r="D243" i="6"/>
  <c r="E243" i="6"/>
  <c r="D244" i="6"/>
  <c r="E244" i="6"/>
  <c r="D245" i="6"/>
  <c r="E245" i="6"/>
  <c r="D246" i="6"/>
  <c r="E246" i="6"/>
  <c r="D247" i="6"/>
  <c r="E247" i="6"/>
  <c r="D248" i="6"/>
  <c r="E248" i="6"/>
  <c r="D249" i="6"/>
  <c r="E249" i="6"/>
  <c r="D250" i="6"/>
  <c r="E250" i="6"/>
  <c r="D251" i="6"/>
  <c r="E251" i="6"/>
  <c r="D252" i="6"/>
  <c r="E252" i="6"/>
  <c r="D253" i="6"/>
  <c r="E253" i="6"/>
  <c r="D254" i="6"/>
  <c r="E254" i="6"/>
  <c r="D255" i="6"/>
  <c r="E255" i="6"/>
  <c r="D256" i="6"/>
  <c r="E256" i="6"/>
  <c r="D257" i="6"/>
  <c r="E257" i="6"/>
  <c r="D258" i="6"/>
  <c r="E258" i="6"/>
  <c r="D259" i="6"/>
  <c r="E259" i="6"/>
  <c r="D260" i="6"/>
  <c r="E260" i="6"/>
  <c r="D261" i="6"/>
  <c r="E261" i="6"/>
  <c r="D262" i="6"/>
  <c r="E262" i="6"/>
  <c r="D263" i="6"/>
  <c r="E263" i="6"/>
  <c r="D264" i="6"/>
  <c r="E264" i="6"/>
  <c r="D265" i="6"/>
  <c r="E265" i="6"/>
  <c r="D266" i="6"/>
  <c r="E266" i="6"/>
  <c r="D267" i="6"/>
  <c r="E267" i="6"/>
  <c r="D268" i="6"/>
  <c r="E268" i="6"/>
  <c r="D269" i="6"/>
  <c r="E269" i="6"/>
  <c r="E91" i="6"/>
  <c r="D91" i="6"/>
  <c r="M4" i="6" s="1"/>
  <c r="M6" i="6" l="1"/>
  <c r="N6" i="6"/>
  <c r="M7" i="6"/>
  <c r="N7" i="6"/>
  <c r="N5" i="6"/>
  <c r="M5" i="6"/>
  <c r="N4" i="6"/>
  <c r="M8" i="6"/>
  <c r="N8" i="6"/>
  <c r="I6" i="6" l="1"/>
  <c r="I7" i="6" s="1"/>
  <c r="N40" i="5" l="1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F1" i="5" s="1" a="1"/>
  <c r="F1" i="5" s="1"/>
  <c r="N56" i="5"/>
  <c r="N57" i="5"/>
  <c r="N58" i="5"/>
  <c r="N59" i="5"/>
  <c r="N60" i="5"/>
  <c r="N61" i="5"/>
  <c r="N62" i="5"/>
  <c r="N63" i="5"/>
  <c r="N64" i="5"/>
  <c r="N65" i="5"/>
  <c r="N66" i="5"/>
  <c r="C2" i="5"/>
  <c r="D2" i="5"/>
  <c r="E2" i="5"/>
  <c r="F2" i="5"/>
  <c r="G2" i="5"/>
  <c r="H2" i="5"/>
  <c r="I2" i="5"/>
  <c r="J2" i="5"/>
  <c r="K2" i="5"/>
  <c r="L2" i="5"/>
  <c r="M2" i="5"/>
  <c r="B2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" i="5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138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C35" i="1" s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C51" i="1" s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C67" i="1" s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C83" i="1" s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C99" i="1" s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C115" i="1" s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C131" i="1" s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C147" i="1" s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C163" i="1" s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C179" i="1" s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C195" i="1" s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C211" i="1" s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C227" i="1" s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C243" i="1" s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C259" i="1" s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C275" i="1" s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C291" i="1" s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C307" i="1" s="1"/>
  <c r="B308" i="1"/>
  <c r="B309" i="1"/>
  <c r="B310" i="1"/>
  <c r="B311" i="1"/>
  <c r="B312" i="1"/>
  <c r="B313" i="1"/>
  <c r="B314" i="1"/>
  <c r="B315" i="1"/>
  <c r="B316" i="1"/>
  <c r="B317" i="1"/>
  <c r="B3" i="1"/>
  <c r="U8" i="4"/>
  <c r="M2" i="4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94" i="1"/>
  <c r="V295" i="1"/>
  <c r="V310" i="1"/>
  <c r="V311" i="1"/>
  <c r="V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9" i="1"/>
  <c r="Q304" i="1"/>
  <c r="Q305" i="1"/>
  <c r="Q18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94" i="1"/>
  <c r="L295" i="1"/>
  <c r="L310" i="1"/>
  <c r="L311" i="1"/>
  <c r="L3" i="1"/>
  <c r="W230" i="1"/>
  <c r="X230" i="1" s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X269" i="1" s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302" i="1"/>
  <c r="W303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C34" i="1"/>
  <c r="C37" i="1"/>
  <c r="C38" i="1"/>
  <c r="C42" i="1"/>
  <c r="C46" i="1"/>
  <c r="C47" i="1"/>
  <c r="C130" i="1"/>
  <c r="C5" i="1"/>
  <c r="C6" i="1"/>
  <c r="C10" i="1"/>
  <c r="C13" i="1"/>
  <c r="C14" i="1"/>
  <c r="C15" i="1"/>
  <c r="C18" i="1"/>
  <c r="C21" i="1"/>
  <c r="C22" i="1"/>
  <c r="C26" i="1"/>
  <c r="C29" i="1"/>
  <c r="C30" i="1"/>
  <c r="C31" i="1"/>
  <c r="X265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" i="1"/>
  <c r="C4" i="1"/>
  <c r="C7" i="1"/>
  <c r="C8" i="1"/>
  <c r="C9" i="1"/>
  <c r="C11" i="1"/>
  <c r="C12" i="1"/>
  <c r="C16" i="1"/>
  <c r="C17" i="1"/>
  <c r="C19" i="1"/>
  <c r="C20" i="1"/>
  <c r="C23" i="1"/>
  <c r="C24" i="1"/>
  <c r="C25" i="1"/>
  <c r="C27" i="1"/>
  <c r="C28" i="1"/>
  <c r="C32" i="1"/>
  <c r="C33" i="1"/>
  <c r="C36" i="1"/>
  <c r="C39" i="1"/>
  <c r="C40" i="1"/>
  <c r="C41" i="1"/>
  <c r="C43" i="1"/>
  <c r="C44" i="1"/>
  <c r="C45" i="1"/>
  <c r="C49" i="1"/>
  <c r="C50" i="1"/>
  <c r="C52" i="1"/>
  <c r="C53" i="1"/>
  <c r="C54" i="1"/>
  <c r="C55" i="1"/>
  <c r="C56" i="1"/>
  <c r="C57" i="1"/>
  <c r="C58" i="1"/>
  <c r="C59" i="1"/>
  <c r="C60" i="1"/>
  <c r="C62" i="1"/>
  <c r="C63" i="1"/>
  <c r="C64" i="1"/>
  <c r="C65" i="1"/>
  <c r="C66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8" i="1"/>
  <c r="C309" i="1"/>
  <c r="C310" i="1"/>
  <c r="C311" i="1"/>
  <c r="C312" i="1"/>
  <c r="C313" i="1"/>
  <c r="C314" i="1"/>
  <c r="C315" i="1"/>
  <c r="C316" i="1"/>
  <c r="C317" i="1"/>
  <c r="C3" i="1"/>
  <c r="D4" i="1"/>
  <c r="M4" i="1" s="1"/>
  <c r="N4" i="1" s="1"/>
  <c r="D5" i="1"/>
  <c r="M5" i="1" s="1"/>
  <c r="N5" i="1" s="1"/>
  <c r="D6" i="1"/>
  <c r="M6" i="1" s="1"/>
  <c r="N6" i="1" s="1"/>
  <c r="D7" i="1"/>
  <c r="M7" i="1" s="1"/>
  <c r="N7" i="1" s="1"/>
  <c r="D8" i="1"/>
  <c r="M8" i="1" s="1"/>
  <c r="N8" i="1" s="1"/>
  <c r="D9" i="1"/>
  <c r="M9" i="1" s="1"/>
  <c r="N9" i="1" s="1"/>
  <c r="D10" i="1"/>
  <c r="M10" i="1" s="1"/>
  <c r="N10" i="1" s="1"/>
  <c r="D11" i="1"/>
  <c r="M11" i="1" s="1"/>
  <c r="N11" i="1" s="1"/>
  <c r="D12" i="1"/>
  <c r="M12" i="1" s="1"/>
  <c r="N12" i="1" s="1"/>
  <c r="D13" i="1"/>
  <c r="M13" i="1" s="1"/>
  <c r="N13" i="1" s="1"/>
  <c r="D14" i="1"/>
  <c r="M14" i="1" s="1"/>
  <c r="N14" i="1" s="1"/>
  <c r="D15" i="1"/>
  <c r="M15" i="1" s="1"/>
  <c r="N15" i="1" s="1"/>
  <c r="D16" i="1"/>
  <c r="M16" i="1" s="1"/>
  <c r="N16" i="1" s="1"/>
  <c r="D17" i="1"/>
  <c r="M17" i="1" s="1"/>
  <c r="N17" i="1" s="1"/>
  <c r="D18" i="1"/>
  <c r="M18" i="1" s="1"/>
  <c r="N18" i="1" s="1"/>
  <c r="D19" i="1"/>
  <c r="M19" i="1" s="1"/>
  <c r="N19" i="1" s="1"/>
  <c r="D20" i="1"/>
  <c r="M20" i="1" s="1"/>
  <c r="N20" i="1" s="1"/>
  <c r="D21" i="1"/>
  <c r="M21" i="1" s="1"/>
  <c r="N21" i="1" s="1"/>
  <c r="D22" i="1"/>
  <c r="M22" i="1" s="1"/>
  <c r="N22" i="1" s="1"/>
  <c r="D23" i="1"/>
  <c r="M23" i="1" s="1"/>
  <c r="N23" i="1" s="1"/>
  <c r="D24" i="1"/>
  <c r="M24" i="1" s="1"/>
  <c r="N24" i="1" s="1"/>
  <c r="D25" i="1"/>
  <c r="M25" i="1" s="1"/>
  <c r="N25" i="1" s="1"/>
  <c r="D26" i="1"/>
  <c r="M26" i="1" s="1"/>
  <c r="N26" i="1" s="1"/>
  <c r="D27" i="1"/>
  <c r="M27" i="1" s="1"/>
  <c r="N27" i="1" s="1"/>
  <c r="D28" i="1"/>
  <c r="M28" i="1" s="1"/>
  <c r="N28" i="1" s="1"/>
  <c r="D29" i="1"/>
  <c r="M29" i="1" s="1"/>
  <c r="N29" i="1" s="1"/>
  <c r="D30" i="1"/>
  <c r="M30" i="1" s="1"/>
  <c r="N30" i="1" s="1"/>
  <c r="D31" i="1"/>
  <c r="M31" i="1" s="1"/>
  <c r="N31" i="1" s="1"/>
  <c r="D32" i="1"/>
  <c r="M32" i="1" s="1"/>
  <c r="N32" i="1" s="1"/>
  <c r="D33" i="1"/>
  <c r="M33" i="1" s="1"/>
  <c r="N33" i="1" s="1"/>
  <c r="D34" i="1"/>
  <c r="M34" i="1" s="1"/>
  <c r="N34" i="1" s="1"/>
  <c r="D35" i="1"/>
  <c r="M35" i="1" s="1"/>
  <c r="N35" i="1" s="1"/>
  <c r="D36" i="1"/>
  <c r="M36" i="1" s="1"/>
  <c r="N36" i="1" s="1"/>
  <c r="D37" i="1"/>
  <c r="M37" i="1" s="1"/>
  <c r="N37" i="1" s="1"/>
  <c r="D38" i="1"/>
  <c r="M38" i="1" s="1"/>
  <c r="N38" i="1" s="1"/>
  <c r="D39" i="1"/>
  <c r="M39" i="1" s="1"/>
  <c r="N39" i="1" s="1"/>
  <c r="D40" i="1"/>
  <c r="M40" i="1" s="1"/>
  <c r="N40" i="1" s="1"/>
  <c r="D41" i="1"/>
  <c r="M41" i="1" s="1"/>
  <c r="N41" i="1" s="1"/>
  <c r="D42" i="1"/>
  <c r="M42" i="1" s="1"/>
  <c r="N42" i="1" s="1"/>
  <c r="D43" i="1"/>
  <c r="M43" i="1" s="1"/>
  <c r="N43" i="1" s="1"/>
  <c r="D44" i="1"/>
  <c r="M44" i="1" s="1"/>
  <c r="N44" i="1" s="1"/>
  <c r="D45" i="1"/>
  <c r="M45" i="1" s="1"/>
  <c r="N45" i="1" s="1"/>
  <c r="D46" i="1"/>
  <c r="M46" i="1" s="1"/>
  <c r="N46" i="1" s="1"/>
  <c r="D47" i="1"/>
  <c r="M47" i="1" s="1"/>
  <c r="N47" i="1" s="1"/>
  <c r="D48" i="1"/>
  <c r="M48" i="1" s="1"/>
  <c r="N48" i="1" s="1"/>
  <c r="D49" i="1"/>
  <c r="R49" i="1" s="1"/>
  <c r="S49" i="1" s="1"/>
  <c r="D50" i="1"/>
  <c r="M50" i="1" s="1"/>
  <c r="N50" i="1" s="1"/>
  <c r="D51" i="1"/>
  <c r="M51" i="1" s="1"/>
  <c r="N51" i="1" s="1"/>
  <c r="D52" i="1"/>
  <c r="M52" i="1" s="1"/>
  <c r="N52" i="1" s="1"/>
  <c r="D53" i="1"/>
  <c r="M53" i="1" s="1"/>
  <c r="N53" i="1" s="1"/>
  <c r="D54" i="1"/>
  <c r="M54" i="1" s="1"/>
  <c r="N54" i="1" s="1"/>
  <c r="D55" i="1"/>
  <c r="X55" i="1" s="1"/>
  <c r="D56" i="1"/>
  <c r="R56" i="1" s="1"/>
  <c r="S56" i="1" s="1"/>
  <c r="D57" i="1"/>
  <c r="M57" i="1" s="1"/>
  <c r="N57" i="1" s="1"/>
  <c r="D58" i="1"/>
  <c r="R58" i="1" s="1"/>
  <c r="S58" i="1" s="1"/>
  <c r="D59" i="1"/>
  <c r="X59" i="1" s="1"/>
  <c r="D60" i="1"/>
  <c r="X60" i="1" s="1"/>
  <c r="D61" i="1"/>
  <c r="R61" i="1" s="1"/>
  <c r="S61" i="1" s="1"/>
  <c r="D62" i="1"/>
  <c r="M62" i="1" s="1"/>
  <c r="N62" i="1" s="1"/>
  <c r="D63" i="1"/>
  <c r="X63" i="1" s="1"/>
  <c r="D64" i="1"/>
  <c r="M64" i="1" s="1"/>
  <c r="N64" i="1" s="1"/>
  <c r="D65" i="1"/>
  <c r="D66" i="1"/>
  <c r="M66" i="1" s="1"/>
  <c r="N66" i="1" s="1"/>
  <c r="D67" i="1"/>
  <c r="M67" i="1" s="1"/>
  <c r="N67" i="1" s="1"/>
  <c r="D68" i="1"/>
  <c r="R68" i="1" s="1"/>
  <c r="S68" i="1" s="1"/>
  <c r="D69" i="1"/>
  <c r="M69" i="1" s="1"/>
  <c r="N69" i="1" s="1"/>
  <c r="D70" i="1"/>
  <c r="D71" i="1"/>
  <c r="M71" i="1" s="1"/>
  <c r="N71" i="1" s="1"/>
  <c r="D72" i="1"/>
  <c r="X72" i="1" s="1"/>
  <c r="D73" i="1"/>
  <c r="M73" i="1" s="1"/>
  <c r="N73" i="1" s="1"/>
  <c r="D74" i="1"/>
  <c r="D75" i="1"/>
  <c r="X75" i="1" s="1"/>
  <c r="D76" i="1"/>
  <c r="X76" i="1" s="1"/>
  <c r="D77" i="1"/>
  <c r="D78" i="1"/>
  <c r="M78" i="1" s="1"/>
  <c r="N78" i="1" s="1"/>
  <c r="D79" i="1"/>
  <c r="M79" i="1" s="1"/>
  <c r="N79" i="1" s="1"/>
  <c r="D80" i="1"/>
  <c r="X80" i="1" s="1"/>
  <c r="D81" i="1"/>
  <c r="D82" i="1"/>
  <c r="M82" i="1" s="1"/>
  <c r="N82" i="1" s="1"/>
  <c r="D83" i="1"/>
  <c r="M83" i="1" s="1"/>
  <c r="N83" i="1" s="1"/>
  <c r="D84" i="1"/>
  <c r="M84" i="1" s="1"/>
  <c r="N84" i="1" s="1"/>
  <c r="D85" i="1"/>
  <c r="M85" i="1" s="1"/>
  <c r="N85" i="1" s="1"/>
  <c r="D86" i="1"/>
  <c r="M86" i="1" s="1"/>
  <c r="N86" i="1" s="1"/>
  <c r="D87" i="1"/>
  <c r="M87" i="1" s="1"/>
  <c r="N87" i="1" s="1"/>
  <c r="D88" i="1"/>
  <c r="R88" i="1" s="1"/>
  <c r="S88" i="1" s="1"/>
  <c r="D89" i="1"/>
  <c r="X89" i="1" s="1"/>
  <c r="D90" i="1"/>
  <c r="M90" i="1" s="1"/>
  <c r="N90" i="1" s="1"/>
  <c r="D91" i="1"/>
  <c r="X91" i="1" s="1"/>
  <c r="D92" i="1"/>
  <c r="M92" i="1" s="1"/>
  <c r="N92" i="1" s="1"/>
  <c r="D93" i="1"/>
  <c r="R93" i="1" s="1"/>
  <c r="S93" i="1" s="1"/>
  <c r="D94" i="1"/>
  <c r="M94" i="1" s="1"/>
  <c r="N94" i="1" s="1"/>
  <c r="D95" i="1"/>
  <c r="R95" i="1" s="1"/>
  <c r="S95" i="1" s="1"/>
  <c r="D96" i="1"/>
  <c r="M96" i="1" s="1"/>
  <c r="N96" i="1" s="1"/>
  <c r="D97" i="1"/>
  <c r="D98" i="1"/>
  <c r="M98" i="1" s="1"/>
  <c r="N98" i="1" s="1"/>
  <c r="D99" i="1"/>
  <c r="M99" i="1" s="1"/>
  <c r="N99" i="1" s="1"/>
  <c r="D100" i="1"/>
  <c r="R100" i="1" s="1"/>
  <c r="S100" i="1" s="1"/>
  <c r="D101" i="1"/>
  <c r="D102" i="1"/>
  <c r="D103" i="1"/>
  <c r="M103" i="1" s="1"/>
  <c r="N103" i="1" s="1"/>
  <c r="D104" i="1"/>
  <c r="R104" i="1" s="1"/>
  <c r="S104" i="1" s="1"/>
  <c r="D105" i="1"/>
  <c r="M105" i="1" s="1"/>
  <c r="N105" i="1" s="1"/>
  <c r="D106" i="1"/>
  <c r="D107" i="1"/>
  <c r="X107" i="1" s="1"/>
  <c r="D108" i="1"/>
  <c r="X108" i="1" s="1"/>
  <c r="D109" i="1"/>
  <c r="D110" i="1"/>
  <c r="D111" i="1"/>
  <c r="M111" i="1" s="1"/>
  <c r="N111" i="1" s="1"/>
  <c r="D112" i="1"/>
  <c r="X112" i="1" s="1"/>
  <c r="D113" i="1"/>
  <c r="R113" i="1" s="1"/>
  <c r="S113" i="1" s="1"/>
  <c r="D114" i="1"/>
  <c r="M114" i="1" s="1"/>
  <c r="N114" i="1" s="1"/>
  <c r="D115" i="1"/>
  <c r="M115" i="1" s="1"/>
  <c r="N115" i="1" s="1"/>
  <c r="D116" i="1"/>
  <c r="M116" i="1" s="1"/>
  <c r="N116" i="1" s="1"/>
  <c r="D117" i="1"/>
  <c r="M117" i="1" s="1"/>
  <c r="N117" i="1" s="1"/>
  <c r="D118" i="1"/>
  <c r="M118" i="1" s="1"/>
  <c r="N118" i="1" s="1"/>
  <c r="D119" i="1"/>
  <c r="M119" i="1" s="1"/>
  <c r="N119" i="1" s="1"/>
  <c r="D120" i="1"/>
  <c r="R120" i="1" s="1"/>
  <c r="S120" i="1" s="1"/>
  <c r="D121" i="1"/>
  <c r="M121" i="1" s="1"/>
  <c r="N121" i="1" s="1"/>
  <c r="D122" i="1"/>
  <c r="M122" i="1" s="1"/>
  <c r="N122" i="1" s="1"/>
  <c r="D123" i="1"/>
  <c r="D124" i="1"/>
  <c r="R124" i="1" s="1"/>
  <c r="S124" i="1" s="1"/>
  <c r="D125" i="1"/>
  <c r="R125" i="1" s="1"/>
  <c r="S125" i="1" s="1"/>
  <c r="D126" i="1"/>
  <c r="M126" i="1" s="1"/>
  <c r="N126" i="1" s="1"/>
  <c r="D127" i="1"/>
  <c r="M127" i="1" s="1"/>
  <c r="N127" i="1" s="1"/>
  <c r="D128" i="1"/>
  <c r="M128" i="1" s="1"/>
  <c r="N128" i="1" s="1"/>
  <c r="D129" i="1"/>
  <c r="R129" i="1" s="1"/>
  <c r="S129" i="1" s="1"/>
  <c r="D130" i="1"/>
  <c r="M130" i="1" s="1"/>
  <c r="N130" i="1" s="1"/>
  <c r="D131" i="1"/>
  <c r="M131" i="1" s="1"/>
  <c r="N131" i="1" s="1"/>
  <c r="D132" i="1"/>
  <c r="M132" i="1" s="1"/>
  <c r="N132" i="1" s="1"/>
  <c r="D133" i="1"/>
  <c r="R133" i="1" s="1"/>
  <c r="S133" i="1" s="1"/>
  <c r="D134" i="1"/>
  <c r="R134" i="1" s="1"/>
  <c r="S134" i="1" s="1"/>
  <c r="D135" i="1"/>
  <c r="M135" i="1" s="1"/>
  <c r="N135" i="1" s="1"/>
  <c r="D136" i="1"/>
  <c r="X136" i="1" s="1"/>
  <c r="D137" i="1"/>
  <c r="M137" i="1" s="1"/>
  <c r="N137" i="1" s="1"/>
  <c r="D138" i="1"/>
  <c r="M138" i="1" s="1"/>
  <c r="N138" i="1" s="1"/>
  <c r="D139" i="1"/>
  <c r="X139" i="1" s="1"/>
  <c r="D140" i="1"/>
  <c r="R140" i="1" s="1"/>
  <c r="S140" i="1" s="1"/>
  <c r="D141" i="1"/>
  <c r="D142" i="1"/>
  <c r="R142" i="1" s="1"/>
  <c r="S142" i="1" s="1"/>
  <c r="D143" i="1"/>
  <c r="X143" i="1" s="1"/>
  <c r="D144" i="1"/>
  <c r="M144" i="1" s="1"/>
  <c r="N144" i="1" s="1"/>
  <c r="D145" i="1"/>
  <c r="R145" i="1" s="1"/>
  <c r="S145" i="1" s="1"/>
  <c r="D146" i="1"/>
  <c r="M146" i="1" s="1"/>
  <c r="N146" i="1" s="1"/>
  <c r="D147" i="1"/>
  <c r="M147" i="1" s="1"/>
  <c r="N147" i="1" s="1"/>
  <c r="D148" i="1"/>
  <c r="R148" i="1" s="1"/>
  <c r="S148" i="1" s="1"/>
  <c r="D149" i="1"/>
  <c r="M149" i="1" s="1"/>
  <c r="N149" i="1" s="1"/>
  <c r="D150" i="1"/>
  <c r="D151" i="1"/>
  <c r="M151" i="1" s="1"/>
  <c r="N151" i="1" s="1"/>
  <c r="D152" i="1"/>
  <c r="R152" i="1" s="1"/>
  <c r="S152" i="1" s="1"/>
  <c r="D153" i="1"/>
  <c r="X153" i="1" s="1"/>
  <c r="D154" i="1"/>
  <c r="D155" i="1"/>
  <c r="X155" i="1" s="1"/>
  <c r="D156" i="1"/>
  <c r="X156" i="1" s="1"/>
  <c r="D157" i="1"/>
  <c r="M157" i="1" s="1"/>
  <c r="N157" i="1" s="1"/>
  <c r="D158" i="1"/>
  <c r="D159" i="1"/>
  <c r="M159" i="1" s="1"/>
  <c r="N159" i="1" s="1"/>
  <c r="D160" i="1"/>
  <c r="X160" i="1" s="1"/>
  <c r="D161" i="1"/>
  <c r="R161" i="1" s="1"/>
  <c r="S161" i="1" s="1"/>
  <c r="D162" i="1"/>
  <c r="M162" i="1" s="1"/>
  <c r="N162" i="1" s="1"/>
  <c r="D163" i="1"/>
  <c r="M163" i="1" s="1"/>
  <c r="N163" i="1" s="1"/>
  <c r="D164" i="1"/>
  <c r="M164" i="1" s="1"/>
  <c r="N164" i="1" s="1"/>
  <c r="D165" i="1"/>
  <c r="D166" i="1"/>
  <c r="D167" i="1"/>
  <c r="M167" i="1" s="1"/>
  <c r="N167" i="1" s="1"/>
  <c r="D168" i="1"/>
  <c r="M168" i="1" s="1"/>
  <c r="N168" i="1" s="1"/>
  <c r="D169" i="1"/>
  <c r="M169" i="1" s="1"/>
  <c r="N169" i="1" s="1"/>
  <c r="D170" i="1"/>
  <c r="M170" i="1" s="1"/>
  <c r="N170" i="1" s="1"/>
  <c r="D171" i="1"/>
  <c r="X171" i="1" s="1"/>
  <c r="D172" i="1"/>
  <c r="M172" i="1" s="1"/>
  <c r="N172" i="1" s="1"/>
  <c r="D173" i="1"/>
  <c r="R173" i="1" s="1"/>
  <c r="S173" i="1" s="1"/>
  <c r="D174" i="1"/>
  <c r="D175" i="1"/>
  <c r="D176" i="1"/>
  <c r="M176" i="1" s="1"/>
  <c r="N176" i="1" s="1"/>
  <c r="D177" i="1"/>
  <c r="D178" i="1"/>
  <c r="M178" i="1" s="1"/>
  <c r="N178" i="1" s="1"/>
  <c r="D179" i="1"/>
  <c r="M179" i="1" s="1"/>
  <c r="N179" i="1" s="1"/>
  <c r="D180" i="1"/>
  <c r="X180" i="1" s="1"/>
  <c r="D181" i="1"/>
  <c r="R181" i="1" s="1"/>
  <c r="S181" i="1" s="1"/>
  <c r="D182" i="1"/>
  <c r="M182" i="1" s="1"/>
  <c r="N182" i="1" s="1"/>
  <c r="D183" i="1"/>
  <c r="M183" i="1" s="1"/>
  <c r="N183" i="1" s="1"/>
  <c r="D184" i="1"/>
  <c r="X184" i="1" s="1"/>
  <c r="D185" i="1"/>
  <c r="M185" i="1" s="1"/>
  <c r="N185" i="1" s="1"/>
  <c r="D186" i="1"/>
  <c r="M186" i="1" s="1"/>
  <c r="N186" i="1" s="1"/>
  <c r="D187" i="1"/>
  <c r="X187" i="1" s="1"/>
  <c r="D188" i="1"/>
  <c r="X188" i="1" s="1"/>
  <c r="D189" i="1"/>
  <c r="D190" i="1"/>
  <c r="M190" i="1" s="1"/>
  <c r="N190" i="1" s="1"/>
  <c r="D191" i="1"/>
  <c r="X191" i="1" s="1"/>
  <c r="D192" i="1"/>
  <c r="X192" i="1" s="1"/>
  <c r="D193" i="1"/>
  <c r="D194" i="1"/>
  <c r="M194" i="1" s="1"/>
  <c r="N194" i="1" s="1"/>
  <c r="D195" i="1"/>
  <c r="M195" i="1" s="1"/>
  <c r="N195" i="1" s="1"/>
  <c r="D196" i="1"/>
  <c r="R196" i="1" s="1"/>
  <c r="S196" i="1" s="1"/>
  <c r="D197" i="1"/>
  <c r="R197" i="1" s="1"/>
  <c r="S197" i="1" s="1"/>
  <c r="D198" i="1"/>
  <c r="D199" i="1"/>
  <c r="R199" i="1" s="1"/>
  <c r="S199" i="1" s="1"/>
  <c r="D200" i="1"/>
  <c r="X200" i="1" s="1"/>
  <c r="D201" i="1"/>
  <c r="R201" i="1" s="1"/>
  <c r="S201" i="1" s="1"/>
  <c r="D202" i="1"/>
  <c r="R202" i="1" s="1"/>
  <c r="S202" i="1" s="1"/>
  <c r="D203" i="1"/>
  <c r="X203" i="1" s="1"/>
  <c r="D204" i="1"/>
  <c r="D205" i="1"/>
  <c r="R205" i="1" s="1"/>
  <c r="S205" i="1" s="1"/>
  <c r="D206" i="1"/>
  <c r="M206" i="1" s="1"/>
  <c r="N206" i="1" s="1"/>
  <c r="D207" i="1"/>
  <c r="X207" i="1" s="1"/>
  <c r="D208" i="1"/>
  <c r="X208" i="1" s="1"/>
  <c r="D209" i="1"/>
  <c r="D210" i="1"/>
  <c r="M210" i="1" s="1"/>
  <c r="N210" i="1" s="1"/>
  <c r="D211" i="1"/>
  <c r="M211" i="1" s="1"/>
  <c r="N211" i="1" s="1"/>
  <c r="D212" i="1"/>
  <c r="R212" i="1" s="1"/>
  <c r="S212" i="1" s="1"/>
  <c r="D213" i="1"/>
  <c r="R213" i="1" s="1"/>
  <c r="S213" i="1" s="1"/>
  <c r="D214" i="1"/>
  <c r="R214" i="1" s="1"/>
  <c r="S214" i="1" s="1"/>
  <c r="D215" i="1"/>
  <c r="R215" i="1" s="1"/>
  <c r="S215" i="1" s="1"/>
  <c r="D216" i="1"/>
  <c r="R216" i="1" s="1"/>
  <c r="S216" i="1" s="1"/>
  <c r="D217" i="1"/>
  <c r="R217" i="1" s="1"/>
  <c r="S217" i="1" s="1"/>
  <c r="D218" i="1"/>
  <c r="D219" i="1"/>
  <c r="X219" i="1" s="1"/>
  <c r="D220" i="1"/>
  <c r="R220" i="1" s="1"/>
  <c r="S220" i="1" s="1"/>
  <c r="D221" i="1"/>
  <c r="D222" i="1"/>
  <c r="M222" i="1" s="1"/>
  <c r="N222" i="1" s="1"/>
  <c r="D223" i="1"/>
  <c r="X223" i="1" s="1"/>
  <c r="D224" i="1"/>
  <c r="X224" i="1" s="1"/>
  <c r="D225" i="1"/>
  <c r="D226" i="1"/>
  <c r="M226" i="1" s="1"/>
  <c r="N226" i="1" s="1"/>
  <c r="D227" i="1"/>
  <c r="M227" i="1" s="1"/>
  <c r="N227" i="1" s="1"/>
  <c r="D228" i="1"/>
  <c r="R228" i="1" s="1"/>
  <c r="S228" i="1" s="1"/>
  <c r="D229" i="1"/>
  <c r="R229" i="1" s="1"/>
  <c r="S229" i="1" s="1"/>
  <c r="D230" i="1"/>
  <c r="R230" i="1" s="1"/>
  <c r="S230" i="1" s="1"/>
  <c r="D231" i="1"/>
  <c r="R231" i="1" s="1"/>
  <c r="S231" i="1" s="1"/>
  <c r="D232" i="1"/>
  <c r="R232" i="1" s="1"/>
  <c r="S232" i="1" s="1"/>
  <c r="D233" i="1"/>
  <c r="R233" i="1" s="1"/>
  <c r="S233" i="1" s="1"/>
  <c r="D234" i="1"/>
  <c r="R234" i="1" s="1"/>
  <c r="S234" i="1" s="1"/>
  <c r="D235" i="1"/>
  <c r="R235" i="1" s="1"/>
  <c r="S235" i="1" s="1"/>
  <c r="D236" i="1"/>
  <c r="R236" i="1" s="1"/>
  <c r="S236" i="1" s="1"/>
  <c r="D237" i="1"/>
  <c r="R237" i="1" s="1"/>
  <c r="S237" i="1" s="1"/>
  <c r="D238" i="1"/>
  <c r="R238" i="1" s="1"/>
  <c r="S238" i="1" s="1"/>
  <c r="D239" i="1"/>
  <c r="R239" i="1" s="1"/>
  <c r="S239" i="1" s="1"/>
  <c r="D240" i="1"/>
  <c r="R240" i="1" s="1"/>
  <c r="S240" i="1" s="1"/>
  <c r="D241" i="1"/>
  <c r="R241" i="1" s="1"/>
  <c r="S241" i="1" s="1"/>
  <c r="D242" i="1"/>
  <c r="R242" i="1" s="1"/>
  <c r="S242" i="1" s="1"/>
  <c r="D243" i="1"/>
  <c r="X243" i="1" s="1"/>
  <c r="D244" i="1"/>
  <c r="R244" i="1" s="1"/>
  <c r="S244" i="1" s="1"/>
  <c r="D245" i="1"/>
  <c r="R245" i="1" s="1"/>
  <c r="S245" i="1" s="1"/>
  <c r="D246" i="1"/>
  <c r="D247" i="1"/>
  <c r="R247" i="1" s="1"/>
  <c r="S247" i="1" s="1"/>
  <c r="D248" i="1"/>
  <c r="X248" i="1" s="1"/>
  <c r="D249" i="1"/>
  <c r="R249" i="1" s="1"/>
  <c r="S249" i="1" s="1"/>
  <c r="D250" i="1"/>
  <c r="R250" i="1" s="1"/>
  <c r="S250" i="1" s="1"/>
  <c r="D251" i="1"/>
  <c r="X251" i="1" s="1"/>
  <c r="D252" i="1"/>
  <c r="R252" i="1" s="1"/>
  <c r="S252" i="1" s="1"/>
  <c r="D253" i="1"/>
  <c r="R253" i="1" s="1"/>
  <c r="S253" i="1" s="1"/>
  <c r="D254" i="1"/>
  <c r="X254" i="1" s="1"/>
  <c r="D255" i="1"/>
  <c r="R255" i="1" s="1"/>
  <c r="S255" i="1" s="1"/>
  <c r="D256" i="1"/>
  <c r="D257" i="1"/>
  <c r="R257" i="1" s="1"/>
  <c r="S257" i="1" s="1"/>
  <c r="D258" i="1"/>
  <c r="R258" i="1" s="1"/>
  <c r="S258" i="1" s="1"/>
  <c r="D259" i="1"/>
  <c r="R259" i="1" s="1"/>
  <c r="S259" i="1" s="1"/>
  <c r="D260" i="1"/>
  <c r="R260" i="1" s="1"/>
  <c r="S260" i="1" s="1"/>
  <c r="D261" i="1"/>
  <c r="R261" i="1" s="1"/>
  <c r="S261" i="1" s="1"/>
  <c r="D262" i="1"/>
  <c r="D263" i="1"/>
  <c r="R263" i="1" s="1"/>
  <c r="S263" i="1" s="1"/>
  <c r="D264" i="1"/>
  <c r="X264" i="1" s="1"/>
  <c r="D265" i="1"/>
  <c r="D266" i="1"/>
  <c r="R266" i="1" s="1"/>
  <c r="S266" i="1" s="1"/>
  <c r="D267" i="1"/>
  <c r="R267" i="1" s="1"/>
  <c r="S267" i="1" s="1"/>
  <c r="D268" i="1"/>
  <c r="R268" i="1" s="1"/>
  <c r="S268" i="1" s="1"/>
  <c r="D269" i="1"/>
  <c r="R269" i="1" s="1"/>
  <c r="S269" i="1" s="1"/>
  <c r="D270" i="1"/>
  <c r="X270" i="1" s="1"/>
  <c r="D271" i="1"/>
  <c r="R271" i="1" s="1"/>
  <c r="S271" i="1" s="1"/>
  <c r="D272" i="1"/>
  <c r="D273" i="1"/>
  <c r="X273" i="1" s="1"/>
  <c r="D274" i="1"/>
  <c r="X274" i="1" s="1"/>
  <c r="D275" i="1"/>
  <c r="X275" i="1" s="1"/>
  <c r="D276" i="1"/>
  <c r="X276" i="1" s="1"/>
  <c r="D277" i="1"/>
  <c r="M277" i="1" s="1"/>
  <c r="N277" i="1" s="1"/>
  <c r="D278" i="1"/>
  <c r="M278" i="1" s="1"/>
  <c r="N278" i="1" s="1"/>
  <c r="D279" i="1"/>
  <c r="M279" i="1" s="1"/>
  <c r="N279" i="1" s="1"/>
  <c r="D280" i="1"/>
  <c r="X280" i="1" s="1"/>
  <c r="D281" i="1"/>
  <c r="X281" i="1" s="1"/>
  <c r="D282" i="1"/>
  <c r="R282" i="1" s="1"/>
  <c r="S282" i="1" s="1"/>
  <c r="D283" i="1"/>
  <c r="R283" i="1" s="1"/>
  <c r="S283" i="1" s="1"/>
  <c r="D284" i="1"/>
  <c r="R284" i="1" s="1"/>
  <c r="S284" i="1" s="1"/>
  <c r="D285" i="1"/>
  <c r="M285" i="1" s="1"/>
  <c r="N285" i="1" s="1"/>
  <c r="D286" i="1"/>
  <c r="M286" i="1" s="1"/>
  <c r="N286" i="1" s="1"/>
  <c r="D287" i="1"/>
  <c r="R287" i="1" s="1"/>
  <c r="S287" i="1" s="1"/>
  <c r="D288" i="1"/>
  <c r="R288" i="1" s="1"/>
  <c r="S288" i="1" s="1"/>
  <c r="D289" i="1"/>
  <c r="W289" i="1" s="1"/>
  <c r="D290" i="1"/>
  <c r="W290" i="1" s="1"/>
  <c r="D291" i="1"/>
  <c r="D292" i="1"/>
  <c r="D293" i="1"/>
  <c r="M293" i="1" s="1"/>
  <c r="N293" i="1" s="1"/>
  <c r="D294" i="1"/>
  <c r="M294" i="1" s="1"/>
  <c r="N294" i="1" s="1"/>
  <c r="D295" i="1"/>
  <c r="R295" i="1" s="1"/>
  <c r="S295" i="1" s="1"/>
  <c r="D296" i="1"/>
  <c r="M296" i="1" s="1"/>
  <c r="N296" i="1" s="1"/>
  <c r="D297" i="1"/>
  <c r="R297" i="1" s="1"/>
  <c r="S297" i="1" s="1"/>
  <c r="D298" i="1"/>
  <c r="R298" i="1" s="1"/>
  <c r="S298" i="1" s="1"/>
  <c r="D299" i="1"/>
  <c r="M299" i="1" s="1"/>
  <c r="N299" i="1" s="1"/>
  <c r="D300" i="1"/>
  <c r="R300" i="1" s="1"/>
  <c r="S300" i="1" s="1"/>
  <c r="D301" i="1"/>
  <c r="M301" i="1" s="1"/>
  <c r="N301" i="1" s="1"/>
  <c r="D302" i="1"/>
  <c r="M302" i="1" s="1"/>
  <c r="N302" i="1" s="1"/>
  <c r="D303" i="1"/>
  <c r="R303" i="1" s="1"/>
  <c r="S303" i="1" s="1"/>
  <c r="D304" i="1"/>
  <c r="R304" i="1" s="1"/>
  <c r="S304" i="1" s="1"/>
  <c r="D305" i="1"/>
  <c r="W305" i="1" s="1"/>
  <c r="D306" i="1"/>
  <c r="W306" i="1" s="1"/>
  <c r="D307" i="1"/>
  <c r="D308" i="1"/>
  <c r="D309" i="1"/>
  <c r="M309" i="1" s="1"/>
  <c r="N309" i="1" s="1"/>
  <c r="D310" i="1"/>
  <c r="M310" i="1" s="1"/>
  <c r="N310" i="1" s="1"/>
  <c r="D311" i="1"/>
  <c r="R311" i="1" s="1"/>
  <c r="S311" i="1" s="1"/>
  <c r="D312" i="1"/>
  <c r="R312" i="1" s="1"/>
  <c r="S312" i="1" s="1"/>
  <c r="D313" i="1"/>
  <c r="R313" i="1" s="1"/>
  <c r="S313" i="1" s="1"/>
  <c r="D314" i="1"/>
  <c r="R314" i="1" s="1"/>
  <c r="S314" i="1" s="1"/>
  <c r="D315" i="1"/>
  <c r="M315" i="1" s="1"/>
  <c r="N315" i="1" s="1"/>
  <c r="D316" i="1"/>
  <c r="R316" i="1" s="1"/>
  <c r="S316" i="1" s="1"/>
  <c r="D317" i="1"/>
  <c r="M317" i="1" s="1"/>
  <c r="N317" i="1" s="1"/>
  <c r="D3" i="1"/>
  <c r="M3" i="1" s="1"/>
  <c r="N3" i="1" s="1"/>
  <c r="X116" i="1"/>
  <c r="X186" i="1"/>
  <c r="X204" i="1"/>
  <c r="X220" i="1"/>
  <c r="X250" i="1"/>
  <c r="X266" i="1"/>
  <c r="X285" i="1"/>
  <c r="R60" i="1"/>
  <c r="S60" i="1" s="1"/>
  <c r="R71" i="1"/>
  <c r="S71" i="1" s="1"/>
  <c r="R72" i="1"/>
  <c r="S72" i="1" s="1"/>
  <c r="R111" i="1"/>
  <c r="S111" i="1" s="1"/>
  <c r="R135" i="1"/>
  <c r="S135" i="1" s="1"/>
  <c r="R136" i="1"/>
  <c r="S136" i="1" s="1"/>
  <c r="R204" i="1"/>
  <c r="S204" i="1" s="1"/>
  <c r="R285" i="1"/>
  <c r="S285" i="1" s="1"/>
  <c r="R296" i="1"/>
  <c r="S296" i="1" s="1"/>
  <c r="M100" i="1"/>
  <c r="N100" i="1" s="1"/>
  <c r="M104" i="1"/>
  <c r="N104" i="1" s="1"/>
  <c r="M120" i="1"/>
  <c r="N120" i="1" s="1"/>
  <c r="M188" i="1"/>
  <c r="N188" i="1" s="1"/>
  <c r="M202" i="1"/>
  <c r="N202" i="1" s="1"/>
  <c r="M204" i="1"/>
  <c r="N204" i="1" s="1"/>
  <c r="M205" i="1"/>
  <c r="N205" i="1" s="1"/>
  <c r="M216" i="1"/>
  <c r="N216" i="1" s="1"/>
  <c r="M218" i="1"/>
  <c r="N218" i="1" s="1"/>
  <c r="M220" i="1"/>
  <c r="N220" i="1" s="1"/>
  <c r="M221" i="1"/>
  <c r="N221" i="1" s="1"/>
  <c r="M230" i="1"/>
  <c r="N230" i="1" s="1"/>
  <c r="M250" i="1"/>
  <c r="N250" i="1" s="1"/>
  <c r="M253" i="1"/>
  <c r="N253" i="1" s="1"/>
  <c r="M262" i="1"/>
  <c r="N262" i="1" s="1"/>
  <c r="M266" i="1"/>
  <c r="N266" i="1" s="1"/>
  <c r="M269" i="1"/>
  <c r="N269" i="1" s="1"/>
  <c r="M270" i="1"/>
  <c r="N270" i="1" s="1"/>
  <c r="H1" i="5" l="1" a="1"/>
  <c r="H1" i="5" s="1"/>
  <c r="G1" i="5" a="1"/>
  <c r="G1" i="5" s="1"/>
  <c r="I1" i="5" a="1"/>
  <c r="I1" i="5" s="1"/>
  <c r="E1" i="5" a="1"/>
  <c r="E1" i="5" s="1"/>
  <c r="D1" i="5" a="1"/>
  <c r="D1" i="5" s="1"/>
  <c r="C1" i="5" a="1"/>
  <c r="C1" i="5" s="1"/>
  <c r="B1" i="5" a="1"/>
  <c r="B1" i="5" s="1"/>
  <c r="N1" i="5" a="1"/>
  <c r="N1" i="5" s="1"/>
  <c r="M1" i="5" a="1"/>
  <c r="M1" i="5" s="1"/>
  <c r="N2" i="5"/>
  <c r="L1" i="5" a="1"/>
  <c r="L1" i="5" s="1"/>
  <c r="K1" i="5" a="1"/>
  <c r="K1" i="5" s="1"/>
  <c r="J1" i="5" a="1"/>
  <c r="J1" i="5" s="1"/>
  <c r="W304" i="1"/>
  <c r="L312" i="1"/>
  <c r="L296" i="1"/>
  <c r="Q306" i="1"/>
  <c r="Q290" i="1"/>
  <c r="V312" i="1"/>
  <c r="V296" i="1"/>
  <c r="W317" i="1"/>
  <c r="X317" i="1" s="1"/>
  <c r="W301" i="1"/>
  <c r="X301" i="1" s="1"/>
  <c r="L309" i="1"/>
  <c r="Z309" i="1" s="1"/>
  <c r="L293" i="1"/>
  <c r="Z293" i="1" s="1"/>
  <c r="Q303" i="1"/>
  <c r="V309" i="1"/>
  <c r="V293" i="1"/>
  <c r="W316" i="1"/>
  <c r="W300" i="1"/>
  <c r="L308" i="1"/>
  <c r="Z308" i="1" s="1"/>
  <c r="L292" i="1"/>
  <c r="Q302" i="1"/>
  <c r="V308" i="1"/>
  <c r="V292" i="1"/>
  <c r="W315" i="1"/>
  <c r="W299" i="1"/>
  <c r="L307" i="1"/>
  <c r="L291" i="1"/>
  <c r="Z291" i="1" s="1"/>
  <c r="Q317" i="1"/>
  <c r="Z317" i="1" s="1"/>
  <c r="Q301" i="1"/>
  <c r="V307" i="1"/>
  <c r="V291" i="1"/>
  <c r="W314" i="1"/>
  <c r="W298" i="1"/>
  <c r="L306" i="1"/>
  <c r="L290" i="1"/>
  <c r="Q316" i="1"/>
  <c r="Q300" i="1"/>
  <c r="N62" i="2" s="1"/>
  <c r="V306" i="1"/>
  <c r="V290" i="1"/>
  <c r="W313" i="1"/>
  <c r="W297" i="1"/>
  <c r="L305" i="1"/>
  <c r="Z305" i="1" s="1"/>
  <c r="L289" i="1"/>
  <c r="Q315" i="1"/>
  <c r="Q299" i="1"/>
  <c r="V305" i="1"/>
  <c r="V289" i="1"/>
  <c r="W312" i="1"/>
  <c r="W296" i="1"/>
  <c r="L304" i="1"/>
  <c r="J63" i="2" s="1"/>
  <c r="Q314" i="1"/>
  <c r="Q298" i="1"/>
  <c r="V304" i="1"/>
  <c r="W311" i="1"/>
  <c r="W295" i="1"/>
  <c r="L303" i="1"/>
  <c r="Z303" i="1" s="1"/>
  <c r="Q313" i="1"/>
  <c r="Q297" i="1"/>
  <c r="V303" i="1"/>
  <c r="W310" i="1"/>
  <c r="W294" i="1"/>
  <c r="L302" i="1"/>
  <c r="Z302" i="1" s="1"/>
  <c r="Q312" i="1"/>
  <c r="Q296" i="1"/>
  <c r="Z296" i="1" s="1"/>
  <c r="V302" i="1"/>
  <c r="X307" i="1"/>
  <c r="W309" i="1"/>
  <c r="W293" i="1"/>
  <c r="L317" i="1"/>
  <c r="L301" i="1"/>
  <c r="Q311" i="1"/>
  <c r="Q295" i="1"/>
  <c r="V317" i="1"/>
  <c r="V301" i="1"/>
  <c r="W308" i="1"/>
  <c r="X308" i="1" s="1"/>
  <c r="W292" i="1"/>
  <c r="X292" i="1" s="1"/>
  <c r="L316" i="1"/>
  <c r="L300" i="1"/>
  <c r="Q310" i="1"/>
  <c r="Z310" i="1" s="1"/>
  <c r="Q294" i="1"/>
  <c r="V316" i="1"/>
  <c r="V300" i="1"/>
  <c r="W307" i="1"/>
  <c r="W291" i="1"/>
  <c r="X291" i="1" s="1"/>
  <c r="L315" i="1"/>
  <c r="Z315" i="1" s="1"/>
  <c r="L299" i="1"/>
  <c r="Z299" i="1" s="1"/>
  <c r="Q309" i="1"/>
  <c r="Q293" i="1"/>
  <c r="V315" i="1"/>
  <c r="V299" i="1"/>
  <c r="R62" i="2" s="1"/>
  <c r="R317" i="1"/>
  <c r="S317" i="1" s="1"/>
  <c r="L314" i="1"/>
  <c r="L298" i="1"/>
  <c r="Q308" i="1"/>
  <c r="Q292" i="1"/>
  <c r="V314" i="1"/>
  <c r="V298" i="1"/>
  <c r="R301" i="1"/>
  <c r="S301" i="1" s="1"/>
  <c r="L313" i="1"/>
  <c r="L297" i="1"/>
  <c r="Q307" i="1"/>
  <c r="Q291" i="1"/>
  <c r="V313" i="1"/>
  <c r="R65" i="2" s="1"/>
  <c r="V297" i="1"/>
  <c r="L288" i="1"/>
  <c r="V288" i="1"/>
  <c r="W288" i="1"/>
  <c r="Q288" i="1"/>
  <c r="J19" i="2"/>
  <c r="B36" i="2"/>
  <c r="D14" i="2"/>
  <c r="B51" i="2"/>
  <c r="B35" i="2"/>
  <c r="B19" i="2"/>
  <c r="D45" i="2"/>
  <c r="D29" i="2"/>
  <c r="D13" i="2"/>
  <c r="N58" i="2"/>
  <c r="N42" i="2"/>
  <c r="R53" i="2"/>
  <c r="J65" i="2"/>
  <c r="J49" i="2"/>
  <c r="J33" i="2"/>
  <c r="J17" i="2"/>
  <c r="B4" i="2"/>
  <c r="J18" i="2"/>
  <c r="B3" i="2"/>
  <c r="B50" i="2"/>
  <c r="B34" i="2"/>
  <c r="B18" i="2"/>
  <c r="D3" i="2"/>
  <c r="D44" i="2"/>
  <c r="D28" i="2"/>
  <c r="D12" i="2"/>
  <c r="N57" i="2"/>
  <c r="N41" i="2"/>
  <c r="R52" i="2"/>
  <c r="J64" i="2"/>
  <c r="J48" i="2"/>
  <c r="J32" i="2"/>
  <c r="J16" i="2"/>
  <c r="D46" i="2"/>
  <c r="J34" i="2"/>
  <c r="B65" i="2"/>
  <c r="B49" i="2"/>
  <c r="B33" i="2"/>
  <c r="B17" i="2"/>
  <c r="D59" i="2"/>
  <c r="D43" i="2"/>
  <c r="D27" i="2"/>
  <c r="D11" i="2"/>
  <c r="N56" i="2"/>
  <c r="N40" i="2"/>
  <c r="R51" i="2"/>
  <c r="J47" i="2"/>
  <c r="J31" i="2"/>
  <c r="J15" i="2"/>
  <c r="B20" i="2"/>
  <c r="J3" i="2"/>
  <c r="C48" i="1"/>
  <c r="I5" i="4" s="1"/>
  <c r="C61" i="1"/>
  <c r="B64" i="2"/>
  <c r="B48" i="2"/>
  <c r="B32" i="2"/>
  <c r="B16" i="2"/>
  <c r="D58" i="2"/>
  <c r="D42" i="2"/>
  <c r="D26" i="2"/>
  <c r="D10" i="2"/>
  <c r="N55" i="2"/>
  <c r="N39" i="2"/>
  <c r="R50" i="2"/>
  <c r="J62" i="2"/>
  <c r="J46" i="2"/>
  <c r="J30" i="2"/>
  <c r="J14" i="2"/>
  <c r="B52" i="2"/>
  <c r="J50" i="2"/>
  <c r="B63" i="2"/>
  <c r="B47" i="2"/>
  <c r="B31" i="2"/>
  <c r="B15" i="2"/>
  <c r="D57" i="2"/>
  <c r="D41" i="2"/>
  <c r="D25" i="2"/>
  <c r="D9" i="2"/>
  <c r="N54" i="2"/>
  <c r="R49" i="2"/>
  <c r="J61" i="2"/>
  <c r="J45" i="2"/>
  <c r="J29" i="2"/>
  <c r="J13" i="2"/>
  <c r="B62" i="2"/>
  <c r="B46" i="2"/>
  <c r="B30" i="2"/>
  <c r="B14" i="2"/>
  <c r="D56" i="2"/>
  <c r="D40" i="2"/>
  <c r="D24" i="2"/>
  <c r="D8" i="2"/>
  <c r="N53" i="2"/>
  <c r="R64" i="2"/>
  <c r="R48" i="2"/>
  <c r="J60" i="2"/>
  <c r="J44" i="2"/>
  <c r="J28" i="2"/>
  <c r="J12" i="2"/>
  <c r="B61" i="2"/>
  <c r="B45" i="2"/>
  <c r="B29" i="2"/>
  <c r="B13" i="2"/>
  <c r="D55" i="2"/>
  <c r="D39" i="2"/>
  <c r="D23" i="2"/>
  <c r="D7" i="2"/>
  <c r="N52" i="2"/>
  <c r="R63" i="2"/>
  <c r="R47" i="2"/>
  <c r="J59" i="2"/>
  <c r="J43" i="2"/>
  <c r="J27" i="2"/>
  <c r="J11" i="2"/>
  <c r="N43" i="2"/>
  <c r="B60" i="2"/>
  <c r="B44" i="2"/>
  <c r="B28" i="2"/>
  <c r="B12" i="2"/>
  <c r="D54" i="2"/>
  <c r="D38" i="2"/>
  <c r="D22" i="2"/>
  <c r="D6" i="2"/>
  <c r="N51" i="2"/>
  <c r="R46" i="2"/>
  <c r="J58" i="2"/>
  <c r="J42" i="2"/>
  <c r="J26" i="2"/>
  <c r="J10" i="2"/>
  <c r="B59" i="2"/>
  <c r="B43" i="2"/>
  <c r="B27" i="2"/>
  <c r="B11" i="2"/>
  <c r="D53" i="2"/>
  <c r="D37" i="2"/>
  <c r="D21" i="2"/>
  <c r="D5" i="2"/>
  <c r="N50" i="2"/>
  <c r="R61" i="2"/>
  <c r="R45" i="2"/>
  <c r="J57" i="2"/>
  <c r="J41" i="2"/>
  <c r="J25" i="2"/>
  <c r="J9" i="2"/>
  <c r="B58" i="2"/>
  <c r="B42" i="2"/>
  <c r="B26" i="2"/>
  <c r="B10" i="2"/>
  <c r="D52" i="2"/>
  <c r="D36" i="2"/>
  <c r="D20" i="2"/>
  <c r="D4" i="2"/>
  <c r="N65" i="2"/>
  <c r="N49" i="2"/>
  <c r="R60" i="2"/>
  <c r="R44" i="2"/>
  <c r="J56" i="2"/>
  <c r="J40" i="2"/>
  <c r="J24" i="2"/>
  <c r="J8" i="2"/>
  <c r="R54" i="2"/>
  <c r="B57" i="2"/>
  <c r="B41" i="2"/>
  <c r="B25" i="2"/>
  <c r="B9" i="2"/>
  <c r="D51" i="2"/>
  <c r="D35" i="2"/>
  <c r="D19" i="2"/>
  <c r="N64" i="2"/>
  <c r="N48" i="2"/>
  <c r="R59" i="2"/>
  <c r="R43" i="2"/>
  <c r="J55" i="2"/>
  <c r="J39" i="2"/>
  <c r="J23" i="2"/>
  <c r="J7" i="2"/>
  <c r="D30" i="2"/>
  <c r="B56" i="2"/>
  <c r="B40" i="2"/>
  <c r="B24" i="2"/>
  <c r="B8" i="2"/>
  <c r="D50" i="2"/>
  <c r="D34" i="2"/>
  <c r="D18" i="2"/>
  <c r="N63" i="2"/>
  <c r="N47" i="2"/>
  <c r="R58" i="2"/>
  <c r="R42" i="2"/>
  <c r="J54" i="2"/>
  <c r="J38" i="2"/>
  <c r="J22" i="2"/>
  <c r="J6" i="2"/>
  <c r="B55" i="2"/>
  <c r="B39" i="2"/>
  <c r="B23" i="2"/>
  <c r="B7" i="2"/>
  <c r="D49" i="2"/>
  <c r="D33" i="2"/>
  <c r="D17" i="2"/>
  <c r="N46" i="2"/>
  <c r="R57" i="2"/>
  <c r="R41" i="2"/>
  <c r="J53" i="2"/>
  <c r="J37" i="2"/>
  <c r="J21" i="2"/>
  <c r="J5" i="2"/>
  <c r="N59" i="2"/>
  <c r="B54" i="2"/>
  <c r="B38" i="2"/>
  <c r="B22" i="2"/>
  <c r="B6" i="2"/>
  <c r="D48" i="2"/>
  <c r="D32" i="2"/>
  <c r="D16" i="2"/>
  <c r="N61" i="2"/>
  <c r="N45" i="2"/>
  <c r="R56" i="2"/>
  <c r="R40" i="2"/>
  <c r="J52" i="2"/>
  <c r="J36" i="2"/>
  <c r="J20" i="2"/>
  <c r="J4" i="2"/>
  <c r="B53" i="2"/>
  <c r="B37" i="2"/>
  <c r="B21" i="2"/>
  <c r="B5" i="2"/>
  <c r="D47" i="2"/>
  <c r="D31" i="2"/>
  <c r="D15" i="2"/>
  <c r="N60" i="2"/>
  <c r="N44" i="2"/>
  <c r="R55" i="2"/>
  <c r="R39" i="2"/>
  <c r="J51" i="2"/>
  <c r="J35" i="2"/>
  <c r="X175" i="1"/>
  <c r="X123" i="1"/>
  <c r="X272" i="1"/>
  <c r="X256" i="1"/>
  <c r="X262" i="1"/>
  <c r="X246" i="1"/>
  <c r="X198" i="1"/>
  <c r="X166" i="1"/>
  <c r="X150" i="1"/>
  <c r="X102" i="1"/>
  <c r="X70" i="1"/>
  <c r="X165" i="1"/>
  <c r="X101" i="1"/>
  <c r="X225" i="1"/>
  <c r="X209" i="1"/>
  <c r="X193" i="1"/>
  <c r="X177" i="1"/>
  <c r="X97" i="1"/>
  <c r="X81" i="1"/>
  <c r="X65" i="1"/>
  <c r="X174" i="1"/>
  <c r="X158" i="1"/>
  <c r="X110" i="1"/>
  <c r="X221" i="1"/>
  <c r="X189" i="1"/>
  <c r="X141" i="1"/>
  <c r="X109" i="1"/>
  <c r="X77" i="1"/>
  <c r="X218" i="1"/>
  <c r="X154" i="1"/>
  <c r="S33" i="2" s="1"/>
  <c r="X106" i="1"/>
  <c r="X74" i="1"/>
  <c r="X306" i="1"/>
  <c r="X290" i="1"/>
  <c r="X305" i="1"/>
  <c r="X289" i="1"/>
  <c r="M267" i="1"/>
  <c r="N267" i="1" s="1"/>
  <c r="X271" i="1"/>
  <c r="S56" i="2" s="1"/>
  <c r="M261" i="1"/>
  <c r="N261" i="1" s="1"/>
  <c r="M268" i="1"/>
  <c r="N268" i="1" s="1"/>
  <c r="M255" i="1"/>
  <c r="N255" i="1" s="1"/>
  <c r="X268" i="1"/>
  <c r="M252" i="1"/>
  <c r="N252" i="1" s="1"/>
  <c r="X252" i="1"/>
  <c r="M271" i="1"/>
  <c r="N271" i="1" s="1"/>
  <c r="M239" i="1"/>
  <c r="N239" i="1" s="1"/>
  <c r="M237" i="1"/>
  <c r="N237" i="1" s="1"/>
  <c r="M234" i="1"/>
  <c r="N234" i="1" s="1"/>
  <c r="M236" i="1"/>
  <c r="N236" i="1" s="1"/>
  <c r="M229" i="1"/>
  <c r="N229" i="1" s="1"/>
  <c r="X236" i="1"/>
  <c r="X234" i="1"/>
  <c r="X253" i="1"/>
  <c r="X255" i="1"/>
  <c r="X239" i="1"/>
  <c r="X238" i="1"/>
  <c r="X237" i="1"/>
  <c r="C13" i="4"/>
  <c r="X303" i="1"/>
  <c r="X288" i="1"/>
  <c r="X287" i="1"/>
  <c r="M224" i="1"/>
  <c r="N224" i="1" s="1"/>
  <c r="X202" i="1"/>
  <c r="M208" i="1"/>
  <c r="N208" i="1" s="1"/>
  <c r="M207" i="1"/>
  <c r="N207" i="1" s="1"/>
  <c r="R186" i="1"/>
  <c r="S186" i="1" s="1"/>
  <c r="R208" i="1"/>
  <c r="S208" i="1" s="1"/>
  <c r="X205" i="1"/>
  <c r="R280" i="1"/>
  <c r="S280" i="1" s="1"/>
  <c r="M240" i="1"/>
  <c r="N240" i="1" s="1"/>
  <c r="M272" i="1"/>
  <c r="N272" i="1" s="1"/>
  <c r="X240" i="1"/>
  <c r="M256" i="1"/>
  <c r="N256" i="1" s="1"/>
  <c r="X216" i="1"/>
  <c r="R207" i="1"/>
  <c r="S207" i="1" s="1"/>
  <c r="M201" i="1"/>
  <c r="N201" i="1" s="1"/>
  <c r="M200" i="1"/>
  <c r="N200" i="1" s="1"/>
  <c r="R200" i="1"/>
  <c r="S200" i="1" s="1"/>
  <c r="R184" i="1"/>
  <c r="S184" i="1" s="1"/>
  <c r="X170" i="1"/>
  <c r="X168" i="1"/>
  <c r="X151" i="1"/>
  <c r="R168" i="1"/>
  <c r="S168" i="1" s="1"/>
  <c r="R151" i="1"/>
  <c r="S151" i="1" s="1"/>
  <c r="X120" i="1"/>
  <c r="X104" i="1"/>
  <c r="M136" i="1"/>
  <c r="N136" i="1" s="1"/>
  <c r="R122" i="1"/>
  <c r="S122" i="1" s="1"/>
  <c r="X135" i="1"/>
  <c r="M58" i="1"/>
  <c r="N58" i="1" s="1"/>
  <c r="X58" i="1"/>
  <c r="M55" i="1"/>
  <c r="N55" i="1" s="1"/>
  <c r="X56" i="1"/>
  <c r="M56" i="1"/>
  <c r="N56" i="1" s="1"/>
  <c r="M88" i="1"/>
  <c r="N88" i="1" s="1"/>
  <c r="X71" i="1"/>
  <c r="M74" i="1"/>
  <c r="N74" i="1" s="1"/>
  <c r="M72" i="1"/>
  <c r="N72" i="1" s="1"/>
  <c r="M63" i="1"/>
  <c r="N63" i="1" s="1"/>
  <c r="X61" i="1"/>
  <c r="M184" i="1"/>
  <c r="N184" i="1" s="1"/>
  <c r="M199" i="1"/>
  <c r="N199" i="1" s="1"/>
  <c r="M191" i="1"/>
  <c r="N191" i="1" s="1"/>
  <c r="M189" i="1"/>
  <c r="N189" i="1" s="1"/>
  <c r="R191" i="1"/>
  <c r="S191" i="1" s="1"/>
  <c r="R189" i="1"/>
  <c r="S189" i="1" s="1"/>
  <c r="R188" i="1"/>
  <c r="S188" i="1" s="1"/>
  <c r="C12" i="4"/>
  <c r="M192" i="1"/>
  <c r="N192" i="1" s="1"/>
  <c r="R192" i="1"/>
  <c r="S192" i="1" s="1"/>
  <c r="M77" i="1"/>
  <c r="N77" i="1" s="1"/>
  <c r="X173" i="1"/>
  <c r="X159" i="1"/>
  <c r="M109" i="1"/>
  <c r="N109" i="1" s="1"/>
  <c r="M61" i="1"/>
  <c r="N61" i="1" s="1"/>
  <c r="R175" i="1"/>
  <c r="S175" i="1" s="1"/>
  <c r="M175" i="1"/>
  <c r="N175" i="1" s="1"/>
  <c r="X125" i="1"/>
  <c r="M60" i="1"/>
  <c r="N60" i="1" s="1"/>
  <c r="M125" i="1"/>
  <c r="N125" i="1" s="1"/>
  <c r="R127" i="1"/>
  <c r="S127" i="1" s="1"/>
  <c r="X111" i="1"/>
  <c r="X95" i="1"/>
  <c r="R77" i="1"/>
  <c r="S77" i="1" s="1"/>
  <c r="M108" i="1"/>
  <c r="N108" i="1" s="1"/>
  <c r="M173" i="1"/>
  <c r="N173" i="1" s="1"/>
  <c r="M106" i="1"/>
  <c r="N106" i="1" s="1"/>
  <c r="R170" i="1"/>
  <c r="S170" i="1" s="1"/>
  <c r="R109" i="1"/>
  <c r="S109" i="1" s="1"/>
  <c r="X157" i="1"/>
  <c r="X93" i="1"/>
  <c r="R172" i="1"/>
  <c r="S172" i="1" s="1"/>
  <c r="X92" i="1"/>
  <c r="R159" i="1"/>
  <c r="S159" i="1" s="1"/>
  <c r="R96" i="1"/>
  <c r="S96" i="1" s="1"/>
  <c r="X152" i="1"/>
  <c r="X90" i="1"/>
  <c r="M156" i="1"/>
  <c r="N156" i="1" s="1"/>
  <c r="M97" i="1"/>
  <c r="N97" i="1" s="1"/>
  <c r="R157" i="1"/>
  <c r="S157" i="1" s="1"/>
  <c r="X88" i="1"/>
  <c r="M152" i="1"/>
  <c r="N152" i="1" s="1"/>
  <c r="M95" i="1"/>
  <c r="N95" i="1" s="1"/>
  <c r="R156" i="1"/>
  <c r="S156" i="1" s="1"/>
  <c r="R92" i="1"/>
  <c r="S92" i="1" s="1"/>
  <c r="X140" i="1"/>
  <c r="X79" i="1"/>
  <c r="M143" i="1"/>
  <c r="N143" i="1" s="1"/>
  <c r="R90" i="1"/>
  <c r="S90" i="1" s="1"/>
  <c r="M141" i="1"/>
  <c r="N141" i="1" s="1"/>
  <c r="C11" i="4"/>
  <c r="M140" i="1"/>
  <c r="N140" i="1" s="1"/>
  <c r="R79" i="1"/>
  <c r="S79" i="1" s="1"/>
  <c r="X127" i="1"/>
  <c r="R76" i="1"/>
  <c r="S76" i="1" s="1"/>
  <c r="X124" i="1"/>
  <c r="X176" i="1"/>
  <c r="X122" i="1"/>
  <c r="M124" i="1"/>
  <c r="N124" i="1" s="1"/>
  <c r="X172" i="1"/>
  <c r="C10" i="4"/>
  <c r="R108" i="1"/>
  <c r="S108" i="1" s="1"/>
  <c r="R64" i="1"/>
  <c r="S64" i="1" s="1"/>
  <c r="X144" i="1"/>
  <c r="M160" i="1"/>
  <c r="N160" i="1" s="1"/>
  <c r="R48" i="1"/>
  <c r="S48" i="1" s="1"/>
  <c r="R143" i="1"/>
  <c r="S143" i="1" s="1"/>
  <c r="R63" i="1"/>
  <c r="S63" i="1" s="1"/>
  <c r="X64" i="1"/>
  <c r="C4" i="4"/>
  <c r="R144" i="1"/>
  <c r="S144" i="1" s="1"/>
  <c r="M80" i="1"/>
  <c r="N80" i="1" s="1"/>
  <c r="R106" i="1"/>
  <c r="S106" i="1" s="1"/>
  <c r="M112" i="1"/>
  <c r="N112" i="1" s="1"/>
  <c r="R176" i="1"/>
  <c r="S176" i="1" s="1"/>
  <c r="R141" i="1"/>
  <c r="S141" i="1" s="1"/>
  <c r="M154" i="1"/>
  <c r="N154" i="1" s="1"/>
  <c r="M110" i="1"/>
  <c r="N110" i="1" s="1"/>
  <c r="M76" i="1"/>
  <c r="N76" i="1" s="1"/>
  <c r="R138" i="1"/>
  <c r="S138" i="1" s="1"/>
  <c r="X138" i="1"/>
  <c r="X96" i="1"/>
  <c r="W48" i="1"/>
  <c r="X48" i="1" s="1"/>
  <c r="X128" i="1"/>
  <c r="R160" i="1"/>
  <c r="S160" i="1" s="1"/>
  <c r="R80" i="1"/>
  <c r="S80" i="1" s="1"/>
  <c r="R128" i="1"/>
  <c r="S128" i="1" s="1"/>
  <c r="R155" i="1"/>
  <c r="S155" i="1" s="1"/>
  <c r="M93" i="1"/>
  <c r="N93" i="1" s="1"/>
  <c r="R154" i="1"/>
  <c r="S154" i="1" s="1"/>
  <c r="R112" i="1"/>
  <c r="S112" i="1" s="1"/>
  <c r="R74" i="1"/>
  <c r="S74" i="1" s="1"/>
  <c r="H3" i="4"/>
  <c r="E14" i="4"/>
  <c r="E13" i="4"/>
  <c r="E12" i="4"/>
  <c r="E11" i="4"/>
  <c r="E10" i="4"/>
  <c r="B4" i="4"/>
  <c r="K3" i="4"/>
  <c r="B14" i="4"/>
  <c r="B13" i="4"/>
  <c r="B12" i="4"/>
  <c r="B11" i="4"/>
  <c r="B10" i="4"/>
  <c r="R11" i="4"/>
  <c r="R10" i="4"/>
  <c r="R9" i="4"/>
  <c r="Q14" i="4"/>
  <c r="Q13" i="4"/>
  <c r="Q12" i="4"/>
  <c r="Q11" i="4"/>
  <c r="Q10" i="4"/>
  <c r="L9" i="4"/>
  <c r="P14" i="4"/>
  <c r="P13" i="4"/>
  <c r="P12" i="4"/>
  <c r="P11" i="4"/>
  <c r="P10" i="4"/>
  <c r="I9" i="4"/>
  <c r="B9" i="4"/>
  <c r="N11" i="4"/>
  <c r="N10" i="4"/>
  <c r="M14" i="4"/>
  <c r="M13" i="4"/>
  <c r="M12" i="4"/>
  <c r="M11" i="4"/>
  <c r="M10" i="4"/>
  <c r="L14" i="4"/>
  <c r="L13" i="4"/>
  <c r="L12" i="4"/>
  <c r="L11" i="4"/>
  <c r="L10" i="4"/>
  <c r="B3" i="4"/>
  <c r="C3" i="4"/>
  <c r="I14" i="4"/>
  <c r="I13" i="4"/>
  <c r="I12" i="4"/>
  <c r="I11" i="4"/>
  <c r="I10" i="4"/>
  <c r="E3" i="4"/>
  <c r="H14" i="4"/>
  <c r="H13" i="4"/>
  <c r="H12" i="4"/>
  <c r="H11" i="4"/>
  <c r="H10" i="4"/>
  <c r="K5" i="4"/>
  <c r="F3" i="4"/>
  <c r="G14" i="4"/>
  <c r="G13" i="4"/>
  <c r="G12" i="4"/>
  <c r="G11" i="4"/>
  <c r="G10" i="4"/>
  <c r="G3" i="4"/>
  <c r="F14" i="4"/>
  <c r="F13" i="4"/>
  <c r="F12" i="4"/>
  <c r="F11" i="4"/>
  <c r="F10" i="4"/>
  <c r="Q9" i="4"/>
  <c r="H5" i="4"/>
  <c r="P9" i="4"/>
  <c r="G5" i="4"/>
  <c r="F5" i="4"/>
  <c r="N9" i="4"/>
  <c r="E5" i="4"/>
  <c r="M9" i="4"/>
  <c r="C5" i="4"/>
  <c r="B5" i="4"/>
  <c r="K4" i="4"/>
  <c r="H9" i="4"/>
  <c r="H4" i="4"/>
  <c r="G9" i="4"/>
  <c r="G4" i="4"/>
  <c r="F9" i="4"/>
  <c r="F4" i="4"/>
  <c r="E9" i="4"/>
  <c r="E4" i="4"/>
  <c r="C9" i="4"/>
  <c r="R274" i="1"/>
  <c r="S274" i="1" s="1"/>
  <c r="X242" i="1"/>
  <c r="M258" i="1"/>
  <c r="N258" i="1" s="1"/>
  <c r="M242" i="1"/>
  <c r="N242" i="1" s="1"/>
  <c r="P33" i="2"/>
  <c r="R16" i="2"/>
  <c r="X229" i="1"/>
  <c r="Q23" i="2"/>
  <c r="R69" i="1"/>
  <c r="S69" i="1" s="1"/>
  <c r="X293" i="1"/>
  <c r="X197" i="1"/>
  <c r="X69" i="1"/>
  <c r="N38" i="2"/>
  <c r="N22" i="2"/>
  <c r="P12" i="2"/>
  <c r="P50" i="2"/>
  <c r="P34" i="2"/>
  <c r="P18" i="2"/>
  <c r="Q56" i="2"/>
  <c r="Q40" i="2"/>
  <c r="Q24" i="2"/>
  <c r="R30" i="2"/>
  <c r="R14" i="2"/>
  <c r="R29" i="2"/>
  <c r="R28" i="2"/>
  <c r="M197" i="1"/>
  <c r="N197" i="1" s="1"/>
  <c r="M165" i="1"/>
  <c r="N165" i="1" s="1"/>
  <c r="M133" i="1"/>
  <c r="N133" i="1" s="1"/>
  <c r="K29" i="2" s="1"/>
  <c r="M102" i="1"/>
  <c r="N102" i="1" s="1"/>
  <c r="R277" i="1"/>
  <c r="S277" i="1" s="1"/>
  <c r="R182" i="1"/>
  <c r="S182" i="1" s="1"/>
  <c r="X182" i="1"/>
  <c r="N35" i="2"/>
  <c r="N19" i="2"/>
  <c r="P63" i="2"/>
  <c r="P47" i="2"/>
  <c r="P31" i="2"/>
  <c r="P15" i="2"/>
  <c r="Q53" i="2"/>
  <c r="Q37" i="2"/>
  <c r="Q21" i="2"/>
  <c r="R27" i="2"/>
  <c r="H19" i="2"/>
  <c r="N12" i="2"/>
  <c r="N34" i="2"/>
  <c r="N18" i="2"/>
  <c r="P62" i="2"/>
  <c r="P46" i="2"/>
  <c r="P30" i="2"/>
  <c r="P14" i="2"/>
  <c r="Q52" i="2"/>
  <c r="Q36" i="2"/>
  <c r="Q20" i="2"/>
  <c r="R26" i="2"/>
  <c r="P65" i="2"/>
  <c r="M70" i="1"/>
  <c r="N70" i="1" s="1"/>
  <c r="R150" i="1"/>
  <c r="S150" i="1" s="1"/>
  <c r="X277" i="1"/>
  <c r="X149" i="1"/>
  <c r="X118" i="1"/>
  <c r="N33" i="2"/>
  <c r="N17" i="2"/>
  <c r="P61" i="2"/>
  <c r="P45" i="2"/>
  <c r="P29" i="2"/>
  <c r="P13" i="2"/>
  <c r="Q51" i="2"/>
  <c r="Q35" i="2"/>
  <c r="Q19" i="2"/>
  <c r="R25" i="2"/>
  <c r="P17" i="2"/>
  <c r="Q22" i="2"/>
  <c r="R149" i="1"/>
  <c r="S149" i="1" s="1"/>
  <c r="R118" i="1"/>
  <c r="S118" i="1" s="1"/>
  <c r="R86" i="1"/>
  <c r="S86" i="1" s="1"/>
  <c r="X117" i="1"/>
  <c r="X86" i="1"/>
  <c r="N32" i="2"/>
  <c r="N16" i="2"/>
  <c r="P60" i="2"/>
  <c r="P44" i="2"/>
  <c r="P28" i="2"/>
  <c r="Q12" i="2"/>
  <c r="Q50" i="2"/>
  <c r="Q34" i="2"/>
  <c r="Q18" i="2"/>
  <c r="R24" i="2"/>
  <c r="P49" i="2"/>
  <c r="Q54" i="2"/>
  <c r="X181" i="1"/>
  <c r="R117" i="1"/>
  <c r="S117" i="1" s="1"/>
  <c r="R85" i="1"/>
  <c r="S85" i="1" s="1"/>
  <c r="R54" i="1"/>
  <c r="S54" i="1" s="1"/>
  <c r="X85" i="1"/>
  <c r="X54" i="1"/>
  <c r="N31" i="2"/>
  <c r="N15" i="2"/>
  <c r="P59" i="2"/>
  <c r="P43" i="2"/>
  <c r="P27" i="2"/>
  <c r="Q65" i="2"/>
  <c r="Q49" i="2"/>
  <c r="Q33" i="2"/>
  <c r="Q17" i="2"/>
  <c r="R23" i="2"/>
  <c r="Q39" i="2"/>
  <c r="M198" i="1"/>
  <c r="N198" i="1" s="1"/>
  <c r="N36" i="2"/>
  <c r="M214" i="1"/>
  <c r="N214" i="1" s="1"/>
  <c r="R53" i="1"/>
  <c r="S53" i="1" s="1"/>
  <c r="X53" i="1"/>
  <c r="N30" i="2"/>
  <c r="N14" i="2"/>
  <c r="P58" i="2"/>
  <c r="P42" i="2"/>
  <c r="P26" i="2"/>
  <c r="Q64" i="2"/>
  <c r="Q48" i="2"/>
  <c r="Q32" i="2"/>
  <c r="Q16" i="2"/>
  <c r="R38" i="2"/>
  <c r="R22" i="2"/>
  <c r="R13" i="2"/>
  <c r="P16" i="2"/>
  <c r="X278" i="1"/>
  <c r="M246" i="1"/>
  <c r="N246" i="1" s="1"/>
  <c r="X214" i="1"/>
  <c r="N29" i="2"/>
  <c r="N13" i="2"/>
  <c r="P57" i="2"/>
  <c r="P41" i="2"/>
  <c r="P25" i="2"/>
  <c r="Q63" i="2"/>
  <c r="Q47" i="2"/>
  <c r="Q31" i="2"/>
  <c r="Q15" i="2"/>
  <c r="R37" i="2"/>
  <c r="R21" i="2"/>
  <c r="M134" i="1"/>
  <c r="N134" i="1" s="1"/>
  <c r="P32" i="2"/>
  <c r="M245" i="1"/>
  <c r="N245" i="1" s="1"/>
  <c r="M150" i="1"/>
  <c r="N150" i="1" s="1"/>
  <c r="R310" i="1"/>
  <c r="S310" i="1" s="1"/>
  <c r="X261" i="1"/>
  <c r="X213" i="1"/>
  <c r="N28" i="2"/>
  <c r="O50" i="2"/>
  <c r="P56" i="2"/>
  <c r="P40" i="2"/>
  <c r="P24" i="2"/>
  <c r="Q62" i="2"/>
  <c r="Q46" i="2"/>
  <c r="Q30" i="2"/>
  <c r="Q14" i="2"/>
  <c r="R36" i="2"/>
  <c r="R20" i="2"/>
  <c r="Q55" i="2"/>
  <c r="M166" i="1"/>
  <c r="N166" i="1" s="1"/>
  <c r="R278" i="1"/>
  <c r="S278" i="1" s="1"/>
  <c r="P48" i="2"/>
  <c r="M213" i="1"/>
  <c r="N213" i="1" s="1"/>
  <c r="M181" i="1"/>
  <c r="N181" i="1" s="1"/>
  <c r="R309" i="1"/>
  <c r="S309" i="1" s="1"/>
  <c r="R198" i="1"/>
  <c r="S198" i="1" s="1"/>
  <c r="R166" i="1"/>
  <c r="S166" i="1" s="1"/>
  <c r="X310" i="1"/>
  <c r="N27" i="2"/>
  <c r="O49" i="2"/>
  <c r="P55" i="2"/>
  <c r="P39" i="2"/>
  <c r="P23" i="2"/>
  <c r="Q61" i="2"/>
  <c r="Q45" i="2"/>
  <c r="Q29" i="2"/>
  <c r="Q13" i="2"/>
  <c r="R35" i="2"/>
  <c r="R19" i="2"/>
  <c r="P64" i="2"/>
  <c r="R165" i="1"/>
  <c r="S165" i="1" s="1"/>
  <c r="X309" i="1"/>
  <c r="N26" i="2"/>
  <c r="O48" i="2"/>
  <c r="P54" i="2"/>
  <c r="P38" i="2"/>
  <c r="P22" i="2"/>
  <c r="Q60" i="2"/>
  <c r="Q44" i="2"/>
  <c r="Q28" i="2"/>
  <c r="R12" i="2"/>
  <c r="R34" i="2"/>
  <c r="R18" i="2"/>
  <c r="X134" i="1"/>
  <c r="N25" i="2"/>
  <c r="P53" i="2"/>
  <c r="P37" i="2"/>
  <c r="P21" i="2"/>
  <c r="Q59" i="2"/>
  <c r="Q43" i="2"/>
  <c r="Q27" i="2"/>
  <c r="R33" i="2"/>
  <c r="R17" i="2"/>
  <c r="N21" i="2"/>
  <c r="N20" i="2"/>
  <c r="R294" i="1"/>
  <c r="S294" i="1" s="1"/>
  <c r="R102" i="1"/>
  <c r="S102" i="1" s="1"/>
  <c r="X133" i="1"/>
  <c r="N24" i="2"/>
  <c r="P52" i="2"/>
  <c r="P36" i="2"/>
  <c r="P20" i="2"/>
  <c r="Q58" i="2"/>
  <c r="Q42" i="2"/>
  <c r="Q26" i="2"/>
  <c r="R32" i="2"/>
  <c r="N37" i="2"/>
  <c r="M19" i="2"/>
  <c r="Q38" i="2"/>
  <c r="M101" i="1"/>
  <c r="N101" i="1" s="1"/>
  <c r="R293" i="1"/>
  <c r="S293" i="1" s="1"/>
  <c r="R101" i="1"/>
  <c r="S101" i="1" s="1"/>
  <c r="R70" i="1"/>
  <c r="S70" i="1" s="1"/>
  <c r="X294" i="1"/>
  <c r="X245" i="1"/>
  <c r="N23" i="2"/>
  <c r="O45" i="2"/>
  <c r="P51" i="2"/>
  <c r="P35" i="2"/>
  <c r="P19" i="2"/>
  <c r="Q57" i="2"/>
  <c r="Q41" i="2"/>
  <c r="Q25" i="2"/>
  <c r="R31" i="2"/>
  <c r="R15" i="2"/>
  <c r="M16" i="2"/>
  <c r="L56" i="2"/>
  <c r="L40" i="2"/>
  <c r="L24" i="2"/>
  <c r="M63" i="2"/>
  <c r="M47" i="2"/>
  <c r="M31" i="2"/>
  <c r="M15" i="2"/>
  <c r="L25" i="2"/>
  <c r="L55" i="2"/>
  <c r="L39" i="2"/>
  <c r="L23" i="2"/>
  <c r="M62" i="2"/>
  <c r="M46" i="2"/>
  <c r="M30" i="2"/>
  <c r="M14" i="2"/>
  <c r="M64" i="2"/>
  <c r="L54" i="2"/>
  <c r="L38" i="2"/>
  <c r="L22" i="2"/>
  <c r="M61" i="2"/>
  <c r="M45" i="2"/>
  <c r="M29" i="2"/>
  <c r="M13" i="2"/>
  <c r="L41" i="2"/>
  <c r="K13" i="2"/>
  <c r="L53" i="2"/>
  <c r="L37" i="2"/>
  <c r="L21" i="2"/>
  <c r="M60" i="2"/>
  <c r="M44" i="2"/>
  <c r="M28" i="2"/>
  <c r="L52" i="2"/>
  <c r="L36" i="2"/>
  <c r="L20" i="2"/>
  <c r="M59" i="2"/>
  <c r="M43" i="2"/>
  <c r="M27" i="2"/>
  <c r="X258" i="1"/>
  <c r="K11" i="2"/>
  <c r="L51" i="2"/>
  <c r="L35" i="2"/>
  <c r="L19" i="2"/>
  <c r="M58" i="2"/>
  <c r="M42" i="2"/>
  <c r="M26" i="2"/>
  <c r="K26" i="2"/>
  <c r="K10" i="2"/>
  <c r="L50" i="2"/>
  <c r="L34" i="2"/>
  <c r="L18" i="2"/>
  <c r="M57" i="2"/>
  <c r="M41" i="2"/>
  <c r="M25" i="2"/>
  <c r="K9" i="2"/>
  <c r="L65" i="2"/>
  <c r="L49" i="2"/>
  <c r="L33" i="2"/>
  <c r="L17" i="2"/>
  <c r="M56" i="2"/>
  <c r="M40" i="2"/>
  <c r="M24" i="2"/>
  <c r="M48" i="2"/>
  <c r="K56" i="2"/>
  <c r="K8" i="2"/>
  <c r="L64" i="2"/>
  <c r="L48" i="2"/>
  <c r="L32" i="2"/>
  <c r="L16" i="2"/>
  <c r="M55" i="2"/>
  <c r="M39" i="2"/>
  <c r="M23" i="2"/>
  <c r="M32" i="2"/>
  <c r="K7" i="2"/>
  <c r="L63" i="2"/>
  <c r="L47" i="2"/>
  <c r="L31" i="2"/>
  <c r="L15" i="2"/>
  <c r="M54" i="2"/>
  <c r="M38" i="2"/>
  <c r="M22" i="2"/>
  <c r="K6" i="2"/>
  <c r="L62" i="2"/>
  <c r="L46" i="2"/>
  <c r="L30" i="2"/>
  <c r="L14" i="2"/>
  <c r="M53" i="2"/>
  <c r="M37" i="2"/>
  <c r="M21" i="2"/>
  <c r="L57" i="2"/>
  <c r="K5" i="2"/>
  <c r="L61" i="2"/>
  <c r="L45" i="2"/>
  <c r="L29" i="2"/>
  <c r="L13" i="2"/>
  <c r="M52" i="2"/>
  <c r="M36" i="2"/>
  <c r="M20" i="2"/>
  <c r="K4" i="2"/>
  <c r="L60" i="2"/>
  <c r="L44" i="2"/>
  <c r="L28" i="2"/>
  <c r="L12" i="2"/>
  <c r="M51" i="2"/>
  <c r="M35" i="2"/>
  <c r="H4" i="2"/>
  <c r="K19" i="2"/>
  <c r="L59" i="2"/>
  <c r="L43" i="2"/>
  <c r="L27" i="2"/>
  <c r="M12" i="2"/>
  <c r="M50" i="2"/>
  <c r="M34" i="2"/>
  <c r="M18" i="2"/>
  <c r="I51" i="2"/>
  <c r="K3" i="2"/>
  <c r="L58" i="2"/>
  <c r="L42" i="2"/>
  <c r="L26" i="2"/>
  <c r="M65" i="2"/>
  <c r="M49" i="2"/>
  <c r="M33" i="2"/>
  <c r="M17" i="2"/>
  <c r="E23" i="2"/>
  <c r="G7" i="2"/>
  <c r="F53" i="2"/>
  <c r="H11" i="2"/>
  <c r="M260" i="1"/>
  <c r="N260" i="1" s="1"/>
  <c r="M180" i="1"/>
  <c r="N180" i="1" s="1"/>
  <c r="K38" i="2" s="1"/>
  <c r="R292" i="1"/>
  <c r="S292" i="1" s="1"/>
  <c r="X84" i="1"/>
  <c r="E53" i="2"/>
  <c r="E37" i="2"/>
  <c r="E21" i="2"/>
  <c r="E5" i="2"/>
  <c r="F52" i="2"/>
  <c r="F36" i="2"/>
  <c r="F20" i="2"/>
  <c r="F4" i="2"/>
  <c r="G53" i="2"/>
  <c r="G37" i="2"/>
  <c r="G21" i="2"/>
  <c r="G5" i="2"/>
  <c r="I58" i="2"/>
  <c r="I50" i="2"/>
  <c r="I42" i="2"/>
  <c r="I34" i="2"/>
  <c r="I26" i="2"/>
  <c r="I18" i="2"/>
  <c r="I10" i="2"/>
  <c r="I35" i="2"/>
  <c r="H59" i="2"/>
  <c r="M68" i="1"/>
  <c r="N68" i="1" s="1"/>
  <c r="X164" i="1"/>
  <c r="E52" i="2"/>
  <c r="E36" i="2"/>
  <c r="E20" i="2"/>
  <c r="E4" i="2"/>
  <c r="F51" i="2"/>
  <c r="F35" i="2"/>
  <c r="F19" i="2"/>
  <c r="G3" i="2"/>
  <c r="G52" i="2"/>
  <c r="G36" i="2"/>
  <c r="G20" i="2"/>
  <c r="G4" i="2"/>
  <c r="H58" i="2"/>
  <c r="H50" i="2"/>
  <c r="H42" i="2"/>
  <c r="H34" i="2"/>
  <c r="H26" i="2"/>
  <c r="H18" i="2"/>
  <c r="H10" i="2"/>
  <c r="F54" i="2"/>
  <c r="G39" i="2"/>
  <c r="H35" i="2"/>
  <c r="R164" i="1"/>
  <c r="S164" i="1" s="1"/>
  <c r="M148" i="1"/>
  <c r="N148" i="1" s="1"/>
  <c r="E51" i="2"/>
  <c r="E35" i="2"/>
  <c r="E19" i="2"/>
  <c r="F3" i="2"/>
  <c r="F50" i="2"/>
  <c r="F34" i="2"/>
  <c r="F18" i="2"/>
  <c r="I3" i="2"/>
  <c r="G51" i="2"/>
  <c r="G35" i="2"/>
  <c r="G19" i="2"/>
  <c r="I65" i="2"/>
  <c r="I57" i="2"/>
  <c r="I49" i="2"/>
  <c r="I41" i="2"/>
  <c r="I33" i="2"/>
  <c r="I25" i="2"/>
  <c r="I17" i="2"/>
  <c r="I9" i="2"/>
  <c r="F6" i="2"/>
  <c r="R116" i="1"/>
  <c r="S116" i="1" s="1"/>
  <c r="H43" i="2"/>
  <c r="X196" i="1"/>
  <c r="X52" i="1"/>
  <c r="E3" i="2"/>
  <c r="E50" i="2"/>
  <c r="E34" i="2"/>
  <c r="E18" i="2"/>
  <c r="F65" i="2"/>
  <c r="F49" i="2"/>
  <c r="F33" i="2"/>
  <c r="F17" i="2"/>
  <c r="H3" i="2"/>
  <c r="G50" i="2"/>
  <c r="G34" i="2"/>
  <c r="G18" i="2"/>
  <c r="H65" i="2"/>
  <c r="H57" i="2"/>
  <c r="H49" i="2"/>
  <c r="H41" i="2"/>
  <c r="H33" i="2"/>
  <c r="H25" i="2"/>
  <c r="H17" i="2"/>
  <c r="H9" i="2"/>
  <c r="G55" i="2"/>
  <c r="H51" i="2"/>
  <c r="R84" i="1"/>
  <c r="S84" i="1" s="1"/>
  <c r="M228" i="1"/>
  <c r="N228" i="1" s="1"/>
  <c r="R52" i="1"/>
  <c r="S52" i="1" s="1"/>
  <c r="E65" i="2"/>
  <c r="E49" i="2"/>
  <c r="E33" i="2"/>
  <c r="E17" i="2"/>
  <c r="F64" i="2"/>
  <c r="F48" i="2"/>
  <c r="F32" i="2"/>
  <c r="F16" i="2"/>
  <c r="G65" i="2"/>
  <c r="G49" i="2"/>
  <c r="G33" i="2"/>
  <c r="G17" i="2"/>
  <c r="I64" i="2"/>
  <c r="I56" i="2"/>
  <c r="I48" i="2"/>
  <c r="I40" i="2"/>
  <c r="I32" i="2"/>
  <c r="I24" i="2"/>
  <c r="I16" i="2"/>
  <c r="I8" i="2"/>
  <c r="I27" i="2"/>
  <c r="G38" i="2"/>
  <c r="X132" i="1"/>
  <c r="E64" i="2"/>
  <c r="E48" i="2"/>
  <c r="E32" i="2"/>
  <c r="E16" i="2"/>
  <c r="F63" i="2"/>
  <c r="F47" i="2"/>
  <c r="F31" i="2"/>
  <c r="F15" i="2"/>
  <c r="G64" i="2"/>
  <c r="G48" i="2"/>
  <c r="G32" i="2"/>
  <c r="G16" i="2"/>
  <c r="H64" i="2"/>
  <c r="H56" i="2"/>
  <c r="H48" i="2"/>
  <c r="H40" i="2"/>
  <c r="H32" i="2"/>
  <c r="H24" i="2"/>
  <c r="H16" i="2"/>
  <c r="H8" i="2"/>
  <c r="I43" i="2"/>
  <c r="E22" i="2"/>
  <c r="F21" i="2"/>
  <c r="R132" i="1"/>
  <c r="S132" i="1" s="1"/>
  <c r="E63" i="2"/>
  <c r="E47" i="2"/>
  <c r="E31" i="2"/>
  <c r="E15" i="2"/>
  <c r="F62" i="2"/>
  <c r="F46" i="2"/>
  <c r="F30" i="2"/>
  <c r="F14" i="2"/>
  <c r="G63" i="2"/>
  <c r="G47" i="2"/>
  <c r="G31" i="2"/>
  <c r="G15" i="2"/>
  <c r="I63" i="2"/>
  <c r="I55" i="2"/>
  <c r="I47" i="2"/>
  <c r="I39" i="2"/>
  <c r="I31" i="2"/>
  <c r="I23" i="2"/>
  <c r="I15" i="2"/>
  <c r="I7" i="2"/>
  <c r="I11" i="2"/>
  <c r="X244" i="1"/>
  <c r="H27" i="2"/>
  <c r="X260" i="1"/>
  <c r="X228" i="1"/>
  <c r="X100" i="1"/>
  <c r="C8" i="2"/>
  <c r="E62" i="2"/>
  <c r="E46" i="2"/>
  <c r="E30" i="2"/>
  <c r="E14" i="2"/>
  <c r="F61" i="2"/>
  <c r="F45" i="2"/>
  <c r="F29" i="2"/>
  <c r="F13" i="2"/>
  <c r="G62" i="2"/>
  <c r="G46" i="2"/>
  <c r="G30" i="2"/>
  <c r="G14" i="2"/>
  <c r="H63" i="2"/>
  <c r="H55" i="2"/>
  <c r="H47" i="2"/>
  <c r="H39" i="2"/>
  <c r="H31" i="2"/>
  <c r="H23" i="2"/>
  <c r="H15" i="2"/>
  <c r="H7" i="2"/>
  <c r="F22" i="2"/>
  <c r="F5" i="2"/>
  <c r="M196" i="1"/>
  <c r="N196" i="1" s="1"/>
  <c r="R180" i="1"/>
  <c r="S180" i="1" s="1"/>
  <c r="X259" i="1"/>
  <c r="E61" i="2"/>
  <c r="E45" i="2"/>
  <c r="E29" i="2"/>
  <c r="E13" i="2"/>
  <c r="F60" i="2"/>
  <c r="F44" i="2"/>
  <c r="F28" i="2"/>
  <c r="F12" i="2"/>
  <c r="G61" i="2"/>
  <c r="G45" i="2"/>
  <c r="G29" i="2"/>
  <c r="G13" i="2"/>
  <c r="I62" i="2"/>
  <c r="I54" i="2"/>
  <c r="I46" i="2"/>
  <c r="I38" i="2"/>
  <c r="I30" i="2"/>
  <c r="I22" i="2"/>
  <c r="I14" i="2"/>
  <c r="I6" i="2"/>
  <c r="E39" i="2"/>
  <c r="I59" i="2"/>
  <c r="E6" i="2"/>
  <c r="G54" i="2"/>
  <c r="E60" i="2"/>
  <c r="E44" i="2"/>
  <c r="E28" i="2"/>
  <c r="E12" i="2"/>
  <c r="F59" i="2"/>
  <c r="F43" i="2"/>
  <c r="F27" i="2"/>
  <c r="F11" i="2"/>
  <c r="G60" i="2"/>
  <c r="G44" i="2"/>
  <c r="G28" i="2"/>
  <c r="G12" i="2"/>
  <c r="H62" i="2"/>
  <c r="H54" i="2"/>
  <c r="H46" i="2"/>
  <c r="H38" i="2"/>
  <c r="H30" i="2"/>
  <c r="H22" i="2"/>
  <c r="H14" i="2"/>
  <c r="H6" i="2"/>
  <c r="I19" i="2"/>
  <c r="G6" i="2"/>
  <c r="R291" i="1"/>
  <c r="S291" i="1" s="1"/>
  <c r="M244" i="1"/>
  <c r="N244" i="1" s="1"/>
  <c r="X68" i="1"/>
  <c r="E59" i="2"/>
  <c r="E43" i="2"/>
  <c r="E27" i="2"/>
  <c r="E11" i="2"/>
  <c r="F58" i="2"/>
  <c r="F42" i="2"/>
  <c r="F26" i="2"/>
  <c r="F10" i="2"/>
  <c r="G59" i="2"/>
  <c r="G43" i="2"/>
  <c r="G27" i="2"/>
  <c r="G11" i="2"/>
  <c r="I61" i="2"/>
  <c r="I53" i="2"/>
  <c r="I45" i="2"/>
  <c r="I37" i="2"/>
  <c r="I29" i="2"/>
  <c r="I21" i="2"/>
  <c r="I13" i="2"/>
  <c r="I5" i="2"/>
  <c r="E7" i="2"/>
  <c r="G23" i="2"/>
  <c r="E54" i="2"/>
  <c r="G22" i="2"/>
  <c r="M259" i="1"/>
  <c r="N259" i="1" s="1"/>
  <c r="K54" i="2" s="1"/>
  <c r="M243" i="1"/>
  <c r="N243" i="1" s="1"/>
  <c r="R308" i="1"/>
  <c r="S308" i="1" s="1"/>
  <c r="X148" i="1"/>
  <c r="S32" i="2" s="1"/>
  <c r="E58" i="2"/>
  <c r="E42" i="2"/>
  <c r="E26" i="2"/>
  <c r="E10" i="2"/>
  <c r="F57" i="2"/>
  <c r="F41" i="2"/>
  <c r="F25" i="2"/>
  <c r="F9" i="2"/>
  <c r="G58" i="2"/>
  <c r="G42" i="2"/>
  <c r="G26" i="2"/>
  <c r="G10" i="2"/>
  <c r="H61" i="2"/>
  <c r="H53" i="2"/>
  <c r="H45" i="2"/>
  <c r="H37" i="2"/>
  <c r="H29" i="2"/>
  <c r="H21" i="2"/>
  <c r="H13" i="2"/>
  <c r="H5" i="2"/>
  <c r="F38" i="2"/>
  <c r="F37" i="2"/>
  <c r="M212" i="1"/>
  <c r="N212" i="1" s="1"/>
  <c r="X212" i="1"/>
  <c r="E57" i="2"/>
  <c r="E41" i="2"/>
  <c r="E25" i="2"/>
  <c r="E9" i="2"/>
  <c r="F56" i="2"/>
  <c r="F40" i="2"/>
  <c r="F24" i="2"/>
  <c r="F8" i="2"/>
  <c r="G57" i="2"/>
  <c r="G41" i="2"/>
  <c r="G25" i="2"/>
  <c r="G9" i="2"/>
  <c r="I60" i="2"/>
  <c r="I52" i="2"/>
  <c r="I44" i="2"/>
  <c r="I36" i="2"/>
  <c r="I28" i="2"/>
  <c r="I20" i="2"/>
  <c r="I12" i="2"/>
  <c r="I4" i="2"/>
  <c r="E55" i="2"/>
  <c r="E38" i="2"/>
  <c r="E56" i="2"/>
  <c r="E40" i="2"/>
  <c r="E24" i="2"/>
  <c r="E8" i="2"/>
  <c r="F55" i="2"/>
  <c r="F39" i="2"/>
  <c r="F23" i="2"/>
  <c r="F7" i="2"/>
  <c r="G56" i="2"/>
  <c r="G40" i="2"/>
  <c r="G24" i="2"/>
  <c r="G8" i="2"/>
  <c r="H60" i="2"/>
  <c r="H52" i="2"/>
  <c r="H44" i="2"/>
  <c r="H36" i="2"/>
  <c r="H28" i="2"/>
  <c r="H20" i="2"/>
  <c r="H12" i="2"/>
  <c r="R286" i="1"/>
  <c r="S286" i="1" s="1"/>
  <c r="O59" i="2" s="1"/>
  <c r="R87" i="1"/>
  <c r="S87" i="1" s="1"/>
  <c r="X87" i="1"/>
  <c r="C52" i="2"/>
  <c r="C36" i="2"/>
  <c r="C20" i="2"/>
  <c r="C4" i="2"/>
  <c r="C51" i="2"/>
  <c r="C35" i="2"/>
  <c r="C19" i="2"/>
  <c r="M247" i="1"/>
  <c r="N247" i="1" s="1"/>
  <c r="M153" i="1"/>
  <c r="N153" i="1" s="1"/>
  <c r="M89" i="1"/>
  <c r="N89" i="1" s="1"/>
  <c r="R281" i="1"/>
  <c r="S281" i="1" s="1"/>
  <c r="R169" i="1"/>
  <c r="S169" i="1" s="1"/>
  <c r="R126" i="1"/>
  <c r="S126" i="1" s="1"/>
  <c r="R105" i="1"/>
  <c r="S105" i="1" s="1"/>
  <c r="R62" i="1"/>
  <c r="S62" i="1" s="1"/>
  <c r="X302" i="1"/>
  <c r="X263" i="1"/>
  <c r="X201" i="1"/>
  <c r="X126" i="1"/>
  <c r="X105" i="1"/>
  <c r="X62" i="1"/>
  <c r="S14" i="2" s="1"/>
  <c r="C3" i="2"/>
  <c r="C50" i="2"/>
  <c r="C34" i="2"/>
  <c r="C18" i="2"/>
  <c r="R167" i="1"/>
  <c r="S167" i="1" s="1"/>
  <c r="R103" i="1"/>
  <c r="S103" i="1" s="1"/>
  <c r="X295" i="1"/>
  <c r="X199" i="1"/>
  <c r="X169" i="1"/>
  <c r="S36" i="2" s="1"/>
  <c r="X103" i="1"/>
  <c r="C64" i="2"/>
  <c r="C48" i="2"/>
  <c r="C32" i="2"/>
  <c r="C16" i="2"/>
  <c r="X233" i="1"/>
  <c r="C63" i="2"/>
  <c r="C47" i="2"/>
  <c r="C31" i="2"/>
  <c r="C15" i="2"/>
  <c r="M263" i="1"/>
  <c r="N263" i="1" s="1"/>
  <c r="M217" i="1"/>
  <c r="N217" i="1" s="1"/>
  <c r="R121" i="1"/>
  <c r="S121" i="1" s="1"/>
  <c r="R78" i="1"/>
  <c r="S78" i="1" s="1"/>
  <c r="R57" i="1"/>
  <c r="S57" i="1" s="1"/>
  <c r="X231" i="1"/>
  <c r="X167" i="1"/>
  <c r="X121" i="1"/>
  <c r="X78" i="1"/>
  <c r="X57" i="1"/>
  <c r="C62" i="2"/>
  <c r="C46" i="2"/>
  <c r="C30" i="2"/>
  <c r="C14" i="2"/>
  <c r="C33" i="2"/>
  <c r="R185" i="1"/>
  <c r="S185" i="1" s="1"/>
  <c r="C61" i="2"/>
  <c r="C45" i="2"/>
  <c r="C29" i="2"/>
  <c r="C13" i="2"/>
  <c r="R119" i="1"/>
  <c r="S119" i="1" s="1"/>
  <c r="R55" i="1"/>
  <c r="S55" i="1" s="1"/>
  <c r="X119" i="1"/>
  <c r="C60" i="2"/>
  <c r="C44" i="2"/>
  <c r="C28" i="2"/>
  <c r="C12" i="2"/>
  <c r="C17" i="2"/>
  <c r="M215" i="1"/>
  <c r="N215" i="1" s="1"/>
  <c r="R302" i="1"/>
  <c r="S302" i="1" s="1"/>
  <c r="R183" i="1"/>
  <c r="S183" i="1" s="1"/>
  <c r="X286" i="1"/>
  <c r="X217" i="1"/>
  <c r="X185" i="1"/>
  <c r="C59" i="2"/>
  <c r="C43" i="2"/>
  <c r="C27" i="2"/>
  <c r="C11" i="2"/>
  <c r="C49" i="2"/>
  <c r="M238" i="1"/>
  <c r="N238" i="1" s="1"/>
  <c r="R158" i="1"/>
  <c r="S158" i="1" s="1"/>
  <c r="R137" i="1"/>
  <c r="S137" i="1" s="1"/>
  <c r="O29" i="2" s="1"/>
  <c r="R94" i="1"/>
  <c r="S94" i="1" s="1"/>
  <c r="R73" i="1"/>
  <c r="S73" i="1" s="1"/>
  <c r="X137" i="1"/>
  <c r="X94" i="1"/>
  <c r="X73" i="1"/>
  <c r="S17" i="2" s="1"/>
  <c r="C58" i="2"/>
  <c r="C42" i="2"/>
  <c r="C26" i="2"/>
  <c r="C10" i="2"/>
  <c r="C65" i="2"/>
  <c r="X279" i="1"/>
  <c r="X247" i="1"/>
  <c r="X215" i="1"/>
  <c r="X183" i="1"/>
  <c r="C57" i="2"/>
  <c r="C41" i="2"/>
  <c r="C25" i="2"/>
  <c r="C9" i="2"/>
  <c r="C56" i="2"/>
  <c r="C24" i="2"/>
  <c r="C55" i="2"/>
  <c r="C39" i="2"/>
  <c r="C23" i="2"/>
  <c r="C7" i="2"/>
  <c r="C40" i="2"/>
  <c r="M254" i="1"/>
  <c r="N254" i="1" s="1"/>
  <c r="M231" i="1"/>
  <c r="N231" i="1" s="1"/>
  <c r="R110" i="1"/>
  <c r="S110" i="1" s="1"/>
  <c r="O24" i="2" s="1"/>
  <c r="R89" i="1"/>
  <c r="S89" i="1" s="1"/>
  <c r="X311" i="1"/>
  <c r="C54" i="2"/>
  <c r="C38" i="2"/>
  <c r="C22" i="2"/>
  <c r="C6" i="2"/>
  <c r="R153" i="1"/>
  <c r="S153" i="1" s="1"/>
  <c r="C53" i="2"/>
  <c r="C37" i="2"/>
  <c r="C21" i="2"/>
  <c r="C5" i="2"/>
  <c r="M107" i="1"/>
  <c r="N107" i="1" s="1"/>
  <c r="K23" i="2" s="1"/>
  <c r="R203" i="1"/>
  <c r="S203" i="1" s="1"/>
  <c r="R224" i="1"/>
  <c r="S224" i="1" s="1"/>
  <c r="R262" i="1"/>
  <c r="S262" i="1" s="1"/>
  <c r="O54" i="2" s="1"/>
  <c r="M235" i="1"/>
  <c r="N235" i="1" s="1"/>
  <c r="R139" i="1"/>
  <c r="S139" i="1" s="1"/>
  <c r="X267" i="1"/>
  <c r="X113" i="1"/>
  <c r="R223" i="1"/>
  <c r="S223" i="1" s="1"/>
  <c r="M187" i="1"/>
  <c r="N187" i="1" s="1"/>
  <c r="K39" i="2" s="1"/>
  <c r="X241" i="1"/>
  <c r="S50" i="2" s="1"/>
  <c r="R222" i="1"/>
  <c r="S222" i="1" s="1"/>
  <c r="M251" i="1"/>
  <c r="N251" i="1" s="1"/>
  <c r="M123" i="1"/>
  <c r="N123" i="1" s="1"/>
  <c r="K27" i="2" s="1"/>
  <c r="M65" i="1"/>
  <c r="N65" i="1" s="1"/>
  <c r="K15" i="2" s="1"/>
  <c r="R97" i="1"/>
  <c r="S97" i="1" s="1"/>
  <c r="R221" i="1"/>
  <c r="S221" i="1" s="1"/>
  <c r="R59" i="1"/>
  <c r="S59" i="1" s="1"/>
  <c r="O14" i="2" s="1"/>
  <c r="R219" i="1"/>
  <c r="S219" i="1" s="1"/>
  <c r="M203" i="1"/>
  <c r="N203" i="1" s="1"/>
  <c r="K43" i="2" s="1"/>
  <c r="M139" i="1"/>
  <c r="N139" i="1" s="1"/>
  <c r="R75" i="1"/>
  <c r="S75" i="1" s="1"/>
  <c r="R218" i="1"/>
  <c r="S218" i="1" s="1"/>
  <c r="R251" i="1"/>
  <c r="S251" i="1" s="1"/>
  <c r="R246" i="1"/>
  <c r="S246" i="1" s="1"/>
  <c r="R171" i="1"/>
  <c r="S171" i="1" s="1"/>
  <c r="X257" i="1"/>
  <c r="X235" i="1"/>
  <c r="M59" i="1"/>
  <c r="N59" i="1" s="1"/>
  <c r="K14" i="2" s="1"/>
  <c r="R91" i="1"/>
  <c r="S91" i="1" s="1"/>
  <c r="M219" i="1"/>
  <c r="N219" i="1" s="1"/>
  <c r="K46" i="2" s="1"/>
  <c r="M155" i="1"/>
  <c r="N155" i="1" s="1"/>
  <c r="R243" i="1"/>
  <c r="S243" i="1" s="1"/>
  <c r="M75" i="1"/>
  <c r="N75" i="1" s="1"/>
  <c r="K17" i="2" s="1"/>
  <c r="R273" i="1"/>
  <c r="S273" i="1" s="1"/>
  <c r="R107" i="1"/>
  <c r="S107" i="1" s="1"/>
  <c r="M241" i="1"/>
  <c r="N241" i="1" s="1"/>
  <c r="R187" i="1"/>
  <c r="S187" i="1" s="1"/>
  <c r="M257" i="1"/>
  <c r="N257" i="1" s="1"/>
  <c r="R227" i="1"/>
  <c r="S227" i="1" s="1"/>
  <c r="M171" i="1"/>
  <c r="N171" i="1" s="1"/>
  <c r="K36" i="2" s="1"/>
  <c r="M91" i="1"/>
  <c r="N91" i="1" s="1"/>
  <c r="R123" i="1"/>
  <c r="S123" i="1" s="1"/>
  <c r="R65" i="1"/>
  <c r="S65" i="1" s="1"/>
  <c r="R226" i="1"/>
  <c r="S226" i="1" s="1"/>
  <c r="R225" i="1"/>
  <c r="S225" i="1" s="1"/>
  <c r="R307" i="1"/>
  <c r="S307" i="1" s="1"/>
  <c r="R299" i="1"/>
  <c r="S299" i="1" s="1"/>
  <c r="X315" i="1"/>
  <c r="X312" i="1"/>
  <c r="M308" i="1"/>
  <c r="N308" i="1" s="1"/>
  <c r="M292" i="1"/>
  <c r="N292" i="1" s="1"/>
  <c r="M307" i="1"/>
  <c r="N307" i="1" s="1"/>
  <c r="M291" i="1"/>
  <c r="N291" i="1" s="1"/>
  <c r="M306" i="1"/>
  <c r="N306" i="1" s="1"/>
  <c r="M290" i="1"/>
  <c r="N290" i="1" s="1"/>
  <c r="M305" i="1"/>
  <c r="N305" i="1" s="1"/>
  <c r="M289" i="1"/>
  <c r="N289" i="1" s="1"/>
  <c r="X304" i="1"/>
  <c r="S63" i="2" s="1"/>
  <c r="M304" i="1"/>
  <c r="N304" i="1" s="1"/>
  <c r="M288" i="1"/>
  <c r="N288" i="1" s="1"/>
  <c r="M303" i="1"/>
  <c r="N303" i="1" s="1"/>
  <c r="M287" i="1"/>
  <c r="N287" i="1" s="1"/>
  <c r="R315" i="1"/>
  <c r="S315" i="1" s="1"/>
  <c r="O65" i="2" s="1"/>
  <c r="R279" i="1"/>
  <c r="S279" i="1" s="1"/>
  <c r="X299" i="1"/>
  <c r="M316" i="1"/>
  <c r="N316" i="1" s="1"/>
  <c r="M300" i="1"/>
  <c r="N300" i="1" s="1"/>
  <c r="M283" i="1"/>
  <c r="N283" i="1" s="1"/>
  <c r="X296" i="1"/>
  <c r="M282" i="1"/>
  <c r="N282" i="1" s="1"/>
  <c r="M314" i="1"/>
  <c r="N314" i="1" s="1"/>
  <c r="M298" i="1"/>
  <c r="N298" i="1" s="1"/>
  <c r="M281" i="1"/>
  <c r="N281" i="1" s="1"/>
  <c r="M313" i="1"/>
  <c r="N313" i="1" s="1"/>
  <c r="M297" i="1"/>
  <c r="N297" i="1" s="1"/>
  <c r="M312" i="1"/>
  <c r="N312" i="1" s="1"/>
  <c r="M274" i="1"/>
  <c r="N274" i="1" s="1"/>
  <c r="M311" i="1"/>
  <c r="N311" i="1" s="1"/>
  <c r="M295" i="1"/>
  <c r="N295" i="1" s="1"/>
  <c r="M273" i="1"/>
  <c r="N273" i="1" s="1"/>
  <c r="R276" i="1"/>
  <c r="S276" i="1" s="1"/>
  <c r="R275" i="1"/>
  <c r="S275" i="1" s="1"/>
  <c r="M284" i="1"/>
  <c r="N284" i="1" s="1"/>
  <c r="M280" i="1"/>
  <c r="N280" i="1" s="1"/>
  <c r="X283" i="1"/>
  <c r="M276" i="1"/>
  <c r="N276" i="1" s="1"/>
  <c r="M275" i="1"/>
  <c r="N275" i="1" s="1"/>
  <c r="R306" i="1"/>
  <c r="S306" i="1" s="1"/>
  <c r="R305" i="1"/>
  <c r="S305" i="1" s="1"/>
  <c r="X316" i="1"/>
  <c r="X300" i="1"/>
  <c r="X284" i="1"/>
  <c r="R289" i="1"/>
  <c r="S289" i="1" s="1"/>
  <c r="R290" i="1"/>
  <c r="S290" i="1" s="1"/>
  <c r="X314" i="1"/>
  <c r="X298" i="1"/>
  <c r="X282" i="1"/>
  <c r="X313" i="1"/>
  <c r="X297" i="1"/>
  <c r="R272" i="1"/>
  <c r="S272" i="1" s="1"/>
  <c r="R256" i="1"/>
  <c r="S256" i="1" s="1"/>
  <c r="X232" i="1"/>
  <c r="M265" i="1"/>
  <c r="N265" i="1" s="1"/>
  <c r="M249" i="1"/>
  <c r="N249" i="1" s="1"/>
  <c r="M233" i="1"/>
  <c r="N233" i="1" s="1"/>
  <c r="X249" i="1"/>
  <c r="S52" i="2" s="1"/>
  <c r="M264" i="1"/>
  <c r="N264" i="1" s="1"/>
  <c r="M248" i="1"/>
  <c r="N248" i="1" s="1"/>
  <c r="M232" i="1"/>
  <c r="N232" i="1" s="1"/>
  <c r="R270" i="1"/>
  <c r="S270" i="1" s="1"/>
  <c r="R254" i="1"/>
  <c r="S254" i="1" s="1"/>
  <c r="O53" i="2" s="1"/>
  <c r="R265" i="1"/>
  <c r="S265" i="1" s="1"/>
  <c r="R264" i="1"/>
  <c r="S264" i="1" s="1"/>
  <c r="R248" i="1"/>
  <c r="S248" i="1" s="1"/>
  <c r="M223" i="1"/>
  <c r="N223" i="1" s="1"/>
  <c r="X222" i="1"/>
  <c r="S46" i="2" s="1"/>
  <c r="X190" i="1"/>
  <c r="S40" i="2" s="1"/>
  <c r="X206" i="1"/>
  <c r="M81" i="1"/>
  <c r="N81" i="1" s="1"/>
  <c r="R81" i="1"/>
  <c r="S81" i="1" s="1"/>
  <c r="X129" i="1"/>
  <c r="R211" i="1"/>
  <c r="S211" i="1" s="1"/>
  <c r="R195" i="1"/>
  <c r="S195" i="1" s="1"/>
  <c r="X49" i="1"/>
  <c r="M113" i="1"/>
  <c r="N113" i="1" s="1"/>
  <c r="K25" i="2" s="1"/>
  <c r="R210" i="1"/>
  <c r="S210" i="1" s="1"/>
  <c r="R194" i="1"/>
  <c r="S194" i="1" s="1"/>
  <c r="M129" i="1"/>
  <c r="N129" i="1" s="1"/>
  <c r="K28" i="2" s="1"/>
  <c r="R206" i="1"/>
  <c r="S206" i="1" s="1"/>
  <c r="R190" i="1"/>
  <c r="S190" i="1" s="1"/>
  <c r="R209" i="1"/>
  <c r="S209" i="1" s="1"/>
  <c r="R193" i="1"/>
  <c r="S193" i="1" s="1"/>
  <c r="M49" i="1"/>
  <c r="N49" i="1" s="1"/>
  <c r="K12" i="2" s="1"/>
  <c r="M209" i="1"/>
  <c r="N209" i="1" s="1"/>
  <c r="R177" i="1"/>
  <c r="S177" i="1" s="1"/>
  <c r="M225" i="1"/>
  <c r="N225" i="1" s="1"/>
  <c r="R174" i="1"/>
  <c r="S174" i="1" s="1"/>
  <c r="X145" i="1"/>
  <c r="M145" i="1"/>
  <c r="N145" i="1" s="1"/>
  <c r="K31" i="2" s="1"/>
  <c r="M161" i="1"/>
  <c r="N161" i="1" s="1"/>
  <c r="X161" i="1"/>
  <c r="X142" i="1"/>
  <c r="S30" i="2" s="1"/>
  <c r="M142" i="1"/>
  <c r="N142" i="1" s="1"/>
  <c r="M177" i="1"/>
  <c r="N177" i="1" s="1"/>
  <c r="M158" i="1"/>
  <c r="N158" i="1" s="1"/>
  <c r="X227" i="1"/>
  <c r="X211" i="1"/>
  <c r="X195" i="1"/>
  <c r="M193" i="1"/>
  <c r="N193" i="1" s="1"/>
  <c r="X226" i="1"/>
  <c r="X210" i="1"/>
  <c r="X194" i="1"/>
  <c r="M174" i="1"/>
  <c r="N174" i="1" s="1"/>
  <c r="X179" i="1"/>
  <c r="X163" i="1"/>
  <c r="S35" i="2" s="1"/>
  <c r="X147" i="1"/>
  <c r="X131" i="1"/>
  <c r="X115" i="1"/>
  <c r="X99" i="1"/>
  <c r="X83" i="1"/>
  <c r="X67" i="1"/>
  <c r="X51" i="1"/>
  <c r="X178" i="1"/>
  <c r="X162" i="1"/>
  <c r="X146" i="1"/>
  <c r="X130" i="1"/>
  <c r="X114" i="1"/>
  <c r="X98" i="1"/>
  <c r="X82" i="1"/>
  <c r="X66" i="1"/>
  <c r="X50" i="1"/>
  <c r="R179" i="1"/>
  <c r="S179" i="1" s="1"/>
  <c r="R163" i="1"/>
  <c r="S163" i="1" s="1"/>
  <c r="R147" i="1"/>
  <c r="S147" i="1" s="1"/>
  <c r="R131" i="1"/>
  <c r="S131" i="1" s="1"/>
  <c r="R115" i="1"/>
  <c r="S115" i="1" s="1"/>
  <c r="R99" i="1"/>
  <c r="S99" i="1" s="1"/>
  <c r="R83" i="1"/>
  <c r="S83" i="1" s="1"/>
  <c r="R67" i="1"/>
  <c r="S67" i="1" s="1"/>
  <c r="R51" i="1"/>
  <c r="S51" i="1" s="1"/>
  <c r="R178" i="1"/>
  <c r="S178" i="1" s="1"/>
  <c r="R162" i="1"/>
  <c r="S162" i="1" s="1"/>
  <c r="R146" i="1"/>
  <c r="S146" i="1" s="1"/>
  <c r="R130" i="1"/>
  <c r="S130" i="1" s="1"/>
  <c r="R114" i="1"/>
  <c r="S114" i="1" s="1"/>
  <c r="R98" i="1"/>
  <c r="S98" i="1" s="1"/>
  <c r="R82" i="1"/>
  <c r="S82" i="1" s="1"/>
  <c r="R66" i="1"/>
  <c r="S66" i="1" s="1"/>
  <c r="R50" i="1"/>
  <c r="S50" i="1" s="1"/>
  <c r="Z304" i="1" l="1"/>
  <c r="Z311" i="1"/>
  <c r="Z297" i="1"/>
  <c r="Z313" i="1"/>
  <c r="Z295" i="1"/>
  <c r="Z301" i="1"/>
  <c r="Z290" i="1"/>
  <c r="Z294" i="1"/>
  <c r="Z306" i="1"/>
  <c r="Z312" i="1"/>
  <c r="Z298" i="1"/>
  <c r="Z289" i="1"/>
  <c r="Z307" i="1"/>
  <c r="Z300" i="1"/>
  <c r="Z314" i="1"/>
  <c r="S60" i="2"/>
  <c r="Z316" i="1"/>
  <c r="Z292" i="1"/>
  <c r="Z288" i="1"/>
  <c r="I4" i="4"/>
  <c r="F15" i="4"/>
  <c r="J3" i="4"/>
  <c r="D11" i="4"/>
  <c r="D12" i="4"/>
  <c r="R12" i="4"/>
  <c r="D13" i="4"/>
  <c r="R13" i="4"/>
  <c r="D14" i="4"/>
  <c r="R14" i="4"/>
  <c r="D3" i="4"/>
  <c r="N12" i="4"/>
  <c r="N13" i="4"/>
  <c r="N14" i="4"/>
  <c r="J4" i="4"/>
  <c r="D10" i="4"/>
  <c r="J5" i="4"/>
  <c r="J9" i="4"/>
  <c r="J10" i="4"/>
  <c r="J11" i="4"/>
  <c r="D4" i="4"/>
  <c r="J12" i="4"/>
  <c r="D5" i="4"/>
  <c r="C14" i="4"/>
  <c r="C15" i="4" s="1"/>
  <c r="J13" i="4"/>
  <c r="D9" i="4"/>
  <c r="I3" i="4"/>
  <c r="J14" i="4"/>
  <c r="O42" i="2"/>
  <c r="B6" i="4"/>
  <c r="E15" i="4"/>
  <c r="P15" i="4"/>
  <c r="L15" i="4"/>
  <c r="Q15" i="4"/>
  <c r="E6" i="4"/>
  <c r="H6" i="4"/>
  <c r="G15" i="4"/>
  <c r="H15" i="4"/>
  <c r="G6" i="4"/>
  <c r="B15" i="4"/>
  <c r="I15" i="4"/>
  <c r="M15" i="4"/>
  <c r="C6" i="4"/>
  <c r="F6" i="4"/>
  <c r="K6" i="4"/>
  <c r="S53" i="2"/>
  <c r="S21" i="2"/>
  <c r="S24" i="2"/>
  <c r="S43" i="2"/>
  <c r="K45" i="2"/>
  <c r="S47" i="2"/>
  <c r="O62" i="2"/>
  <c r="K42" i="2"/>
  <c r="O61" i="2"/>
  <c r="O14" i="4"/>
  <c r="O64" i="2"/>
  <c r="K13" i="4"/>
  <c r="S62" i="2"/>
  <c r="K14" i="4"/>
  <c r="O13" i="4"/>
  <c r="S49" i="2"/>
  <c r="K62" i="2"/>
  <c r="O51" i="2"/>
  <c r="S13" i="4"/>
  <c r="S64" i="2"/>
  <c r="S55" i="2"/>
  <c r="S51" i="2"/>
  <c r="S58" i="2"/>
  <c r="S54" i="2"/>
  <c r="S59" i="2"/>
  <c r="S14" i="4"/>
  <c r="S42" i="2"/>
  <c r="S65" i="2"/>
  <c r="O55" i="2"/>
  <c r="O56" i="2"/>
  <c r="K63" i="2"/>
  <c r="S57" i="2"/>
  <c r="K60" i="2"/>
  <c r="S61" i="2"/>
  <c r="S44" i="2"/>
  <c r="K44" i="2"/>
  <c r="S45" i="2"/>
  <c r="K40" i="2"/>
  <c r="O40" i="2"/>
  <c r="K35" i="2"/>
  <c r="S37" i="2"/>
  <c r="O12" i="4"/>
  <c r="S41" i="2"/>
  <c r="K12" i="4"/>
  <c r="S39" i="2"/>
  <c r="S12" i="4"/>
  <c r="S20" i="2"/>
  <c r="K24" i="2"/>
  <c r="S31" i="2"/>
  <c r="O32" i="2"/>
  <c r="O9" i="4"/>
  <c r="O25" i="2"/>
  <c r="O19" i="2"/>
  <c r="O27" i="2"/>
  <c r="O22" i="2"/>
  <c r="K37" i="2"/>
  <c r="S15" i="2"/>
  <c r="O33" i="2"/>
  <c r="S27" i="2"/>
  <c r="K16" i="2"/>
  <c r="O34" i="2"/>
  <c r="O16" i="2"/>
  <c r="S22" i="2"/>
  <c r="O31" i="2"/>
  <c r="K18" i="2"/>
  <c r="S23" i="2"/>
  <c r="S28" i="2"/>
  <c r="O10" i="4"/>
  <c r="K11" i="4"/>
  <c r="O13" i="2"/>
  <c r="K21" i="2"/>
  <c r="S25" i="2"/>
  <c r="S16" i="2"/>
  <c r="S29" i="2"/>
  <c r="S18" i="2"/>
  <c r="O30" i="2"/>
  <c r="K10" i="4"/>
  <c r="S38" i="2"/>
  <c r="O26" i="2"/>
  <c r="K32" i="2"/>
  <c r="S13" i="2"/>
  <c r="S26" i="2"/>
  <c r="K9" i="4"/>
  <c r="S19" i="2"/>
  <c r="S9" i="4"/>
  <c r="O12" i="2"/>
  <c r="S34" i="2"/>
  <c r="S12" i="2"/>
  <c r="S11" i="4"/>
  <c r="O17" i="2"/>
  <c r="O11" i="4"/>
  <c r="O37" i="2"/>
  <c r="S10" i="4"/>
  <c r="O44" i="2"/>
  <c r="O52" i="2"/>
  <c r="O57" i="2"/>
  <c r="K53" i="2"/>
  <c r="O18" i="2"/>
  <c r="O36" i="2"/>
  <c r="O60" i="2"/>
  <c r="O43" i="2"/>
  <c r="O23" i="2"/>
  <c r="O15" i="2"/>
  <c r="K20" i="2"/>
  <c r="S48" i="2"/>
  <c r="O39" i="2"/>
  <c r="O63" i="2"/>
  <c r="O21" i="2"/>
  <c r="O58" i="2"/>
  <c r="K22" i="2"/>
  <c r="O47" i="2"/>
  <c r="O35" i="2"/>
  <c r="O46" i="2"/>
  <c r="O38" i="2"/>
  <c r="O20" i="2"/>
  <c r="O41" i="2"/>
  <c r="K58" i="2"/>
  <c r="K59" i="2"/>
  <c r="O28" i="2"/>
  <c r="K65" i="2"/>
  <c r="K49" i="2"/>
  <c r="K50" i="2"/>
  <c r="K41" i="2"/>
  <c r="K47" i="2"/>
  <c r="K64" i="2"/>
  <c r="K34" i="2"/>
  <c r="K48" i="2"/>
  <c r="K30" i="2"/>
  <c r="K57" i="2"/>
  <c r="K51" i="2"/>
  <c r="K61" i="2"/>
  <c r="K55" i="2"/>
  <c r="K33" i="2"/>
  <c r="K52" i="2"/>
  <c r="M5" i="4" l="1"/>
  <c r="R15" i="4"/>
  <c r="I6" i="4"/>
  <c r="N15" i="4"/>
  <c r="M3" i="4"/>
  <c r="M4" i="4"/>
  <c r="J15" i="4"/>
  <c r="D15" i="4"/>
  <c r="D6" i="4"/>
  <c r="J6" i="4"/>
  <c r="U12" i="4"/>
  <c r="U13" i="4"/>
  <c r="U14" i="4"/>
  <c r="U11" i="4"/>
  <c r="U9" i="4"/>
  <c r="U10" i="4"/>
  <c r="S15" i="4"/>
  <c r="K15" i="4"/>
  <c r="O15" i="4"/>
  <c r="M6" i="4" l="1"/>
  <c r="U1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<sst xmlns="http://schemas.openxmlformats.org/spreadsheetml/2006/main" count="1177" uniqueCount="513">
  <si>
    <t>instance</t>
  </si>
  <si>
    <t>best</t>
  </si>
  <si>
    <t>opt</t>
  </si>
  <si>
    <t>avg_obj</t>
  </si>
  <si>
    <t>avg_time</t>
  </si>
  <si>
    <t>best_obj</t>
  </si>
  <si>
    <t>stdev_sol</t>
  </si>
  <si>
    <t>opt ind</t>
  </si>
  <si>
    <t>ilp best</t>
  </si>
  <si>
    <t>VNS</t>
  </si>
  <si>
    <t>GRASP</t>
  </si>
  <si>
    <t>GA</t>
  </si>
  <si>
    <t>pg</t>
  </si>
  <si>
    <t>MA-20-0.2-5-5</t>
  </si>
  <si>
    <t>MA-20-0.5-5-5</t>
  </si>
  <si>
    <t>MA-20-0.8-5-5</t>
  </si>
  <si>
    <t>MA-50-0.2-5-5</t>
  </si>
  <si>
    <t>MA-50-0.5-5-5</t>
  </si>
  <si>
    <t>MA-50-0.8-5-5</t>
  </si>
  <si>
    <t>MA-100-0.2-5-5</t>
  </si>
  <si>
    <t>MA-100-0.5-5-5</t>
  </si>
  <si>
    <t>MA-100-0.8-5-5</t>
  </si>
  <si>
    <t>instance group</t>
  </si>
  <si>
    <t>best average</t>
  </si>
  <si>
    <t>opt count</t>
  </si>
  <si>
    <t>opt cnt</t>
  </si>
  <si>
    <t>best cnt</t>
  </si>
  <si>
    <t>ind</t>
  </si>
  <si>
    <t>instance per group&amp;size</t>
  </si>
  <si>
    <t>instance per rand</t>
  </si>
  <si>
    <t>MA-20</t>
  </si>
  <si>
    <t>MA-50</t>
  </si>
  <si>
    <t>MA-100</t>
  </si>
  <si>
    <t>count</t>
  </si>
  <si>
    <t>ilp best average</t>
  </si>
  <si>
    <t>All</t>
  </si>
  <si>
    <t>instances</t>
  </si>
  <si>
    <t>$\overline{best}$</t>
  </si>
  <si>
    <t>stdev sol</t>
  </si>
  <si>
    <t>$\overline{t}$</t>
  </si>
  <si>
    <t>$\overline{obj}$</t>
  </si>
  <si>
    <t>$\#opt$</t>
  </si>
  <si>
    <t>$\#$</t>
  </si>
  <si>
    <t>$\overline{pg\%}$</t>
  </si>
  <si>
    <t>$\#b$</t>
  </si>
  <si>
    <t>TL</t>
  </si>
  <si>
    <t>ML</t>
  </si>
  <si>
    <t>AMS-75-0.2-10-50</t>
  </si>
  <si>
    <t>AMS-75-0.2-25-25</t>
  </si>
  <si>
    <t>AMS-75-0.2-50-10</t>
  </si>
  <si>
    <t>AMS-75-0.5-10-50</t>
  </si>
  <si>
    <t>AMS-75-0.5-25-25</t>
  </si>
  <si>
    <t>AMS-75-0.5-50-10</t>
  </si>
  <si>
    <t>AMS-75-0.8-10-50</t>
  </si>
  <si>
    <t>AMS-75-0.8-25-25</t>
  </si>
  <si>
    <t>AMS-75-0.8-50-10</t>
  </si>
  <si>
    <t>AMS-100-0.2-10-50</t>
  </si>
  <si>
    <t>AMS-100-0.2-25-25</t>
  </si>
  <si>
    <t>AMS-100-0.2-50-10</t>
  </si>
  <si>
    <t>AMS-100-0.5-10-50</t>
  </si>
  <si>
    <t>AMS-100-0.5-25-25</t>
  </si>
  <si>
    <t>AMS-100-0.5-50-10</t>
  </si>
  <si>
    <t>AMS-100-0.8-10-50</t>
  </si>
  <si>
    <t>AMS-100-0.8-25-25</t>
  </si>
  <si>
    <t>AMS-100-0.8-50-10</t>
  </si>
  <si>
    <t>AMS-125-0.2-10-50</t>
  </si>
  <si>
    <t>AMS-125-0.2-25-25</t>
  </si>
  <si>
    <t>AMS-125-0.2-50-10</t>
  </si>
  <si>
    <t>AMS-125-0.5-10-50</t>
  </si>
  <si>
    <t>AMS-125-0.5-25-25</t>
  </si>
  <si>
    <t>AMS-125-0.5-50-10</t>
  </si>
  <si>
    <t>AMS-125-0.8-10-50</t>
  </si>
  <si>
    <t>AMS-125-0.8-25-25</t>
  </si>
  <si>
    <t>AMS-125-0.8-50-10</t>
  </si>
  <si>
    <t>AMS-75</t>
  </si>
  <si>
    <t>AMS-100</t>
  </si>
  <si>
    <t>AMS-125</t>
  </si>
  <si>
    <t>NEW-250-0.2-10-50</t>
  </si>
  <si>
    <t>NEW-250-0.2-25-25</t>
  </si>
  <si>
    <t>NEW-250-0.2-50-10</t>
  </si>
  <si>
    <t>NEW-250-0.5-10-50</t>
  </si>
  <si>
    <t>NEW-250-0.5-25-25</t>
  </si>
  <si>
    <t>NEW-250-0.5-50-10</t>
  </si>
  <si>
    <t>NEW-250-0.8-10-50</t>
  </si>
  <si>
    <t>NEW-250-0.8-25-25</t>
  </si>
  <si>
    <t>NEW-250-0.8-50-10</t>
  </si>
  <si>
    <t>NEW-500-0.2-10-50</t>
  </si>
  <si>
    <t>NEW-500-0.2-25-25</t>
  </si>
  <si>
    <t>NEW-500-0.2-50-10</t>
  </si>
  <si>
    <t>NEW-500-0.5-10-50</t>
  </si>
  <si>
    <t>NEW-500-0.5-25-25</t>
  </si>
  <si>
    <t>NEW-500-0.5-50-10</t>
  </si>
  <si>
    <t>NEW-500-0.8-10-50</t>
  </si>
  <si>
    <t>NEW-500-0.8-25-25</t>
  </si>
  <si>
    <t>NEW-500-0.8-50-10</t>
  </si>
  <si>
    <t>NEW-1000-0.2-10-50</t>
  </si>
  <si>
    <t>NEW-1000-0.2-25-25</t>
  </si>
  <si>
    <t>NEW-1000-0.2-50-10</t>
  </si>
  <si>
    <t>NEW-1000-0.5-10-50</t>
  </si>
  <si>
    <t>NEW-1000-0.5-25-25</t>
  </si>
  <si>
    <t>NEW-1000-0.5-50-10</t>
  </si>
  <si>
    <t>NEW-1000-0.8-10-50</t>
  </si>
  <si>
    <t>NEW-1000-0.8-25-25</t>
  </si>
  <si>
    <t>NEW-1000-0.8-50-10</t>
  </si>
  <si>
    <t>NEW-250</t>
  </si>
  <si>
    <t>NEW-500</t>
  </si>
  <si>
    <t>NEW-1000</t>
  </si>
  <si>
    <t>ILP</t>
  </si>
  <si>
    <t>MA-20-0.2-5-5-1</t>
  </si>
  <si>
    <t>MA-20-0.2-5-5-2</t>
  </si>
  <si>
    <t>MA-20-0.2-5-5-3</t>
  </si>
  <si>
    <t>MA-20-0.2-5-5-4</t>
  </si>
  <si>
    <t>MA-20-0.2-5-5-5</t>
  </si>
  <si>
    <t>MA-20-0.5-5-5-1</t>
  </si>
  <si>
    <t>MA-20-0.5-5-5-2</t>
  </si>
  <si>
    <t>MA-20-0.5-5-5-3</t>
  </si>
  <si>
    <t>MA-20-0.5-5-5-4</t>
  </si>
  <si>
    <t>MA-20-0.5-5-5-5</t>
  </si>
  <si>
    <t>MA-20-0.8-5-5-1</t>
  </si>
  <si>
    <t>MA-20-0.8-5-5-2</t>
  </si>
  <si>
    <t>MA-20-0.8-5-5-3</t>
  </si>
  <si>
    <t>MA-20-0.8-5-5-4</t>
  </si>
  <si>
    <t>MA-20-0.8-5-5-5</t>
  </si>
  <si>
    <t>MA-50-0.2-5-5-1</t>
  </si>
  <si>
    <t>MA-50-0.2-5-5-2</t>
  </si>
  <si>
    <t>MA-50-0.2-5-5-3</t>
  </si>
  <si>
    <t>MA-50-0.2-5-5-4</t>
  </si>
  <si>
    <t>MA-50-0.2-5-5-5</t>
  </si>
  <si>
    <t>MA-50-0.5-5-5-1</t>
  </si>
  <si>
    <t>MA-50-0.5-5-5-2</t>
  </si>
  <si>
    <t>MA-50-0.5-5-5-3</t>
  </si>
  <si>
    <t>MA-50-0.5-5-5-4</t>
  </si>
  <si>
    <t>MA-50-0.5-5-5-5</t>
  </si>
  <si>
    <t>MA-50-0.8-5-5-1</t>
  </si>
  <si>
    <t>MA-50-0.8-5-5-2</t>
  </si>
  <si>
    <t>MA-50-0.8-5-5-3</t>
  </si>
  <si>
    <t>MA-50-0.8-5-5-4</t>
  </si>
  <si>
    <t>MA-50-0.8-5-5-5</t>
  </si>
  <si>
    <t>MA-100-0.2-5-5-1</t>
  </si>
  <si>
    <t>MA-100-0.2-5-5-2</t>
  </si>
  <si>
    <t>MA-100-0.2-5-5-3</t>
  </si>
  <si>
    <t>MA-100-0.2-5-5-4</t>
  </si>
  <si>
    <t>MA-100-0.2-5-5-5</t>
  </si>
  <si>
    <t>MA-100-0.5-5-5-1</t>
  </si>
  <si>
    <t>MA-100-0.5-5-5-2</t>
  </si>
  <si>
    <t>MA-100-0.5-5-5-3</t>
  </si>
  <si>
    <t>MA-100-0.5-5-5-4</t>
  </si>
  <si>
    <t>MA-100-0.5-5-5-5</t>
  </si>
  <si>
    <t>MA-100-0.8-5-5-1</t>
  </si>
  <si>
    <t>MA-100-0.8-5-5-2</t>
  </si>
  <si>
    <t>MA-100-0.8-5-5-3</t>
  </si>
  <si>
    <t>MA-100-0.8-5-5-4</t>
  </si>
  <si>
    <t>MA-100-0.8-5-5-5</t>
  </si>
  <si>
    <t>AMS-75-0.2-10-50-1</t>
  </si>
  <si>
    <t>AMS-75-0.2-10-50-2</t>
  </si>
  <si>
    <t>AMS-75-0.2-10-50-3</t>
  </si>
  <si>
    <t>AMS-75-0.2-10-50-4</t>
  </si>
  <si>
    <t>AMS-75-0.2-10-50-5</t>
  </si>
  <si>
    <t>AMS-75-0.2-25-25-1</t>
  </si>
  <si>
    <t>AMS-75-0.2-25-25-2</t>
  </si>
  <si>
    <t>AMS-75-0.2-25-25-3</t>
  </si>
  <si>
    <t>AMS-75-0.2-25-25-4</t>
  </si>
  <si>
    <t>AMS-75-0.2-25-25-5</t>
  </si>
  <si>
    <t>AMS-75-0.2-50-10-1</t>
  </si>
  <si>
    <t>AMS-75-0.2-50-10-2</t>
  </si>
  <si>
    <t>AMS-75-0.2-50-10-3</t>
  </si>
  <si>
    <t>AMS-75-0.2-50-10-4</t>
  </si>
  <si>
    <t>AMS-75-0.2-50-10-5</t>
  </si>
  <si>
    <t>AMS-75-0.5-10-50-1</t>
  </si>
  <si>
    <t>AMS-75-0.5-10-50-2</t>
  </si>
  <si>
    <t>AMS-75-0.5-10-50-3</t>
  </si>
  <si>
    <t>AMS-75-0.5-10-50-4</t>
  </si>
  <si>
    <t>AMS-75-0.5-10-50-5</t>
  </si>
  <si>
    <t>AMS-75-0.5-25-25-1</t>
  </si>
  <si>
    <t>AMS-75-0.5-25-25-2</t>
  </si>
  <si>
    <t>AMS-75-0.5-25-25-3</t>
  </si>
  <si>
    <t>AMS-75-0.5-25-25-4</t>
  </si>
  <si>
    <t>AMS-75-0.5-25-25-5</t>
  </si>
  <si>
    <t>AMS-75-0.5-50-10-1</t>
  </si>
  <si>
    <t>AMS-75-0.5-50-10-2</t>
  </si>
  <si>
    <t>AMS-75-0.5-50-10-3</t>
  </si>
  <si>
    <t>AMS-75-0.5-50-10-4</t>
  </si>
  <si>
    <t>AMS-75-0.5-50-10-5</t>
  </si>
  <si>
    <t>AMS-75-0.8-10-50-1</t>
  </si>
  <si>
    <t>AMS-75-0.8-10-50-2</t>
  </si>
  <si>
    <t>AMS-75-0.8-10-50-3</t>
  </si>
  <si>
    <t>AMS-75-0.8-10-50-4</t>
  </si>
  <si>
    <t>AMS-75-0.8-10-50-5</t>
  </si>
  <si>
    <t>AMS-75-0.8-25-25-1</t>
  </si>
  <si>
    <t>AMS-75-0.8-25-25-2</t>
  </si>
  <si>
    <t>AMS-75-0.8-25-25-3</t>
  </si>
  <si>
    <t>AMS-75-0.8-25-25-4</t>
  </si>
  <si>
    <t>AMS-75-0.8-25-25-5</t>
  </si>
  <si>
    <t>AMS-75-0.8-50-10-1</t>
  </si>
  <si>
    <t>AMS-75-0.8-50-10-2</t>
  </si>
  <si>
    <t>AMS-75-0.8-50-10-3</t>
  </si>
  <si>
    <t>AMS-75-0.8-50-10-4</t>
  </si>
  <si>
    <t>AMS-75-0.8-50-10-5</t>
  </si>
  <si>
    <t>AMS-100-0.2-10-50-1</t>
  </si>
  <si>
    <t>AMS-100-0.2-10-50-2</t>
  </si>
  <si>
    <t>AMS-100-0.2-10-50-3</t>
  </si>
  <si>
    <t>AMS-100-0.2-10-50-4</t>
  </si>
  <si>
    <t>AMS-100-0.2-10-50-5</t>
  </si>
  <si>
    <t>AMS-100-0.2-25-25-1</t>
  </si>
  <si>
    <t>AMS-100-0.2-25-25-2</t>
  </si>
  <si>
    <t>AMS-100-0.2-25-25-3</t>
  </si>
  <si>
    <t>AMS-100-0.2-25-25-4</t>
  </si>
  <si>
    <t>AMS-100-0.2-25-25-5</t>
  </si>
  <si>
    <t>AMS-100-0.2-50-10-1</t>
  </si>
  <si>
    <t>AMS-100-0.2-50-10-2</t>
  </si>
  <si>
    <t>AMS-100-0.2-50-10-3</t>
  </si>
  <si>
    <t>AMS-100-0.2-50-10-4</t>
  </si>
  <si>
    <t>AMS-100-0.2-50-10-5</t>
  </si>
  <si>
    <t>AMS-100-0.5-10-50-1</t>
  </si>
  <si>
    <t>AMS-100-0.5-10-50-2</t>
  </si>
  <si>
    <t>AMS-100-0.5-10-50-3</t>
  </si>
  <si>
    <t>AMS-100-0.5-10-50-4</t>
  </si>
  <si>
    <t>AMS-100-0.5-10-50-5</t>
  </si>
  <si>
    <t>AMS-100-0.5-25-25-1</t>
  </si>
  <si>
    <t>AMS-100-0.5-25-25-2</t>
  </si>
  <si>
    <t>AMS-100-0.5-25-25-3</t>
  </si>
  <si>
    <t>AMS-100-0.5-25-25-4</t>
  </si>
  <si>
    <t>AMS-100-0.5-25-25-5</t>
  </si>
  <si>
    <t>AMS-100-0.5-50-10-1</t>
  </si>
  <si>
    <t>AMS-100-0.5-50-10-2</t>
  </si>
  <si>
    <t>AMS-100-0.5-50-10-3</t>
  </si>
  <si>
    <t>AMS-100-0.5-50-10-4</t>
  </si>
  <si>
    <t>AMS-100-0.5-50-10-5</t>
  </si>
  <si>
    <t>AMS-100-0.8-10-50-1</t>
  </si>
  <si>
    <t>AMS-100-0.8-10-50-2</t>
  </si>
  <si>
    <t>AMS-100-0.8-10-50-3</t>
  </si>
  <si>
    <t>AMS-100-0.8-10-50-4</t>
  </si>
  <si>
    <t>AMS-100-0.8-10-50-5</t>
  </si>
  <si>
    <t>AMS-100-0.8-25-25-1</t>
  </si>
  <si>
    <t>AMS-100-0.8-25-25-2</t>
  </si>
  <si>
    <t>AMS-100-0.8-25-25-3</t>
  </si>
  <si>
    <t>AMS-100-0.8-25-25-4</t>
  </si>
  <si>
    <t>AMS-100-0.8-25-25-5</t>
  </si>
  <si>
    <t>AMS-100-0.8-50-10-1</t>
  </si>
  <si>
    <t>AMS-100-0.8-50-10-2</t>
  </si>
  <si>
    <t>AMS-100-0.8-50-10-3</t>
  </si>
  <si>
    <t>AMS-100-0.8-50-10-4</t>
  </si>
  <si>
    <t>AMS-100-0.8-50-10-5</t>
  </si>
  <si>
    <t>AMS-125-0.2-10-50-1</t>
  </si>
  <si>
    <t>AMS-125-0.2-10-50-2</t>
  </si>
  <si>
    <t>AMS-125-0.2-10-50-3</t>
  </si>
  <si>
    <t>AMS-125-0.2-10-50-4</t>
  </si>
  <si>
    <t>AMS-125-0.2-10-50-5</t>
  </si>
  <si>
    <t>AMS-125-0.2-25-25-1</t>
  </si>
  <si>
    <t>AMS-125-0.2-25-25-2</t>
  </si>
  <si>
    <t>AMS-125-0.2-25-25-3</t>
  </si>
  <si>
    <t>AMS-125-0.2-25-25-4</t>
  </si>
  <si>
    <t>AMS-125-0.2-25-25-5</t>
  </si>
  <si>
    <t>AMS-125-0.2-50-10-1</t>
  </si>
  <si>
    <t>AMS-125-0.2-50-10-2</t>
  </si>
  <si>
    <t>AMS-125-0.2-50-10-3</t>
  </si>
  <si>
    <t>AMS-125-0.2-50-10-4</t>
  </si>
  <si>
    <t>AMS-125-0.2-50-10-5</t>
  </si>
  <si>
    <t>AMS-125-0.5-10-50-1</t>
  </si>
  <si>
    <t>AMS-125-0.5-10-50-2</t>
  </si>
  <si>
    <t>AMS-125-0.5-10-50-3</t>
  </si>
  <si>
    <t>AMS-125-0.5-10-50-4</t>
  </si>
  <si>
    <t>AMS-125-0.5-10-50-5</t>
  </si>
  <si>
    <t>AMS-125-0.5-25-25-1</t>
  </si>
  <si>
    <t>AMS-125-0.5-25-25-2</t>
  </si>
  <si>
    <t>AMS-125-0.5-25-25-3</t>
  </si>
  <si>
    <t>AMS-125-0.5-25-25-4</t>
  </si>
  <si>
    <t>AMS-125-0.5-25-25-5</t>
  </si>
  <si>
    <t>AMS-125-0.5-50-10-1</t>
  </si>
  <si>
    <t>AMS-125-0.5-50-10-2</t>
  </si>
  <si>
    <t>AMS-125-0.5-50-10-3</t>
  </si>
  <si>
    <t>AMS-125-0.5-50-10-4</t>
  </si>
  <si>
    <t>AMS-125-0.5-50-10-5</t>
  </si>
  <si>
    <t>AMS-125-0.8-10-50-1</t>
  </si>
  <si>
    <t>AMS-125-0.8-10-50-2</t>
  </si>
  <si>
    <t>AMS-125-0.8-10-50-3</t>
  </si>
  <si>
    <t>AMS-125-0.8-10-50-4</t>
  </si>
  <si>
    <t>AMS-125-0.8-10-50-5</t>
  </si>
  <si>
    <t>AMS-125-0.8-25-25-1</t>
  </si>
  <si>
    <t>AMS-125-0.8-25-25-2</t>
  </si>
  <si>
    <t>AMS-125-0.8-25-25-3</t>
  </si>
  <si>
    <t>AMS-125-0.8-25-25-4</t>
  </si>
  <si>
    <t>AMS-125-0.8-25-25-5</t>
  </si>
  <si>
    <t>AMS-125-0.8-50-10-1</t>
  </si>
  <si>
    <t>AMS-125-0.8-50-10-2</t>
  </si>
  <si>
    <t>AMS-125-0.8-50-10-3</t>
  </si>
  <si>
    <t>AMS-125-0.8-50-10-4</t>
  </si>
  <si>
    <t>AMS-125-0.8-50-10-5</t>
  </si>
  <si>
    <t>NEW-250-0.2-10-50-1</t>
  </si>
  <si>
    <t>NEW-250-0.2-10-50-2</t>
  </si>
  <si>
    <t>NEW-250-0.2-10-50-3</t>
  </si>
  <si>
    <t>NEW-250-0.2-10-50-4</t>
  </si>
  <si>
    <t>NEW-250-0.2-10-50-5</t>
  </si>
  <si>
    <t>NEW-250-0.2-25-25-1</t>
  </si>
  <si>
    <t>NEW-250-0.2-25-25-2</t>
  </si>
  <si>
    <t>NEW-250-0.2-25-25-3</t>
  </si>
  <si>
    <t>NEW-250-0.2-25-25-4</t>
  </si>
  <si>
    <t>NEW-250-0.2-25-25-5</t>
  </si>
  <si>
    <t>NEW-250-0.2-50-10-1</t>
  </si>
  <si>
    <t>NEW-250-0.2-50-10-2</t>
  </si>
  <si>
    <t>NEW-250-0.2-50-10-3</t>
  </si>
  <si>
    <t>NEW-250-0.2-50-10-4</t>
  </si>
  <si>
    <t>NEW-250-0.2-50-10-5</t>
  </si>
  <si>
    <t>NEW-250-0.5-10-50-1</t>
  </si>
  <si>
    <t>NEW-250-0.5-10-50-2</t>
  </si>
  <si>
    <t>NEW-250-0.5-10-50-3</t>
  </si>
  <si>
    <t>NEW-250-0.5-10-50-4</t>
  </si>
  <si>
    <t>NEW-250-0.5-10-50-5</t>
  </si>
  <si>
    <t>NEW-250-0.5-25-25-1</t>
  </si>
  <si>
    <t>NEW-250-0.5-25-25-2</t>
  </si>
  <si>
    <t>NEW-250-0.5-25-25-3</t>
  </si>
  <si>
    <t>NEW-250-0.5-25-25-4</t>
  </si>
  <si>
    <t>NEW-250-0.5-25-25-5</t>
  </si>
  <si>
    <t>NEW-250-0.5-50-10-1</t>
  </si>
  <si>
    <t>NEW-250-0.5-50-10-2</t>
  </si>
  <si>
    <t>NEW-250-0.5-50-10-3</t>
  </si>
  <si>
    <t>NEW-250-0.5-50-10-4</t>
  </si>
  <si>
    <t>NEW-250-0.5-50-10-5</t>
  </si>
  <si>
    <t>NEW-250-0.8-10-50-1</t>
  </si>
  <si>
    <t>NEW-250-0.8-10-50-2</t>
  </si>
  <si>
    <t>NEW-250-0.8-10-50-3</t>
  </si>
  <si>
    <t>NEW-250-0.8-10-50-4</t>
  </si>
  <si>
    <t>NEW-250-0.8-10-50-5</t>
  </si>
  <si>
    <t>NEW-250-0.8-25-25-1</t>
  </si>
  <si>
    <t>NEW-250-0.8-25-25-2</t>
  </si>
  <si>
    <t>NEW-250-0.8-25-25-3</t>
  </si>
  <si>
    <t>NEW-250-0.8-25-25-4</t>
  </si>
  <si>
    <t>NEW-250-0.8-25-25-5</t>
  </si>
  <si>
    <t>NEW-250-0.8-50-10-1</t>
  </si>
  <si>
    <t>NEW-250-0.8-50-10-2</t>
  </si>
  <si>
    <t>NEW-250-0.8-50-10-3</t>
  </si>
  <si>
    <t>NEW-250-0.8-50-10-4</t>
  </si>
  <si>
    <t>NEW-250-0.8-50-10-5</t>
  </si>
  <si>
    <t>NEW-500-0.2-10-50-1</t>
  </si>
  <si>
    <t>NEW-500-0.2-10-50-2</t>
  </si>
  <si>
    <t>NEW-500-0.2-10-50-3</t>
  </si>
  <si>
    <t>NEW-500-0.2-10-50-4</t>
  </si>
  <si>
    <t>NEW-500-0.2-10-50-5</t>
  </si>
  <si>
    <t>NEW-500-0.2-25-25-1</t>
  </si>
  <si>
    <t>NEW-500-0.2-25-25-2</t>
  </si>
  <si>
    <t>NEW-500-0.2-25-25-3</t>
  </si>
  <si>
    <t>NEW-500-0.2-25-25-4</t>
  </si>
  <si>
    <t>NEW-500-0.2-25-25-5</t>
  </si>
  <si>
    <t>NEW-500-0.2-50-10-1</t>
  </si>
  <si>
    <t>NEW-500-0.2-50-10-2</t>
  </si>
  <si>
    <t>NEW-500-0.2-50-10-3</t>
  </si>
  <si>
    <t>NEW-500-0.2-50-10-4</t>
  </si>
  <si>
    <t>NEW-500-0.2-50-10-5</t>
  </si>
  <si>
    <t>NEW-500-0.5-10-50-1</t>
  </si>
  <si>
    <t>NEW-500-0.5-10-50-2</t>
  </si>
  <si>
    <t>NEW-500-0.5-10-50-3</t>
  </si>
  <si>
    <t>NEW-500-0.5-10-50-4</t>
  </si>
  <si>
    <t>NEW-500-0.5-10-50-5</t>
  </si>
  <si>
    <t>NEW-500-0.5-25-25-1</t>
  </si>
  <si>
    <t>NEW-500-0.5-25-25-2</t>
  </si>
  <si>
    <t>NEW-500-0.5-25-25-3</t>
  </si>
  <si>
    <t>NEW-500-0.5-25-25-4</t>
  </si>
  <si>
    <t>NEW-500-0.5-25-25-5</t>
  </si>
  <si>
    <t>NEW-500-0.5-50-10-1</t>
  </si>
  <si>
    <t>NEW-500-0.5-50-10-2</t>
  </si>
  <si>
    <t>NEW-500-0.5-50-10-3</t>
  </si>
  <si>
    <t>NEW-500-0.5-50-10-4</t>
  </si>
  <si>
    <t>NEW-500-0.5-50-10-5</t>
  </si>
  <si>
    <t>NEW-500-0.8-10-50-1</t>
  </si>
  <si>
    <t>NEW-500-0.8-10-50-2</t>
  </si>
  <si>
    <t>NEW-500-0.8-10-50-3</t>
  </si>
  <si>
    <t>NEW-500-0.8-10-50-4</t>
  </si>
  <si>
    <t>NEW-500-0.8-10-50-5</t>
  </si>
  <si>
    <t>NEW-500-0.8-25-25-1</t>
  </si>
  <si>
    <t>NEW-500-0.8-25-25-2</t>
  </si>
  <si>
    <t>NEW-500-0.8-25-25-3</t>
  </si>
  <si>
    <t>NEW-500-0.8-25-25-4</t>
  </si>
  <si>
    <t>NEW-500-0.8-25-25-5</t>
  </si>
  <si>
    <t>NEW-500-0.8-50-10-1</t>
  </si>
  <si>
    <t>NEW-500-0.8-50-10-2</t>
  </si>
  <si>
    <t>NEW-500-0.8-50-10-3</t>
  </si>
  <si>
    <t>NEW-500-0.8-50-10-4</t>
  </si>
  <si>
    <t>NEW-500-0.8-50-10-5</t>
  </si>
  <si>
    <t>NEW-1000-0.2-10-50-1</t>
  </si>
  <si>
    <t>NEW-1000-0.2-10-50-2</t>
  </si>
  <si>
    <t>NEW-1000-0.2-10-50-3</t>
  </si>
  <si>
    <t>NEW-1000-0.2-10-50-4</t>
  </si>
  <si>
    <t>NEW-1000-0.2-10-50-5</t>
  </si>
  <si>
    <t>NEW-1000-0.2-25-25-1</t>
  </si>
  <si>
    <t>NEW-1000-0.2-25-25-2</t>
  </si>
  <si>
    <t>NEW-1000-0.2-25-25-3</t>
  </si>
  <si>
    <t>NEW-1000-0.2-25-25-4</t>
  </si>
  <si>
    <t>NEW-1000-0.2-25-25-5</t>
  </si>
  <si>
    <t>NEW-1000-0.2-50-10-1</t>
  </si>
  <si>
    <t>NEW-1000-0.2-50-10-2</t>
  </si>
  <si>
    <t>NEW-1000-0.2-50-10-3</t>
  </si>
  <si>
    <t>NEW-1000-0.2-50-10-4</t>
  </si>
  <si>
    <t>NEW-1000-0.2-50-10-5</t>
  </si>
  <si>
    <t>NEW-1000-0.5-10-50-1</t>
  </si>
  <si>
    <t>NEW-1000-0.5-10-50-2</t>
  </si>
  <si>
    <t>NEW-1000-0.5-10-50-3</t>
  </si>
  <si>
    <t>NEW-1000-0.5-10-50-4</t>
  </si>
  <si>
    <t>NEW-1000-0.5-10-50-5</t>
  </si>
  <si>
    <t>NEW-1000-0.5-25-25-1</t>
  </si>
  <si>
    <t>NEW-1000-0.5-25-25-2</t>
  </si>
  <si>
    <t>NEW-1000-0.5-25-25-3</t>
  </si>
  <si>
    <t>NEW-1000-0.5-25-25-4</t>
  </si>
  <si>
    <t>NEW-1000-0.5-25-25-5</t>
  </si>
  <si>
    <t>NEW-1000-0.5-50-10-1</t>
  </si>
  <si>
    <t>NEW-1000-0.5-50-10-2</t>
  </si>
  <si>
    <t>NEW-1000-0.5-50-10-3</t>
  </si>
  <si>
    <t>NEW-1000-0.5-50-10-4</t>
  </si>
  <si>
    <t>NEW-1000-0.5-50-10-5</t>
  </si>
  <si>
    <t>NEW-1000-0.8-10-50-1</t>
  </si>
  <si>
    <t>NEW-1000-0.8-10-50-2</t>
  </si>
  <si>
    <t>NEW-1000-0.8-10-50-3</t>
  </si>
  <si>
    <t>NEW-1000-0.8-10-50-4</t>
  </si>
  <si>
    <t>NEW-1000-0.8-10-50-5</t>
  </si>
  <si>
    <t>NEW-1000-0.8-25-25-1</t>
  </si>
  <si>
    <t>NEW-1000-0.8-25-25-2</t>
  </si>
  <si>
    <t>NEW-1000-0.8-25-25-3</t>
  </si>
  <si>
    <t>NEW-1000-0.8-25-25-4</t>
  </si>
  <si>
    <t>NEW-1000-0.8-25-25-5</t>
  </si>
  <si>
    <t>NEW-1000-0.8-50-10-1</t>
  </si>
  <si>
    <t>NEW-1000-0.8-50-10-2</t>
  </si>
  <si>
    <t>NEW-1000-0.8-50-10-3</t>
  </si>
  <si>
    <t>NEW-1000-0.8-50-10-4</t>
  </si>
  <si>
    <t>NEW-1000-0.8-50-10-5</t>
  </si>
  <si>
    <t>-</t>
  </si>
  <si>
    <t>file_path</t>
  </si>
  <si>
    <t>MA-100-0.2-5-5-1.wtdp</t>
  </si>
  <si>
    <t>MA-100-0.5-5-5-1.wtdp</t>
  </si>
  <si>
    <t>MA-100-0.8-5-5-1.wtdp</t>
  </si>
  <si>
    <t>MA-20-0.2-5-5-1.wtdp</t>
  </si>
  <si>
    <t>MA-20-0.5-5-5-1.wtdp</t>
  </si>
  <si>
    <t>MA-20-0.8-5-5-1.wtdp</t>
  </si>
  <si>
    <t>MA-50-0.2-5-5-1.wtdp</t>
  </si>
  <si>
    <t>MA-50-0.5-5-5-1.wtdp</t>
  </si>
  <si>
    <t>MA-50-0.8-5-5-1.wtdp</t>
  </si>
  <si>
    <t>logn 10</t>
  </si>
  <si>
    <t>logn 20</t>
  </si>
  <si>
    <t>logn 40</t>
  </si>
  <si>
    <t>ndiv5 10</t>
  </si>
  <si>
    <t>ndiv5 20</t>
  </si>
  <si>
    <t>ndiv5 40</t>
  </si>
  <si>
    <t>ndiv10 10</t>
  </si>
  <si>
    <t>ndiv10 20</t>
  </si>
  <si>
    <t>ndiv10 40</t>
  </si>
  <si>
    <t>sqrtn 10</t>
  </si>
  <si>
    <t>sqrtn 20</t>
  </si>
  <si>
    <t>sqrtn 40</t>
  </si>
  <si>
    <t>NEW-100-0.2-10-50-1.wtdp</t>
  </si>
  <si>
    <t>NEW-100-0.2-25-25-1.wtdp</t>
  </si>
  <si>
    <t>NEW-100-0.2-50-10-1.wtdp</t>
  </si>
  <si>
    <t>NEW-100-0.5-10-50-1.wtdp</t>
  </si>
  <si>
    <t>NEW-100-0.5-25-25-1.wtdp</t>
  </si>
  <si>
    <t>NEW-100-0.5-50-10-1.wtdp</t>
  </si>
  <si>
    <t>NEW-100-0.8-10-50-1.wtdp</t>
  </si>
  <si>
    <t>NEW-100-0.8-25-25-1.wtdp</t>
  </si>
  <si>
    <t>NEW-100-0.8-50-10-1.wtdp</t>
  </si>
  <si>
    <t>NEW-125-0.2-10-50-1.wtdp</t>
  </si>
  <si>
    <t>NEW-125-0.2-25-25-1.wtdp</t>
  </si>
  <si>
    <t>NEW-125-0.2-50-10-1.wtdp</t>
  </si>
  <si>
    <t>NEW-125-0.5-10-50-1.wtdp</t>
  </si>
  <si>
    <t>NEW-125-0.5-25-25-1.wtdp</t>
  </si>
  <si>
    <t>NEW-125-0.5-50-10-1.wtdp</t>
  </si>
  <si>
    <t>NEW-125-0.8-10-50-1.wtdp</t>
  </si>
  <si>
    <t>NEW-125-0.8-25-25-1.wtdp</t>
  </si>
  <si>
    <t>NEW-125-0.8-50-10-1.wtdp</t>
  </si>
  <si>
    <t>NEW-75-0.2-10-50-1.wtdp</t>
  </si>
  <si>
    <t>NEW-75-0.2-25-25-1.wtdp</t>
  </si>
  <si>
    <t>NEW-75-0.2-50-10-1.wtdp</t>
  </si>
  <si>
    <t>NEW-75-0.5-10-50-1.wtdp</t>
  </si>
  <si>
    <t>NEW-75-0.5-25-25-1.wtdp</t>
  </si>
  <si>
    <t>NEW-75-0.5-50-10-1.wtdp</t>
  </si>
  <si>
    <t>NEW-75-0.8-10-50-1.wtdp</t>
  </si>
  <si>
    <t>NEW-75-0.8-25-25-1.wtdp</t>
  </si>
  <si>
    <t>NEW-75-0.8-50-10-1.wtdp</t>
  </si>
  <si>
    <t>average</t>
  </si>
  <si>
    <t>best count</t>
  </si>
  <si>
    <t>Our-1000-0.2-10-50-0.wtdp</t>
  </si>
  <si>
    <t>Our-1000-0.2-25-25-0.wtdp</t>
  </si>
  <si>
    <t>Our-1000-0.2-50-10-0.wtdp</t>
  </si>
  <si>
    <t>Our-1000-0.5-10-50-0.wtdp</t>
  </si>
  <si>
    <t>Our-1000-0.5-25-25-0.wtdp</t>
  </si>
  <si>
    <t>Our-1000-0.5-50-10-0.wtdp</t>
  </si>
  <si>
    <t>Our-1000-0.8-10-50-0.wtdp</t>
  </si>
  <si>
    <t>Our-1000-0.8-25-25-0.wtdp</t>
  </si>
  <si>
    <t>Our-1000-0.8-50-10-0.wtdp</t>
  </si>
  <si>
    <t>Our-250-0.2-10-50-0.wtdp</t>
  </si>
  <si>
    <t>Our-250-0.2-25-25-0.wtdp</t>
  </si>
  <si>
    <t>Our-250-0.2-50-10-0.wtdp</t>
  </si>
  <si>
    <t>Our-250-0.5-10-50-0.wtdp</t>
  </si>
  <si>
    <t>Our-250-0.5-25-25-0.wtdp</t>
  </si>
  <si>
    <t>Our-250-0.5-50-10-0.wtdp</t>
  </si>
  <si>
    <t>Our-250-0.8-10-50-0.wtdp</t>
  </si>
  <si>
    <t>Our-250-0.8-25-25-0.wtdp</t>
  </si>
  <si>
    <t>Our-250-0.8-50-10-0.wtdp</t>
  </si>
  <si>
    <t>Our-500-0.2-10-50-0.wtdp</t>
  </si>
  <si>
    <t>Our-500-0.2-25-25-0.wtdp</t>
  </si>
  <si>
    <t>Our-500-0.2-50-10-0.wtdp</t>
  </si>
  <si>
    <t>Our-500-0.5-10-50-0.wtdp</t>
  </si>
  <si>
    <t>Our-500-0.5-25-25-0.wtdp</t>
  </si>
  <si>
    <t>Our-500-0.5-50-10-0.wtdp</t>
  </si>
  <si>
    <t>Our-500-0.8-10-50-0.wtdp</t>
  </si>
  <si>
    <t>Our-500-0.8-25-25-0.wtdp</t>
  </si>
  <si>
    <t>Our-500-0.8-50-10-0.wtdp</t>
  </si>
  <si>
    <t>SE</t>
  </si>
  <si>
    <t>R1</t>
  </si>
  <si>
    <t>R2</t>
  </si>
  <si>
    <t>abs(R1-R2)</t>
  </si>
  <si>
    <t>q</t>
  </si>
  <si>
    <t>n</t>
  </si>
  <si>
    <t>k</t>
  </si>
  <si>
    <t>q crit(2, 43, 0.05)</t>
  </si>
  <si>
    <t>q crit(2, 133, 0.05)</t>
  </si>
  <si>
    <t>NEW</t>
  </si>
  <si>
    <t>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</si>
</sst>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0" fontId="0" fillId="0" borderId="0" xfId="0" applyNumberFormat="1"/>
    <xf numFmtId="0" fontId="1" fillId="2" borderId="0" xfId="1"/>
    <xf numFmtId="0" fontId="2" fillId="2" borderId="1" xfId="1" applyFont="1" applyBorder="1"/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7"/>
  <sheetViews>
    <sheetView topLeftCell="B121" workbookViewId="0">
      <selection activeCell="B48" sqref="B48:B137"/>
    </sheetView>
  </sheetViews>
  <sheetFormatPr defaultRowHeight="15" x14ac:dyDescent="0.25"/>
  <cols>
    <col min="1" max="1" width="25" bestFit="1" customWidth="1"/>
    <col min="2" max="2" width="18" bestFit="1" customWidth="1"/>
    <col min="3" max="3" width="22.7109375" bestFit="1" customWidth="1"/>
    <col min="6" max="6" width="9.7109375" bestFit="1" customWidth="1"/>
    <col min="10" max="10" width="9.42578125" bestFit="1" customWidth="1"/>
  </cols>
  <sheetData>
    <row r="1" spans="1:26" x14ac:dyDescent="0.25">
      <c r="H1" s="7" t="s">
        <v>9</v>
      </c>
      <c r="I1" s="7"/>
      <c r="J1" s="7"/>
      <c r="K1" s="7"/>
      <c r="L1" s="7"/>
      <c r="M1" s="7"/>
      <c r="N1" s="7"/>
      <c r="O1" s="7" t="s">
        <v>10</v>
      </c>
      <c r="P1" s="7"/>
      <c r="Q1" s="7"/>
      <c r="R1" s="7"/>
      <c r="S1" s="1"/>
      <c r="T1" s="7" t="s">
        <v>11</v>
      </c>
      <c r="U1" s="7"/>
      <c r="V1" s="7"/>
      <c r="W1" s="7"/>
      <c r="X1" s="7"/>
      <c r="Y1" s="1"/>
    </row>
    <row r="2" spans="1:26" x14ac:dyDescent="0.25">
      <c r="A2" t="s">
        <v>0</v>
      </c>
      <c r="B2" t="s">
        <v>29</v>
      </c>
      <c r="C2" t="s">
        <v>28</v>
      </c>
      <c r="D2" t="s">
        <v>1</v>
      </c>
      <c r="E2" t="s">
        <v>8</v>
      </c>
      <c r="F2" t="s">
        <v>7</v>
      </c>
      <c r="G2" t="s">
        <v>25</v>
      </c>
      <c r="H2" t="s">
        <v>4</v>
      </c>
      <c r="I2" t="s">
        <v>3</v>
      </c>
      <c r="J2" t="s">
        <v>6</v>
      </c>
      <c r="K2" t="s">
        <v>5</v>
      </c>
      <c r="L2" t="s">
        <v>12</v>
      </c>
      <c r="M2" t="s">
        <v>27</v>
      </c>
      <c r="N2" t="s">
        <v>26</v>
      </c>
      <c r="O2" t="s">
        <v>4</v>
      </c>
      <c r="P2" t="s">
        <v>5</v>
      </c>
      <c r="Q2" t="s">
        <v>12</v>
      </c>
      <c r="R2" t="s">
        <v>27</v>
      </c>
      <c r="S2" t="s">
        <v>26</v>
      </c>
      <c r="T2" t="s">
        <v>4</v>
      </c>
      <c r="U2" t="s">
        <v>5</v>
      </c>
      <c r="V2" t="s">
        <v>12</v>
      </c>
      <c r="W2" t="s">
        <v>27</v>
      </c>
      <c r="X2" t="s">
        <v>26</v>
      </c>
    </row>
    <row r="3" spans="1:26" x14ac:dyDescent="0.25">
      <c r="A3" t="s">
        <v>108</v>
      </c>
      <c r="B3" t="str">
        <f>LEFT(A3,LEN(A3)-2)</f>
        <v>MA-20-0.2-5-5</v>
      </c>
      <c r="C3" t="str">
        <f>LEFT(B3,5)</f>
        <v>MA-20</v>
      </c>
      <c r="D3">
        <f>MIN(E3,K3,P3,U3)</f>
        <v>63</v>
      </c>
      <c r="E3">
        <v>63</v>
      </c>
      <c r="F3" t="s">
        <v>2</v>
      </c>
      <c r="G3">
        <f>IF(F3="opt",1,0)</f>
        <v>1</v>
      </c>
      <c r="H3">
        <v>2.35</v>
      </c>
      <c r="I3">
        <v>63</v>
      </c>
      <c r="J3">
        <v>0</v>
      </c>
      <c r="K3">
        <v>63</v>
      </c>
      <c r="L3" s="3">
        <f>K3/D3-1</f>
        <v>0</v>
      </c>
      <c r="M3" t="str">
        <f>IF(ISBLANK(K3),"",IF($D3&gt;=K3,IF($F3="opt","opt","best"),""))</f>
        <v>opt</v>
      </c>
      <c r="N3">
        <f>IF(OR(M3="opt",M3="best"),1,0)</f>
        <v>1</v>
      </c>
      <c r="Z3" t="str">
        <f>A3&amp;"&amp;"&amp;D3&amp;"&amp;"&amp;E3&amp;"&amp;"&amp;F3&amp;"&amp;"&amp;ROUND(H3,1)&amp;"&amp;"&amp;K3&amp;"&amp;"&amp;ROUND(L3*100,2)&amp;"&amp;"&amp;M3&amp;"\\"</f>
        <v>MA-20-0.2-5-5-1&amp;63&amp;63&amp;opt&amp;2.4&amp;63&amp;0&amp;opt\\</v>
      </c>
    </row>
    <row r="4" spans="1:26" x14ac:dyDescent="0.25">
      <c r="A4" t="s">
        <v>109</v>
      </c>
      <c r="B4" t="str">
        <f t="shared" ref="B4:B67" si="0">LEFT(A4,LEN(A4)-2)</f>
        <v>MA-20-0.2-5-5</v>
      </c>
      <c r="C4" t="str">
        <f t="shared" ref="C4:C32" si="1">LEFT(B4,5)</f>
        <v>MA-20</v>
      </c>
      <c r="D4">
        <f t="shared" ref="D4:D67" si="2">MIN(E4,K4,P4,U4)</f>
        <v>58</v>
      </c>
      <c r="E4">
        <v>58</v>
      </c>
      <c r="F4" t="s">
        <v>2</v>
      </c>
      <c r="G4">
        <f t="shared" ref="G4:G67" si="3">IF(F4="opt",1,0)</f>
        <v>1</v>
      </c>
      <c r="H4">
        <v>1.45</v>
      </c>
      <c r="I4">
        <v>58</v>
      </c>
      <c r="J4">
        <v>0</v>
      </c>
      <c r="K4">
        <v>58</v>
      </c>
      <c r="L4" s="3">
        <f t="shared" ref="L4:L67" si="4">K4/D4-1</f>
        <v>0</v>
      </c>
      <c r="M4" t="str">
        <f t="shared" ref="M4:M67" si="5">IF(ISBLANK(K4),"",IF($D4&gt;=K4,IF($F4="opt","opt","best"),""))</f>
        <v>opt</v>
      </c>
      <c r="N4">
        <f t="shared" ref="N4:N67" si="6">IF(OR(M4="opt",M4="best"),1,0)</f>
        <v>1</v>
      </c>
      <c r="Z4" t="str">
        <f t="shared" ref="Z4:Z47" si="7">A4&amp;"&amp;"&amp;D4&amp;"&amp;"&amp;E4&amp;"&amp;"&amp;F4&amp;"&amp;"&amp;ROUND(H4,1)&amp;"&amp;"&amp;K4&amp;"&amp;"&amp;ROUND(L4*100,2)&amp;"&amp;"&amp;M4&amp;"\\"</f>
        <v>MA-20-0.2-5-5-2&amp;58&amp;58&amp;opt&amp;1.5&amp;58&amp;0&amp;opt\\</v>
      </c>
    </row>
    <row r="5" spans="1:26" x14ac:dyDescent="0.25">
      <c r="A5" t="s">
        <v>110</v>
      </c>
      <c r="B5" t="str">
        <f t="shared" si="0"/>
        <v>MA-20-0.2-5-5</v>
      </c>
      <c r="C5" t="str">
        <f t="shared" si="1"/>
        <v>MA-20</v>
      </c>
      <c r="D5">
        <f t="shared" si="2"/>
        <v>58</v>
      </c>
      <c r="E5">
        <v>58</v>
      </c>
      <c r="F5" t="s">
        <v>2</v>
      </c>
      <c r="G5">
        <f t="shared" si="3"/>
        <v>1</v>
      </c>
      <c r="H5">
        <v>1.42</v>
      </c>
      <c r="I5">
        <v>58</v>
      </c>
      <c r="J5">
        <v>0</v>
      </c>
      <c r="K5">
        <v>58</v>
      </c>
      <c r="L5" s="3">
        <f t="shared" si="4"/>
        <v>0</v>
      </c>
      <c r="M5" t="str">
        <f t="shared" si="5"/>
        <v>opt</v>
      </c>
      <c r="N5">
        <f t="shared" si="6"/>
        <v>1</v>
      </c>
      <c r="Z5" t="str">
        <f t="shared" si="7"/>
        <v>MA-20-0.2-5-5-3&amp;58&amp;58&amp;opt&amp;1.4&amp;58&amp;0&amp;opt\\</v>
      </c>
    </row>
    <row r="6" spans="1:26" x14ac:dyDescent="0.25">
      <c r="A6" t="s">
        <v>111</v>
      </c>
      <c r="B6" t="str">
        <f t="shared" si="0"/>
        <v>MA-20-0.2-5-5</v>
      </c>
      <c r="C6" t="str">
        <f t="shared" si="1"/>
        <v>MA-20</v>
      </c>
      <c r="D6">
        <f t="shared" si="2"/>
        <v>51</v>
      </c>
      <c r="E6">
        <v>51</v>
      </c>
      <c r="F6" t="s">
        <v>2</v>
      </c>
      <c r="G6">
        <f t="shared" si="3"/>
        <v>1</v>
      </c>
      <c r="H6">
        <v>1.45</v>
      </c>
      <c r="I6">
        <v>51</v>
      </c>
      <c r="J6">
        <v>0</v>
      </c>
      <c r="K6">
        <v>51</v>
      </c>
      <c r="L6" s="3">
        <f t="shared" si="4"/>
        <v>0</v>
      </c>
      <c r="M6" t="str">
        <f t="shared" si="5"/>
        <v>opt</v>
      </c>
      <c r="N6">
        <f t="shared" si="6"/>
        <v>1</v>
      </c>
      <c r="Z6" t="str">
        <f t="shared" si="7"/>
        <v>MA-20-0.2-5-5-4&amp;51&amp;51&amp;opt&amp;1.5&amp;51&amp;0&amp;opt\\</v>
      </c>
    </row>
    <row r="7" spans="1:26" x14ac:dyDescent="0.25">
      <c r="A7" t="s">
        <v>112</v>
      </c>
      <c r="B7" t="str">
        <f t="shared" si="0"/>
        <v>MA-20-0.2-5-5</v>
      </c>
      <c r="C7" t="str">
        <f t="shared" si="1"/>
        <v>MA-20</v>
      </c>
      <c r="D7">
        <f t="shared" si="2"/>
        <v>55</v>
      </c>
      <c r="E7">
        <v>55</v>
      </c>
      <c r="F7" t="s">
        <v>2</v>
      </c>
      <c r="G7">
        <f t="shared" si="3"/>
        <v>1</v>
      </c>
      <c r="H7">
        <v>1.44</v>
      </c>
      <c r="I7">
        <v>55</v>
      </c>
      <c r="J7">
        <v>0</v>
      </c>
      <c r="K7">
        <v>55</v>
      </c>
      <c r="L7" s="3">
        <f t="shared" si="4"/>
        <v>0</v>
      </c>
      <c r="M7" t="str">
        <f t="shared" si="5"/>
        <v>opt</v>
      </c>
      <c r="N7">
        <f t="shared" si="6"/>
        <v>1</v>
      </c>
      <c r="Z7" t="str">
        <f t="shared" si="7"/>
        <v>MA-20-0.2-5-5-5&amp;55&amp;55&amp;opt&amp;1.4&amp;55&amp;0&amp;opt\\</v>
      </c>
    </row>
    <row r="8" spans="1:26" x14ac:dyDescent="0.25">
      <c r="A8" t="s">
        <v>113</v>
      </c>
      <c r="B8" t="str">
        <f t="shared" si="0"/>
        <v>MA-20-0.5-5-5</v>
      </c>
      <c r="C8" t="str">
        <f t="shared" si="1"/>
        <v>MA-20</v>
      </c>
      <c r="D8">
        <f t="shared" si="2"/>
        <v>44</v>
      </c>
      <c r="E8">
        <v>44</v>
      </c>
      <c r="F8" t="s">
        <v>2</v>
      </c>
      <c r="G8">
        <f t="shared" si="3"/>
        <v>1</v>
      </c>
      <c r="H8">
        <v>1.71</v>
      </c>
      <c r="I8">
        <v>44</v>
      </c>
      <c r="J8">
        <v>0</v>
      </c>
      <c r="K8">
        <v>44</v>
      </c>
      <c r="L8" s="3">
        <f t="shared" si="4"/>
        <v>0</v>
      </c>
      <c r="M8" t="str">
        <f t="shared" si="5"/>
        <v>opt</v>
      </c>
      <c r="N8">
        <f t="shared" si="6"/>
        <v>1</v>
      </c>
      <c r="Z8" t="str">
        <f t="shared" si="7"/>
        <v>MA-20-0.5-5-5-1&amp;44&amp;44&amp;opt&amp;1.7&amp;44&amp;0&amp;opt\\</v>
      </c>
    </row>
    <row r="9" spans="1:26" x14ac:dyDescent="0.25">
      <c r="A9" t="s">
        <v>114</v>
      </c>
      <c r="B9" t="str">
        <f t="shared" si="0"/>
        <v>MA-20-0.5-5-5</v>
      </c>
      <c r="C9" t="str">
        <f t="shared" si="1"/>
        <v>MA-20</v>
      </c>
      <c r="D9">
        <f t="shared" si="2"/>
        <v>47</v>
      </c>
      <c r="E9">
        <v>47</v>
      </c>
      <c r="F9" t="s">
        <v>2</v>
      </c>
      <c r="G9">
        <f t="shared" si="3"/>
        <v>1</v>
      </c>
      <c r="H9">
        <v>1.56</v>
      </c>
      <c r="I9">
        <v>47</v>
      </c>
      <c r="J9">
        <v>0</v>
      </c>
      <c r="K9">
        <v>47</v>
      </c>
      <c r="L9" s="3">
        <f t="shared" si="4"/>
        <v>0</v>
      </c>
      <c r="M9" t="str">
        <f t="shared" si="5"/>
        <v>opt</v>
      </c>
      <c r="N9">
        <f t="shared" si="6"/>
        <v>1</v>
      </c>
      <c r="Z9" t="str">
        <f t="shared" si="7"/>
        <v>MA-20-0.5-5-5-2&amp;47&amp;47&amp;opt&amp;1.6&amp;47&amp;0&amp;opt\\</v>
      </c>
    </row>
    <row r="10" spans="1:26" x14ac:dyDescent="0.25">
      <c r="A10" t="s">
        <v>115</v>
      </c>
      <c r="B10" t="str">
        <f t="shared" si="0"/>
        <v>MA-20-0.5-5-5</v>
      </c>
      <c r="C10" t="str">
        <f t="shared" si="1"/>
        <v>MA-20</v>
      </c>
      <c r="D10">
        <f t="shared" si="2"/>
        <v>46</v>
      </c>
      <c r="E10">
        <v>46</v>
      </c>
      <c r="F10" t="s">
        <v>2</v>
      </c>
      <c r="G10">
        <f t="shared" si="3"/>
        <v>1</v>
      </c>
      <c r="H10">
        <v>1.56</v>
      </c>
      <c r="I10">
        <v>46</v>
      </c>
      <c r="J10">
        <v>0</v>
      </c>
      <c r="K10">
        <v>46</v>
      </c>
      <c r="L10" s="3">
        <f t="shared" si="4"/>
        <v>0</v>
      </c>
      <c r="M10" t="str">
        <f t="shared" si="5"/>
        <v>opt</v>
      </c>
      <c r="N10">
        <f t="shared" si="6"/>
        <v>1</v>
      </c>
      <c r="Z10" t="str">
        <f t="shared" si="7"/>
        <v>MA-20-0.5-5-5-3&amp;46&amp;46&amp;opt&amp;1.6&amp;46&amp;0&amp;opt\\</v>
      </c>
    </row>
    <row r="11" spans="1:26" x14ac:dyDescent="0.25">
      <c r="A11" t="s">
        <v>116</v>
      </c>
      <c r="B11" t="str">
        <f t="shared" si="0"/>
        <v>MA-20-0.5-5-5</v>
      </c>
      <c r="C11" t="str">
        <f t="shared" si="1"/>
        <v>MA-20</v>
      </c>
      <c r="D11">
        <f t="shared" si="2"/>
        <v>40</v>
      </c>
      <c r="E11">
        <v>40</v>
      </c>
      <c r="F11" t="s">
        <v>2</v>
      </c>
      <c r="G11">
        <f t="shared" si="3"/>
        <v>1</v>
      </c>
      <c r="H11">
        <v>1.52</v>
      </c>
      <c r="I11">
        <v>40</v>
      </c>
      <c r="J11">
        <v>0</v>
      </c>
      <c r="K11">
        <v>40</v>
      </c>
      <c r="L11" s="3">
        <f t="shared" si="4"/>
        <v>0</v>
      </c>
      <c r="M11" t="str">
        <f t="shared" si="5"/>
        <v>opt</v>
      </c>
      <c r="N11">
        <f t="shared" si="6"/>
        <v>1</v>
      </c>
      <c r="Z11" t="str">
        <f t="shared" si="7"/>
        <v>MA-20-0.5-5-5-4&amp;40&amp;40&amp;opt&amp;1.5&amp;40&amp;0&amp;opt\\</v>
      </c>
    </row>
    <row r="12" spans="1:26" x14ac:dyDescent="0.25">
      <c r="A12" t="s">
        <v>117</v>
      </c>
      <c r="B12" t="str">
        <f t="shared" si="0"/>
        <v>MA-20-0.5-5-5</v>
      </c>
      <c r="C12" t="str">
        <f t="shared" si="1"/>
        <v>MA-20</v>
      </c>
      <c r="D12">
        <f t="shared" si="2"/>
        <v>41</v>
      </c>
      <c r="E12">
        <v>41</v>
      </c>
      <c r="F12" t="s">
        <v>2</v>
      </c>
      <c r="G12">
        <f t="shared" si="3"/>
        <v>1</v>
      </c>
      <c r="H12">
        <v>1.54</v>
      </c>
      <c r="I12">
        <v>41</v>
      </c>
      <c r="J12">
        <v>0</v>
      </c>
      <c r="K12">
        <v>41</v>
      </c>
      <c r="L12" s="3">
        <f t="shared" si="4"/>
        <v>0</v>
      </c>
      <c r="M12" t="str">
        <f t="shared" si="5"/>
        <v>opt</v>
      </c>
      <c r="N12">
        <f t="shared" si="6"/>
        <v>1</v>
      </c>
      <c r="Z12" t="str">
        <f t="shared" si="7"/>
        <v>MA-20-0.5-5-5-5&amp;41&amp;41&amp;opt&amp;1.5&amp;41&amp;0&amp;opt\\</v>
      </c>
    </row>
    <row r="13" spans="1:26" x14ac:dyDescent="0.25">
      <c r="A13" t="s">
        <v>118</v>
      </c>
      <c r="B13" t="str">
        <f t="shared" si="0"/>
        <v>MA-20-0.8-5-5</v>
      </c>
      <c r="C13" t="str">
        <f t="shared" si="1"/>
        <v>MA-20</v>
      </c>
      <c r="D13">
        <f t="shared" si="2"/>
        <v>37</v>
      </c>
      <c r="E13">
        <v>37</v>
      </c>
      <c r="F13" t="s">
        <v>2</v>
      </c>
      <c r="G13">
        <f t="shared" si="3"/>
        <v>1</v>
      </c>
      <c r="H13">
        <v>1.37</v>
      </c>
      <c r="I13">
        <v>37</v>
      </c>
      <c r="J13">
        <v>0</v>
      </c>
      <c r="K13">
        <v>37</v>
      </c>
      <c r="L13" s="3">
        <f t="shared" si="4"/>
        <v>0</v>
      </c>
      <c r="M13" t="str">
        <f t="shared" si="5"/>
        <v>opt</v>
      </c>
      <c r="N13">
        <f t="shared" si="6"/>
        <v>1</v>
      </c>
      <c r="Z13" t="str">
        <f t="shared" si="7"/>
        <v>MA-20-0.8-5-5-1&amp;37&amp;37&amp;opt&amp;1.4&amp;37&amp;0&amp;opt\\</v>
      </c>
    </row>
    <row r="14" spans="1:26" x14ac:dyDescent="0.25">
      <c r="A14" t="s">
        <v>119</v>
      </c>
      <c r="B14" t="str">
        <f t="shared" si="0"/>
        <v>MA-20-0.8-5-5</v>
      </c>
      <c r="C14" t="str">
        <f t="shared" si="1"/>
        <v>MA-20</v>
      </c>
      <c r="D14">
        <f t="shared" si="2"/>
        <v>35</v>
      </c>
      <c r="E14">
        <v>35</v>
      </c>
      <c r="F14" t="s">
        <v>2</v>
      </c>
      <c r="G14">
        <f t="shared" si="3"/>
        <v>1</v>
      </c>
      <c r="H14">
        <v>1.65</v>
      </c>
      <c r="I14">
        <v>35</v>
      </c>
      <c r="J14">
        <v>0</v>
      </c>
      <c r="K14">
        <v>35</v>
      </c>
      <c r="L14" s="3">
        <f t="shared" si="4"/>
        <v>0</v>
      </c>
      <c r="M14" t="str">
        <f t="shared" si="5"/>
        <v>opt</v>
      </c>
      <c r="N14">
        <f t="shared" si="6"/>
        <v>1</v>
      </c>
      <c r="Z14" t="str">
        <f t="shared" si="7"/>
        <v>MA-20-0.8-5-5-2&amp;35&amp;35&amp;opt&amp;1.7&amp;35&amp;0&amp;opt\\</v>
      </c>
    </row>
    <row r="15" spans="1:26" x14ac:dyDescent="0.25">
      <c r="A15" t="s">
        <v>120</v>
      </c>
      <c r="B15" t="str">
        <f t="shared" si="0"/>
        <v>MA-20-0.8-5-5</v>
      </c>
      <c r="C15" t="str">
        <f t="shared" si="1"/>
        <v>MA-20</v>
      </c>
      <c r="D15">
        <f t="shared" si="2"/>
        <v>40</v>
      </c>
      <c r="E15">
        <v>40</v>
      </c>
      <c r="F15" t="s">
        <v>2</v>
      </c>
      <c r="G15">
        <f t="shared" si="3"/>
        <v>1</v>
      </c>
      <c r="H15">
        <v>1.63</v>
      </c>
      <c r="I15">
        <v>40</v>
      </c>
      <c r="J15">
        <v>0</v>
      </c>
      <c r="K15">
        <v>40</v>
      </c>
      <c r="L15" s="3">
        <f t="shared" si="4"/>
        <v>0</v>
      </c>
      <c r="M15" t="str">
        <f t="shared" si="5"/>
        <v>opt</v>
      </c>
      <c r="N15">
        <f t="shared" si="6"/>
        <v>1</v>
      </c>
      <c r="Z15" t="str">
        <f t="shared" si="7"/>
        <v>MA-20-0.8-5-5-3&amp;40&amp;40&amp;opt&amp;1.6&amp;40&amp;0&amp;opt\\</v>
      </c>
    </row>
    <row r="16" spans="1:26" x14ac:dyDescent="0.25">
      <c r="A16" t="s">
        <v>121</v>
      </c>
      <c r="B16" t="str">
        <f t="shared" si="0"/>
        <v>MA-20-0.8-5-5</v>
      </c>
      <c r="C16" t="str">
        <f t="shared" si="1"/>
        <v>MA-20</v>
      </c>
      <c r="D16">
        <f t="shared" si="2"/>
        <v>34</v>
      </c>
      <c r="E16">
        <v>34</v>
      </c>
      <c r="F16" t="s">
        <v>2</v>
      </c>
      <c r="G16">
        <f t="shared" si="3"/>
        <v>1</v>
      </c>
      <c r="H16">
        <v>1.41</v>
      </c>
      <c r="I16">
        <v>34</v>
      </c>
      <c r="J16">
        <v>0</v>
      </c>
      <c r="K16">
        <v>34</v>
      </c>
      <c r="L16" s="3">
        <f t="shared" si="4"/>
        <v>0</v>
      </c>
      <c r="M16" t="str">
        <f t="shared" si="5"/>
        <v>opt</v>
      </c>
      <c r="N16">
        <f t="shared" si="6"/>
        <v>1</v>
      </c>
      <c r="Z16" t="str">
        <f t="shared" si="7"/>
        <v>MA-20-0.8-5-5-4&amp;34&amp;34&amp;opt&amp;1.4&amp;34&amp;0&amp;opt\\</v>
      </c>
    </row>
    <row r="17" spans="1:26" x14ac:dyDescent="0.25">
      <c r="A17" t="s">
        <v>122</v>
      </c>
      <c r="B17" t="str">
        <f t="shared" si="0"/>
        <v>MA-20-0.8-5-5</v>
      </c>
      <c r="C17" t="str">
        <f t="shared" si="1"/>
        <v>MA-20</v>
      </c>
      <c r="D17">
        <f t="shared" si="2"/>
        <v>34</v>
      </c>
      <c r="E17">
        <v>34</v>
      </c>
      <c r="F17" t="s">
        <v>2</v>
      </c>
      <c r="G17">
        <f t="shared" si="3"/>
        <v>1</v>
      </c>
      <c r="H17">
        <v>1.78</v>
      </c>
      <c r="I17">
        <v>34</v>
      </c>
      <c r="J17">
        <v>0</v>
      </c>
      <c r="K17">
        <v>34</v>
      </c>
      <c r="L17" s="3">
        <f t="shared" si="4"/>
        <v>0</v>
      </c>
      <c r="M17" t="str">
        <f t="shared" si="5"/>
        <v>opt</v>
      </c>
      <c r="N17">
        <f t="shared" si="6"/>
        <v>1</v>
      </c>
      <c r="Z17" t="str">
        <f t="shared" si="7"/>
        <v>MA-20-0.8-5-5-5&amp;34&amp;34&amp;opt&amp;1.8&amp;34&amp;0&amp;opt\\</v>
      </c>
    </row>
    <row r="18" spans="1:26" x14ac:dyDescent="0.25">
      <c r="A18" t="s">
        <v>123</v>
      </c>
      <c r="B18" t="str">
        <f t="shared" si="0"/>
        <v>MA-50-0.2-5-5</v>
      </c>
      <c r="C18" t="str">
        <f t="shared" si="1"/>
        <v>MA-50</v>
      </c>
      <c r="D18">
        <f t="shared" si="2"/>
        <v>111</v>
      </c>
      <c r="E18">
        <v>111</v>
      </c>
      <c r="F18" t="s">
        <v>2</v>
      </c>
      <c r="G18">
        <f t="shared" si="3"/>
        <v>1</v>
      </c>
      <c r="H18">
        <v>5.77</v>
      </c>
      <c r="I18">
        <v>111</v>
      </c>
      <c r="J18">
        <v>0</v>
      </c>
      <c r="K18">
        <v>111</v>
      </c>
      <c r="L18" s="3">
        <f t="shared" si="4"/>
        <v>0</v>
      </c>
      <c r="M18" t="str">
        <f t="shared" si="5"/>
        <v>opt</v>
      </c>
      <c r="N18">
        <f t="shared" si="6"/>
        <v>1</v>
      </c>
      <c r="Z18" t="str">
        <f t="shared" si="7"/>
        <v>MA-50-0.2-5-5-1&amp;111&amp;111&amp;opt&amp;5.8&amp;111&amp;0&amp;opt\\</v>
      </c>
    </row>
    <row r="19" spans="1:26" x14ac:dyDescent="0.25">
      <c r="A19" t="s">
        <v>124</v>
      </c>
      <c r="B19" t="str">
        <f t="shared" si="0"/>
        <v>MA-50-0.2-5-5</v>
      </c>
      <c r="C19" t="str">
        <f t="shared" si="1"/>
        <v>MA-50</v>
      </c>
      <c r="D19">
        <f t="shared" si="2"/>
        <v>106</v>
      </c>
      <c r="E19">
        <v>106</v>
      </c>
      <c r="F19" t="s">
        <v>2</v>
      </c>
      <c r="G19">
        <f t="shared" si="3"/>
        <v>1</v>
      </c>
      <c r="H19">
        <v>4.51</v>
      </c>
      <c r="I19">
        <v>106</v>
      </c>
      <c r="J19">
        <v>0</v>
      </c>
      <c r="K19">
        <v>106</v>
      </c>
      <c r="L19" s="3">
        <f t="shared" si="4"/>
        <v>0</v>
      </c>
      <c r="M19" t="str">
        <f t="shared" si="5"/>
        <v>opt</v>
      </c>
      <c r="N19">
        <f t="shared" si="6"/>
        <v>1</v>
      </c>
      <c r="Z19" t="str">
        <f t="shared" si="7"/>
        <v>MA-50-0.2-5-5-2&amp;106&amp;106&amp;opt&amp;4.5&amp;106&amp;0&amp;opt\\</v>
      </c>
    </row>
    <row r="20" spans="1:26" x14ac:dyDescent="0.25">
      <c r="A20" t="s">
        <v>125</v>
      </c>
      <c r="B20" t="str">
        <f t="shared" si="0"/>
        <v>MA-50-0.2-5-5</v>
      </c>
      <c r="C20" t="str">
        <f t="shared" si="1"/>
        <v>MA-50</v>
      </c>
      <c r="D20">
        <f t="shared" si="2"/>
        <v>111</v>
      </c>
      <c r="E20">
        <v>111</v>
      </c>
      <c r="F20" t="s">
        <v>2</v>
      </c>
      <c r="G20">
        <f t="shared" si="3"/>
        <v>1</v>
      </c>
      <c r="H20">
        <v>4.53</v>
      </c>
      <c r="I20">
        <v>111</v>
      </c>
      <c r="J20">
        <v>0</v>
      </c>
      <c r="K20">
        <v>111</v>
      </c>
      <c r="L20" s="3">
        <f t="shared" si="4"/>
        <v>0</v>
      </c>
      <c r="M20" t="str">
        <f t="shared" si="5"/>
        <v>opt</v>
      </c>
      <c r="N20">
        <f t="shared" si="6"/>
        <v>1</v>
      </c>
      <c r="Z20" t="str">
        <f t="shared" si="7"/>
        <v>MA-50-0.2-5-5-3&amp;111&amp;111&amp;opt&amp;4.5&amp;111&amp;0&amp;opt\\</v>
      </c>
    </row>
    <row r="21" spans="1:26" x14ac:dyDescent="0.25">
      <c r="A21" t="s">
        <v>126</v>
      </c>
      <c r="B21" t="str">
        <f t="shared" si="0"/>
        <v>MA-50-0.2-5-5</v>
      </c>
      <c r="C21" t="str">
        <f t="shared" si="1"/>
        <v>MA-50</v>
      </c>
      <c r="D21">
        <f t="shared" si="2"/>
        <v>101</v>
      </c>
      <c r="E21">
        <v>101</v>
      </c>
      <c r="F21" t="s">
        <v>2</v>
      </c>
      <c r="G21">
        <f t="shared" si="3"/>
        <v>1</v>
      </c>
      <c r="H21">
        <v>4.5999999999999996</v>
      </c>
      <c r="I21">
        <v>101</v>
      </c>
      <c r="J21">
        <v>0</v>
      </c>
      <c r="K21">
        <v>101</v>
      </c>
      <c r="L21" s="3">
        <f t="shared" si="4"/>
        <v>0</v>
      </c>
      <c r="M21" t="str">
        <f t="shared" si="5"/>
        <v>opt</v>
      </c>
      <c r="N21">
        <f t="shared" si="6"/>
        <v>1</v>
      </c>
      <c r="Z21" t="str">
        <f t="shared" si="7"/>
        <v>MA-50-0.2-5-5-4&amp;101&amp;101&amp;opt&amp;4.6&amp;101&amp;0&amp;opt\\</v>
      </c>
    </row>
    <row r="22" spans="1:26" x14ac:dyDescent="0.25">
      <c r="A22" t="s">
        <v>127</v>
      </c>
      <c r="B22" t="str">
        <f t="shared" si="0"/>
        <v>MA-50-0.2-5-5</v>
      </c>
      <c r="C22" t="str">
        <f t="shared" si="1"/>
        <v>MA-50</v>
      </c>
      <c r="D22">
        <f t="shared" si="2"/>
        <v>108</v>
      </c>
      <c r="E22">
        <v>108</v>
      </c>
      <c r="F22" t="s">
        <v>2</v>
      </c>
      <c r="G22">
        <f t="shared" si="3"/>
        <v>1</v>
      </c>
      <c r="H22">
        <v>4.6900000000000004</v>
      </c>
      <c r="I22">
        <v>108</v>
      </c>
      <c r="J22">
        <v>0</v>
      </c>
      <c r="K22">
        <v>108</v>
      </c>
      <c r="L22" s="3">
        <f t="shared" si="4"/>
        <v>0</v>
      </c>
      <c r="M22" t="str">
        <f t="shared" si="5"/>
        <v>opt</v>
      </c>
      <c r="N22">
        <f t="shared" si="6"/>
        <v>1</v>
      </c>
      <c r="Z22" t="str">
        <f t="shared" si="7"/>
        <v>MA-50-0.2-5-5-5&amp;108&amp;108&amp;opt&amp;4.7&amp;108&amp;0&amp;opt\\</v>
      </c>
    </row>
    <row r="23" spans="1:26" x14ac:dyDescent="0.25">
      <c r="A23" t="s">
        <v>128</v>
      </c>
      <c r="B23" t="str">
        <f t="shared" si="0"/>
        <v>MA-50-0.5-5-5</v>
      </c>
      <c r="C23" t="str">
        <f t="shared" si="1"/>
        <v>MA-50</v>
      </c>
      <c r="D23">
        <f t="shared" si="2"/>
        <v>82</v>
      </c>
      <c r="E23">
        <v>82</v>
      </c>
      <c r="F23" t="s">
        <v>2</v>
      </c>
      <c r="G23">
        <f t="shared" si="3"/>
        <v>1</v>
      </c>
      <c r="H23">
        <v>5.08</v>
      </c>
      <c r="I23">
        <v>82</v>
      </c>
      <c r="J23">
        <v>0</v>
      </c>
      <c r="K23">
        <v>82</v>
      </c>
      <c r="L23" s="3">
        <f t="shared" si="4"/>
        <v>0</v>
      </c>
      <c r="M23" t="str">
        <f t="shared" si="5"/>
        <v>opt</v>
      </c>
      <c r="N23">
        <f t="shared" si="6"/>
        <v>1</v>
      </c>
      <c r="Z23" t="str">
        <f t="shared" si="7"/>
        <v>MA-50-0.5-5-5-1&amp;82&amp;82&amp;opt&amp;5.1&amp;82&amp;0&amp;opt\\</v>
      </c>
    </row>
    <row r="24" spans="1:26" x14ac:dyDescent="0.25">
      <c r="A24" t="s">
        <v>129</v>
      </c>
      <c r="B24" t="str">
        <f t="shared" si="0"/>
        <v>MA-50-0.5-5-5</v>
      </c>
      <c r="C24" t="str">
        <f t="shared" si="1"/>
        <v>MA-50</v>
      </c>
      <c r="D24">
        <f t="shared" si="2"/>
        <v>85</v>
      </c>
      <c r="E24">
        <v>85</v>
      </c>
      <c r="F24" t="s">
        <v>2</v>
      </c>
      <c r="G24">
        <f t="shared" si="3"/>
        <v>1</v>
      </c>
      <c r="H24">
        <v>4.79</v>
      </c>
      <c r="I24">
        <v>85</v>
      </c>
      <c r="J24">
        <v>0</v>
      </c>
      <c r="K24">
        <v>85</v>
      </c>
      <c r="L24" s="3">
        <f t="shared" si="4"/>
        <v>0</v>
      </c>
      <c r="M24" t="str">
        <f t="shared" si="5"/>
        <v>opt</v>
      </c>
      <c r="N24">
        <f t="shared" si="6"/>
        <v>1</v>
      </c>
      <c r="Z24" t="str">
        <f t="shared" si="7"/>
        <v>MA-50-0.5-5-5-2&amp;85&amp;85&amp;opt&amp;4.8&amp;85&amp;0&amp;opt\\</v>
      </c>
    </row>
    <row r="25" spans="1:26" x14ac:dyDescent="0.25">
      <c r="A25" t="s">
        <v>130</v>
      </c>
      <c r="B25" t="str">
        <f t="shared" si="0"/>
        <v>MA-50-0.5-5-5</v>
      </c>
      <c r="C25" t="str">
        <f t="shared" si="1"/>
        <v>MA-50</v>
      </c>
      <c r="D25">
        <f t="shared" si="2"/>
        <v>84</v>
      </c>
      <c r="E25">
        <v>84</v>
      </c>
      <c r="F25" t="s">
        <v>2</v>
      </c>
      <c r="G25">
        <f t="shared" si="3"/>
        <v>1</v>
      </c>
      <c r="H25">
        <v>5.54</v>
      </c>
      <c r="I25">
        <v>84</v>
      </c>
      <c r="J25">
        <v>0</v>
      </c>
      <c r="K25">
        <v>84</v>
      </c>
      <c r="L25" s="3">
        <f t="shared" si="4"/>
        <v>0</v>
      </c>
      <c r="M25" t="str">
        <f t="shared" si="5"/>
        <v>opt</v>
      </c>
      <c r="N25">
        <f t="shared" si="6"/>
        <v>1</v>
      </c>
      <c r="Z25" t="str">
        <f t="shared" si="7"/>
        <v>MA-50-0.5-5-5-3&amp;84&amp;84&amp;opt&amp;5.5&amp;84&amp;0&amp;opt\\</v>
      </c>
    </row>
    <row r="26" spans="1:26" x14ac:dyDescent="0.25">
      <c r="A26" t="s">
        <v>131</v>
      </c>
      <c r="B26" t="str">
        <f t="shared" si="0"/>
        <v>MA-50-0.5-5-5</v>
      </c>
      <c r="C26" t="str">
        <f t="shared" si="1"/>
        <v>MA-50</v>
      </c>
      <c r="D26">
        <f t="shared" si="2"/>
        <v>82</v>
      </c>
      <c r="E26">
        <v>82</v>
      </c>
      <c r="F26" t="s">
        <v>2</v>
      </c>
      <c r="G26">
        <f t="shared" si="3"/>
        <v>1</v>
      </c>
      <c r="H26">
        <v>5.39</v>
      </c>
      <c r="I26">
        <v>82</v>
      </c>
      <c r="J26">
        <v>0</v>
      </c>
      <c r="K26">
        <v>82</v>
      </c>
      <c r="L26" s="3">
        <f t="shared" si="4"/>
        <v>0</v>
      </c>
      <c r="M26" t="str">
        <f t="shared" si="5"/>
        <v>opt</v>
      </c>
      <c r="N26">
        <f t="shared" si="6"/>
        <v>1</v>
      </c>
      <c r="Z26" t="str">
        <f t="shared" si="7"/>
        <v>MA-50-0.5-5-5-4&amp;82&amp;82&amp;opt&amp;5.4&amp;82&amp;0&amp;opt\\</v>
      </c>
    </row>
    <row r="27" spans="1:26" x14ac:dyDescent="0.25">
      <c r="A27" t="s">
        <v>132</v>
      </c>
      <c r="B27" t="str">
        <f t="shared" si="0"/>
        <v>MA-50-0.5-5-5</v>
      </c>
      <c r="C27" t="str">
        <f t="shared" si="1"/>
        <v>MA-50</v>
      </c>
      <c r="D27">
        <f t="shared" si="2"/>
        <v>82</v>
      </c>
      <c r="E27">
        <v>82</v>
      </c>
      <c r="F27" t="s">
        <v>2</v>
      </c>
      <c r="G27">
        <f t="shared" si="3"/>
        <v>1</v>
      </c>
      <c r="H27">
        <v>5.43</v>
      </c>
      <c r="I27">
        <v>82</v>
      </c>
      <c r="J27">
        <v>0</v>
      </c>
      <c r="K27">
        <v>82</v>
      </c>
      <c r="L27" s="3">
        <f t="shared" si="4"/>
        <v>0</v>
      </c>
      <c r="M27" t="str">
        <f t="shared" si="5"/>
        <v>opt</v>
      </c>
      <c r="N27">
        <f t="shared" si="6"/>
        <v>1</v>
      </c>
      <c r="Z27" t="str">
        <f t="shared" si="7"/>
        <v>MA-50-0.5-5-5-5&amp;82&amp;82&amp;opt&amp;5.4&amp;82&amp;0&amp;opt\\</v>
      </c>
    </row>
    <row r="28" spans="1:26" x14ac:dyDescent="0.25">
      <c r="A28" t="s">
        <v>133</v>
      </c>
      <c r="B28" t="str">
        <f t="shared" si="0"/>
        <v>MA-50-0.8-5-5</v>
      </c>
      <c r="C28" t="str">
        <f t="shared" si="1"/>
        <v>MA-50</v>
      </c>
      <c r="D28">
        <f t="shared" si="2"/>
        <v>77</v>
      </c>
      <c r="E28">
        <v>77</v>
      </c>
      <c r="F28" t="s">
        <v>2</v>
      </c>
      <c r="G28">
        <f t="shared" si="3"/>
        <v>1</v>
      </c>
      <c r="H28">
        <v>5.7</v>
      </c>
      <c r="I28">
        <v>77</v>
      </c>
      <c r="J28">
        <v>0</v>
      </c>
      <c r="K28">
        <v>77</v>
      </c>
      <c r="L28" s="3">
        <f t="shared" si="4"/>
        <v>0</v>
      </c>
      <c r="M28" t="str">
        <f t="shared" si="5"/>
        <v>opt</v>
      </c>
      <c r="N28">
        <f t="shared" si="6"/>
        <v>1</v>
      </c>
      <c r="Z28" t="str">
        <f t="shared" si="7"/>
        <v>MA-50-0.8-5-5-1&amp;77&amp;77&amp;opt&amp;5.7&amp;77&amp;0&amp;opt\\</v>
      </c>
    </row>
    <row r="29" spans="1:26" x14ac:dyDescent="0.25">
      <c r="A29" t="s">
        <v>134</v>
      </c>
      <c r="B29" t="str">
        <f t="shared" si="0"/>
        <v>MA-50-0.8-5-5</v>
      </c>
      <c r="C29" t="str">
        <f t="shared" si="1"/>
        <v>MA-50</v>
      </c>
      <c r="D29">
        <f t="shared" si="2"/>
        <v>72</v>
      </c>
      <c r="E29">
        <v>72</v>
      </c>
      <c r="F29" t="s">
        <v>2</v>
      </c>
      <c r="G29">
        <f t="shared" si="3"/>
        <v>1</v>
      </c>
      <c r="H29">
        <v>5.73</v>
      </c>
      <c r="I29">
        <v>72</v>
      </c>
      <c r="J29">
        <v>0</v>
      </c>
      <c r="K29">
        <v>72</v>
      </c>
      <c r="L29" s="3">
        <f t="shared" si="4"/>
        <v>0</v>
      </c>
      <c r="M29" t="str">
        <f t="shared" si="5"/>
        <v>opt</v>
      </c>
      <c r="N29">
        <f t="shared" si="6"/>
        <v>1</v>
      </c>
      <c r="Z29" t="str">
        <f t="shared" si="7"/>
        <v>MA-50-0.8-5-5-2&amp;72&amp;72&amp;opt&amp;5.7&amp;72&amp;0&amp;opt\\</v>
      </c>
    </row>
    <row r="30" spans="1:26" x14ac:dyDescent="0.25">
      <c r="A30" t="s">
        <v>135</v>
      </c>
      <c r="B30" t="str">
        <f t="shared" si="0"/>
        <v>MA-50-0.8-5-5</v>
      </c>
      <c r="C30" t="str">
        <f t="shared" si="1"/>
        <v>MA-50</v>
      </c>
      <c r="D30">
        <f t="shared" si="2"/>
        <v>74</v>
      </c>
      <c r="E30">
        <v>74</v>
      </c>
      <c r="F30" t="s">
        <v>2</v>
      </c>
      <c r="G30">
        <f t="shared" si="3"/>
        <v>1</v>
      </c>
      <c r="H30">
        <v>5.7</v>
      </c>
      <c r="I30">
        <v>74</v>
      </c>
      <c r="J30">
        <v>0</v>
      </c>
      <c r="K30">
        <v>74</v>
      </c>
      <c r="L30" s="3">
        <f t="shared" si="4"/>
        <v>0</v>
      </c>
      <c r="M30" t="str">
        <f t="shared" si="5"/>
        <v>opt</v>
      </c>
      <c r="N30">
        <f t="shared" si="6"/>
        <v>1</v>
      </c>
      <c r="Z30" t="str">
        <f t="shared" si="7"/>
        <v>MA-50-0.8-5-5-3&amp;74&amp;74&amp;opt&amp;5.7&amp;74&amp;0&amp;opt\\</v>
      </c>
    </row>
    <row r="31" spans="1:26" x14ac:dyDescent="0.25">
      <c r="A31" t="s">
        <v>136</v>
      </c>
      <c r="B31" t="str">
        <f t="shared" si="0"/>
        <v>MA-50-0.8-5-5</v>
      </c>
      <c r="C31" t="str">
        <f t="shared" si="1"/>
        <v>MA-50</v>
      </c>
      <c r="D31">
        <f t="shared" si="2"/>
        <v>76</v>
      </c>
      <c r="E31">
        <v>76</v>
      </c>
      <c r="F31" t="s">
        <v>2</v>
      </c>
      <c r="G31">
        <f t="shared" si="3"/>
        <v>1</v>
      </c>
      <c r="H31">
        <v>5.52</v>
      </c>
      <c r="I31">
        <v>76</v>
      </c>
      <c r="J31">
        <v>0</v>
      </c>
      <c r="K31">
        <v>76</v>
      </c>
      <c r="L31" s="3">
        <f t="shared" si="4"/>
        <v>0</v>
      </c>
      <c r="M31" t="str">
        <f t="shared" si="5"/>
        <v>opt</v>
      </c>
      <c r="N31">
        <f t="shared" si="6"/>
        <v>1</v>
      </c>
      <c r="Z31" t="str">
        <f t="shared" si="7"/>
        <v>MA-50-0.8-5-5-4&amp;76&amp;76&amp;opt&amp;5.5&amp;76&amp;0&amp;opt\\</v>
      </c>
    </row>
    <row r="32" spans="1:26" x14ac:dyDescent="0.25">
      <c r="A32" t="s">
        <v>137</v>
      </c>
      <c r="B32" t="str">
        <f t="shared" si="0"/>
        <v>MA-50-0.8-5-5</v>
      </c>
      <c r="C32" t="str">
        <f t="shared" si="1"/>
        <v>MA-50</v>
      </c>
      <c r="D32">
        <f t="shared" si="2"/>
        <v>79</v>
      </c>
      <c r="E32">
        <v>79</v>
      </c>
      <c r="F32" t="s">
        <v>2</v>
      </c>
      <c r="G32">
        <f t="shared" si="3"/>
        <v>1</v>
      </c>
      <c r="H32">
        <v>5.65</v>
      </c>
      <c r="I32">
        <v>79</v>
      </c>
      <c r="J32">
        <v>0</v>
      </c>
      <c r="K32">
        <v>79</v>
      </c>
      <c r="L32" s="3">
        <f t="shared" si="4"/>
        <v>0</v>
      </c>
      <c r="M32" t="str">
        <f t="shared" si="5"/>
        <v>opt</v>
      </c>
      <c r="N32">
        <f t="shared" si="6"/>
        <v>1</v>
      </c>
      <c r="Z32" t="str">
        <f t="shared" si="7"/>
        <v>MA-50-0.8-5-5-5&amp;79&amp;79&amp;opt&amp;5.7&amp;79&amp;0&amp;opt\\</v>
      </c>
    </row>
    <row r="33" spans="1:26" x14ac:dyDescent="0.25">
      <c r="A33" t="s">
        <v>138</v>
      </c>
      <c r="B33" t="str">
        <f t="shared" si="0"/>
        <v>MA-100-0.2-5-5</v>
      </c>
      <c r="C33" t="str">
        <f>LEFT(B33,6)</f>
        <v>MA-100</v>
      </c>
      <c r="D33">
        <f t="shared" si="2"/>
        <v>175</v>
      </c>
      <c r="E33">
        <v>175</v>
      </c>
      <c r="F33" t="s">
        <v>2</v>
      </c>
      <c r="G33">
        <f t="shared" si="3"/>
        <v>1</v>
      </c>
      <c r="H33">
        <v>16.3</v>
      </c>
      <c r="I33">
        <v>175</v>
      </c>
      <c r="J33">
        <v>0</v>
      </c>
      <c r="K33">
        <v>175</v>
      </c>
      <c r="L33" s="3">
        <f t="shared" si="4"/>
        <v>0</v>
      </c>
      <c r="M33" t="str">
        <f t="shared" si="5"/>
        <v>opt</v>
      </c>
      <c r="N33">
        <f t="shared" si="6"/>
        <v>1</v>
      </c>
      <c r="Z33" t="str">
        <f t="shared" si="7"/>
        <v>MA-100-0.2-5-5-1&amp;175&amp;175&amp;opt&amp;16.3&amp;175&amp;0&amp;opt\\</v>
      </c>
    </row>
    <row r="34" spans="1:26" x14ac:dyDescent="0.25">
      <c r="A34" t="s">
        <v>139</v>
      </c>
      <c r="B34" t="str">
        <f t="shared" si="0"/>
        <v>MA-100-0.2-5-5</v>
      </c>
      <c r="C34" t="str">
        <f t="shared" ref="C34:C47" si="8">LEFT(B34,6)</f>
        <v>MA-100</v>
      </c>
      <c r="D34">
        <f t="shared" si="2"/>
        <v>174</v>
      </c>
      <c r="E34">
        <v>174</v>
      </c>
      <c r="F34" t="s">
        <v>2</v>
      </c>
      <c r="G34">
        <f t="shared" si="3"/>
        <v>1</v>
      </c>
      <c r="H34">
        <v>15.42</v>
      </c>
      <c r="I34">
        <v>174</v>
      </c>
      <c r="J34">
        <v>0</v>
      </c>
      <c r="K34">
        <v>174</v>
      </c>
      <c r="L34" s="3">
        <f t="shared" si="4"/>
        <v>0</v>
      </c>
      <c r="M34" t="str">
        <f t="shared" si="5"/>
        <v>opt</v>
      </c>
      <c r="N34">
        <f t="shared" si="6"/>
        <v>1</v>
      </c>
      <c r="Z34" t="str">
        <f t="shared" si="7"/>
        <v>MA-100-0.2-5-5-2&amp;174&amp;174&amp;opt&amp;15.4&amp;174&amp;0&amp;opt\\</v>
      </c>
    </row>
    <row r="35" spans="1:26" x14ac:dyDescent="0.25">
      <c r="A35" t="s">
        <v>140</v>
      </c>
      <c r="B35" t="str">
        <f t="shared" si="0"/>
        <v>MA-100-0.2-5-5</v>
      </c>
      <c r="C35" t="str">
        <f t="shared" si="8"/>
        <v>MA-100</v>
      </c>
      <c r="D35">
        <f t="shared" si="2"/>
        <v>177</v>
      </c>
      <c r="E35">
        <v>177</v>
      </c>
      <c r="F35" t="s">
        <v>2</v>
      </c>
      <c r="G35">
        <f t="shared" si="3"/>
        <v>1</v>
      </c>
      <c r="H35">
        <v>15.16</v>
      </c>
      <c r="I35">
        <v>177</v>
      </c>
      <c r="J35">
        <v>0</v>
      </c>
      <c r="K35">
        <v>177</v>
      </c>
      <c r="L35" s="3">
        <f t="shared" si="4"/>
        <v>0</v>
      </c>
      <c r="M35" t="str">
        <f t="shared" si="5"/>
        <v>opt</v>
      </c>
      <c r="N35">
        <f t="shared" si="6"/>
        <v>1</v>
      </c>
      <c r="Z35" t="str">
        <f t="shared" si="7"/>
        <v>MA-100-0.2-5-5-3&amp;177&amp;177&amp;opt&amp;15.2&amp;177&amp;0&amp;opt\\</v>
      </c>
    </row>
    <row r="36" spans="1:26" x14ac:dyDescent="0.25">
      <c r="A36" t="s">
        <v>141</v>
      </c>
      <c r="B36" t="str">
        <f t="shared" si="0"/>
        <v>MA-100-0.2-5-5</v>
      </c>
      <c r="C36" t="str">
        <f t="shared" si="8"/>
        <v>MA-100</v>
      </c>
      <c r="D36">
        <f t="shared" si="2"/>
        <v>169</v>
      </c>
      <c r="E36">
        <v>169</v>
      </c>
      <c r="F36" t="s">
        <v>2</v>
      </c>
      <c r="G36">
        <f t="shared" si="3"/>
        <v>1</v>
      </c>
      <c r="H36">
        <v>15.59</v>
      </c>
      <c r="I36">
        <v>169</v>
      </c>
      <c r="J36">
        <v>0</v>
      </c>
      <c r="K36">
        <v>169</v>
      </c>
      <c r="L36" s="3">
        <f t="shared" si="4"/>
        <v>0</v>
      </c>
      <c r="M36" t="str">
        <f t="shared" si="5"/>
        <v>opt</v>
      </c>
      <c r="N36">
        <f t="shared" si="6"/>
        <v>1</v>
      </c>
      <c r="Z36" t="str">
        <f t="shared" si="7"/>
        <v>MA-100-0.2-5-5-4&amp;169&amp;169&amp;opt&amp;15.6&amp;169&amp;0&amp;opt\\</v>
      </c>
    </row>
    <row r="37" spans="1:26" x14ac:dyDescent="0.25">
      <c r="A37" t="s">
        <v>142</v>
      </c>
      <c r="B37" t="str">
        <f t="shared" si="0"/>
        <v>MA-100-0.2-5-5</v>
      </c>
      <c r="C37" t="str">
        <f t="shared" si="8"/>
        <v>MA-100</v>
      </c>
      <c r="D37">
        <f t="shared" si="2"/>
        <v>167</v>
      </c>
      <c r="E37">
        <v>167</v>
      </c>
      <c r="F37" t="s">
        <v>2</v>
      </c>
      <c r="G37">
        <f t="shared" si="3"/>
        <v>1</v>
      </c>
      <c r="H37">
        <v>15.49</v>
      </c>
      <c r="I37">
        <v>167</v>
      </c>
      <c r="J37">
        <v>0</v>
      </c>
      <c r="K37">
        <v>167</v>
      </c>
      <c r="L37" s="3">
        <f t="shared" si="4"/>
        <v>0</v>
      </c>
      <c r="M37" t="str">
        <f t="shared" si="5"/>
        <v>opt</v>
      </c>
      <c r="N37">
        <f t="shared" si="6"/>
        <v>1</v>
      </c>
      <c r="Z37" t="str">
        <f t="shared" si="7"/>
        <v>MA-100-0.2-5-5-5&amp;167&amp;167&amp;opt&amp;15.5&amp;167&amp;0&amp;opt\\</v>
      </c>
    </row>
    <row r="38" spans="1:26" x14ac:dyDescent="0.25">
      <c r="A38" t="s">
        <v>143</v>
      </c>
      <c r="B38" t="str">
        <f t="shared" si="0"/>
        <v>MA-100-0.5-5-5</v>
      </c>
      <c r="C38" t="str">
        <f t="shared" si="8"/>
        <v>MA-100</v>
      </c>
      <c r="D38">
        <f t="shared" si="2"/>
        <v>147</v>
      </c>
      <c r="E38">
        <v>147</v>
      </c>
      <c r="F38" t="s">
        <v>2</v>
      </c>
      <c r="G38">
        <f t="shared" si="3"/>
        <v>1</v>
      </c>
      <c r="H38">
        <v>18.940000000000001</v>
      </c>
      <c r="I38">
        <v>147</v>
      </c>
      <c r="J38">
        <v>0</v>
      </c>
      <c r="K38">
        <v>147</v>
      </c>
      <c r="L38" s="3">
        <f t="shared" si="4"/>
        <v>0</v>
      </c>
      <c r="M38" t="str">
        <f t="shared" si="5"/>
        <v>opt</v>
      </c>
      <c r="N38">
        <f t="shared" si="6"/>
        <v>1</v>
      </c>
      <c r="Z38" t="str">
        <f t="shared" si="7"/>
        <v>MA-100-0.5-5-5-1&amp;147&amp;147&amp;opt&amp;18.9&amp;147&amp;0&amp;opt\\</v>
      </c>
    </row>
    <row r="39" spans="1:26" x14ac:dyDescent="0.25">
      <c r="A39" t="s">
        <v>144</v>
      </c>
      <c r="B39" t="str">
        <f t="shared" si="0"/>
        <v>MA-100-0.5-5-5</v>
      </c>
      <c r="C39" t="str">
        <f t="shared" si="8"/>
        <v>MA-100</v>
      </c>
      <c r="D39">
        <f t="shared" si="2"/>
        <v>144</v>
      </c>
      <c r="E39">
        <v>144</v>
      </c>
      <c r="F39" t="s">
        <v>2</v>
      </c>
      <c r="G39">
        <f t="shared" si="3"/>
        <v>1</v>
      </c>
      <c r="H39">
        <v>19.75</v>
      </c>
      <c r="I39">
        <v>144</v>
      </c>
      <c r="J39">
        <v>0</v>
      </c>
      <c r="K39">
        <v>144</v>
      </c>
      <c r="L39" s="3">
        <f t="shared" si="4"/>
        <v>0</v>
      </c>
      <c r="M39" t="str">
        <f t="shared" si="5"/>
        <v>opt</v>
      </c>
      <c r="N39">
        <f t="shared" si="6"/>
        <v>1</v>
      </c>
      <c r="Z39" t="str">
        <f t="shared" si="7"/>
        <v>MA-100-0.5-5-5-2&amp;144&amp;144&amp;opt&amp;19.8&amp;144&amp;0&amp;opt\\</v>
      </c>
    </row>
    <row r="40" spans="1:26" x14ac:dyDescent="0.25">
      <c r="A40" t="s">
        <v>145</v>
      </c>
      <c r="B40" t="str">
        <f t="shared" si="0"/>
        <v>MA-100-0.5-5-5</v>
      </c>
      <c r="C40" t="str">
        <f t="shared" si="8"/>
        <v>MA-100</v>
      </c>
      <c r="D40">
        <f t="shared" si="2"/>
        <v>147</v>
      </c>
      <c r="E40">
        <v>147</v>
      </c>
      <c r="F40" t="s">
        <v>2</v>
      </c>
      <c r="G40">
        <f t="shared" si="3"/>
        <v>1</v>
      </c>
      <c r="H40">
        <v>19.48</v>
      </c>
      <c r="I40">
        <v>147</v>
      </c>
      <c r="J40">
        <v>0</v>
      </c>
      <c r="K40">
        <v>147</v>
      </c>
      <c r="L40" s="3">
        <f t="shared" si="4"/>
        <v>0</v>
      </c>
      <c r="M40" t="str">
        <f t="shared" si="5"/>
        <v>opt</v>
      </c>
      <c r="N40">
        <f t="shared" si="6"/>
        <v>1</v>
      </c>
      <c r="Z40" t="str">
        <f t="shared" si="7"/>
        <v>MA-100-0.5-5-5-3&amp;147&amp;147&amp;opt&amp;19.5&amp;147&amp;0&amp;opt\\</v>
      </c>
    </row>
    <row r="41" spans="1:26" x14ac:dyDescent="0.25">
      <c r="A41" t="s">
        <v>146</v>
      </c>
      <c r="B41" t="str">
        <f t="shared" si="0"/>
        <v>MA-100-0.5-5-5</v>
      </c>
      <c r="C41" t="str">
        <f t="shared" si="8"/>
        <v>MA-100</v>
      </c>
      <c r="D41">
        <f t="shared" si="2"/>
        <v>146</v>
      </c>
      <c r="E41">
        <v>146</v>
      </c>
      <c r="F41" t="s">
        <v>2</v>
      </c>
      <c r="G41">
        <f t="shared" si="3"/>
        <v>1</v>
      </c>
      <c r="H41">
        <v>20.46</v>
      </c>
      <c r="I41">
        <v>146</v>
      </c>
      <c r="J41">
        <v>0</v>
      </c>
      <c r="K41">
        <v>146</v>
      </c>
      <c r="L41" s="3">
        <f t="shared" si="4"/>
        <v>0</v>
      </c>
      <c r="M41" t="str">
        <f t="shared" si="5"/>
        <v>opt</v>
      </c>
      <c r="N41">
        <f t="shared" si="6"/>
        <v>1</v>
      </c>
      <c r="Z41" t="str">
        <f t="shared" si="7"/>
        <v>MA-100-0.5-5-5-4&amp;146&amp;146&amp;opt&amp;20.5&amp;146&amp;0&amp;opt\\</v>
      </c>
    </row>
    <row r="42" spans="1:26" x14ac:dyDescent="0.25">
      <c r="A42" t="s">
        <v>147</v>
      </c>
      <c r="B42" t="str">
        <f t="shared" si="0"/>
        <v>MA-100-0.5-5-5</v>
      </c>
      <c r="C42" t="str">
        <f t="shared" si="8"/>
        <v>MA-100</v>
      </c>
      <c r="D42">
        <f t="shared" si="2"/>
        <v>139</v>
      </c>
      <c r="E42">
        <v>139</v>
      </c>
      <c r="F42" t="s">
        <v>2</v>
      </c>
      <c r="G42">
        <f t="shared" si="3"/>
        <v>1</v>
      </c>
      <c r="H42">
        <v>20.85</v>
      </c>
      <c r="I42">
        <v>139</v>
      </c>
      <c r="J42">
        <v>0</v>
      </c>
      <c r="K42">
        <v>139</v>
      </c>
      <c r="L42" s="3">
        <f t="shared" si="4"/>
        <v>0</v>
      </c>
      <c r="M42" t="str">
        <f t="shared" si="5"/>
        <v>opt</v>
      </c>
      <c r="N42">
        <f t="shared" si="6"/>
        <v>1</v>
      </c>
      <c r="Z42" t="str">
        <f t="shared" si="7"/>
        <v>MA-100-0.5-5-5-5&amp;139&amp;139&amp;opt&amp;20.9&amp;139&amp;0&amp;opt\\</v>
      </c>
    </row>
    <row r="43" spans="1:26" x14ac:dyDescent="0.25">
      <c r="A43" t="s">
        <v>148</v>
      </c>
      <c r="B43" t="str">
        <f t="shared" si="0"/>
        <v>MA-100-0.8-5-5</v>
      </c>
      <c r="C43" t="str">
        <f t="shared" si="8"/>
        <v>MA-100</v>
      </c>
      <c r="D43">
        <f t="shared" si="2"/>
        <v>136</v>
      </c>
      <c r="E43">
        <v>136</v>
      </c>
      <c r="F43" t="s">
        <v>2</v>
      </c>
      <c r="G43">
        <f t="shared" si="3"/>
        <v>1</v>
      </c>
      <c r="H43">
        <v>23.51</v>
      </c>
      <c r="I43">
        <v>136</v>
      </c>
      <c r="J43">
        <v>0</v>
      </c>
      <c r="K43">
        <v>136</v>
      </c>
      <c r="L43" s="3">
        <f t="shared" si="4"/>
        <v>0</v>
      </c>
      <c r="M43" t="str">
        <f t="shared" si="5"/>
        <v>opt</v>
      </c>
      <c r="N43">
        <f t="shared" si="6"/>
        <v>1</v>
      </c>
      <c r="Z43" t="str">
        <f t="shared" si="7"/>
        <v>MA-100-0.8-5-5-1&amp;136&amp;136&amp;opt&amp;23.5&amp;136&amp;0&amp;opt\\</v>
      </c>
    </row>
    <row r="44" spans="1:26" x14ac:dyDescent="0.25">
      <c r="A44" t="s">
        <v>149</v>
      </c>
      <c r="B44" t="str">
        <f t="shared" si="0"/>
        <v>MA-100-0.8-5-5</v>
      </c>
      <c r="C44" t="str">
        <f t="shared" si="8"/>
        <v>MA-100</v>
      </c>
      <c r="D44">
        <f t="shared" si="2"/>
        <v>140</v>
      </c>
      <c r="E44">
        <v>140</v>
      </c>
      <c r="F44" t="s">
        <v>2</v>
      </c>
      <c r="G44">
        <f t="shared" si="3"/>
        <v>1</v>
      </c>
      <c r="H44">
        <v>21.04</v>
      </c>
      <c r="I44">
        <v>140</v>
      </c>
      <c r="J44">
        <v>0</v>
      </c>
      <c r="K44">
        <v>140</v>
      </c>
      <c r="L44" s="3">
        <f t="shared" si="4"/>
        <v>0</v>
      </c>
      <c r="M44" t="str">
        <f t="shared" si="5"/>
        <v>opt</v>
      </c>
      <c r="N44">
        <f t="shared" si="6"/>
        <v>1</v>
      </c>
      <c r="Z44" t="str">
        <f t="shared" si="7"/>
        <v>MA-100-0.8-5-5-2&amp;140&amp;140&amp;opt&amp;21&amp;140&amp;0&amp;opt\\</v>
      </c>
    </row>
    <row r="45" spans="1:26" x14ac:dyDescent="0.25">
      <c r="A45" t="s">
        <v>150</v>
      </c>
      <c r="B45" t="str">
        <f t="shared" si="0"/>
        <v>MA-100-0.8-5-5</v>
      </c>
      <c r="C45" t="str">
        <f t="shared" si="8"/>
        <v>MA-100</v>
      </c>
      <c r="D45">
        <f t="shared" si="2"/>
        <v>141</v>
      </c>
      <c r="E45">
        <v>141</v>
      </c>
      <c r="F45" t="s">
        <v>2</v>
      </c>
      <c r="G45">
        <f t="shared" si="3"/>
        <v>1</v>
      </c>
      <c r="H45">
        <v>22.45</v>
      </c>
      <c r="I45">
        <v>141</v>
      </c>
      <c r="J45">
        <v>0</v>
      </c>
      <c r="K45">
        <v>141</v>
      </c>
      <c r="L45" s="3">
        <f t="shared" si="4"/>
        <v>0</v>
      </c>
      <c r="M45" t="str">
        <f t="shared" si="5"/>
        <v>opt</v>
      </c>
      <c r="N45">
        <f t="shared" si="6"/>
        <v>1</v>
      </c>
      <c r="Z45" t="str">
        <f t="shared" si="7"/>
        <v>MA-100-0.8-5-5-3&amp;141&amp;141&amp;opt&amp;22.5&amp;141&amp;0&amp;opt\\</v>
      </c>
    </row>
    <row r="46" spans="1:26" x14ac:dyDescent="0.25">
      <c r="A46" t="s">
        <v>151</v>
      </c>
      <c r="B46" t="str">
        <f t="shared" si="0"/>
        <v>MA-100-0.8-5-5</v>
      </c>
      <c r="C46" t="str">
        <f t="shared" si="8"/>
        <v>MA-100</v>
      </c>
      <c r="D46">
        <f t="shared" si="2"/>
        <v>141</v>
      </c>
      <c r="E46">
        <v>141</v>
      </c>
      <c r="F46" t="s">
        <v>2</v>
      </c>
      <c r="G46">
        <f t="shared" si="3"/>
        <v>1</v>
      </c>
      <c r="H46">
        <v>22.85</v>
      </c>
      <c r="I46">
        <v>141</v>
      </c>
      <c r="J46">
        <v>0</v>
      </c>
      <c r="K46">
        <v>141</v>
      </c>
      <c r="L46" s="3">
        <f t="shared" si="4"/>
        <v>0</v>
      </c>
      <c r="M46" t="str">
        <f t="shared" si="5"/>
        <v>opt</v>
      </c>
      <c r="N46">
        <f t="shared" si="6"/>
        <v>1</v>
      </c>
      <c r="Z46" t="str">
        <f t="shared" si="7"/>
        <v>MA-100-0.8-5-5-4&amp;141&amp;141&amp;opt&amp;22.9&amp;141&amp;0&amp;opt\\</v>
      </c>
    </row>
    <row r="47" spans="1:26" x14ac:dyDescent="0.25">
      <c r="A47" t="s">
        <v>152</v>
      </c>
      <c r="B47" t="str">
        <f t="shared" si="0"/>
        <v>MA-100-0.8-5-5</v>
      </c>
      <c r="C47" t="str">
        <f t="shared" si="8"/>
        <v>MA-100</v>
      </c>
      <c r="D47">
        <f t="shared" si="2"/>
        <v>134</v>
      </c>
      <c r="E47">
        <v>134</v>
      </c>
      <c r="F47" t="s">
        <v>2</v>
      </c>
      <c r="G47">
        <f t="shared" si="3"/>
        <v>1</v>
      </c>
      <c r="H47">
        <v>22.17</v>
      </c>
      <c r="I47">
        <v>134</v>
      </c>
      <c r="J47">
        <v>0</v>
      </c>
      <c r="K47">
        <v>134</v>
      </c>
      <c r="L47" s="3">
        <f t="shared" si="4"/>
        <v>0</v>
      </c>
      <c r="M47" t="str">
        <f t="shared" si="5"/>
        <v>opt</v>
      </c>
      <c r="N47">
        <f t="shared" si="6"/>
        <v>1</v>
      </c>
      <c r="Z47" t="str">
        <f t="shared" si="7"/>
        <v>MA-100-0.8-5-5-5&amp;134&amp;134&amp;opt&amp;22.2&amp;134&amp;0&amp;opt\\</v>
      </c>
    </row>
    <row r="48" spans="1:26" x14ac:dyDescent="0.25">
      <c r="A48" t="s">
        <v>153</v>
      </c>
      <c r="B48" t="str">
        <f t="shared" si="0"/>
        <v>AMS-75-0.2-10-50</v>
      </c>
      <c r="C48" t="str">
        <f>LEFT(B48,6)</f>
        <v>AMS-75</v>
      </c>
      <c r="D48">
        <f t="shared" si="2"/>
        <v>686</v>
      </c>
      <c r="E48">
        <v>686</v>
      </c>
      <c r="F48" t="s">
        <v>2</v>
      </c>
      <c r="G48">
        <f t="shared" si="3"/>
        <v>1</v>
      </c>
      <c r="H48">
        <v>10.85</v>
      </c>
      <c r="I48">
        <v>686</v>
      </c>
      <c r="J48">
        <v>0</v>
      </c>
      <c r="K48">
        <v>686</v>
      </c>
      <c r="L48" s="3">
        <f t="shared" si="4"/>
        <v>0</v>
      </c>
      <c r="M48" t="str">
        <f t="shared" si="5"/>
        <v>opt</v>
      </c>
      <c r="N48">
        <f t="shared" si="6"/>
        <v>1</v>
      </c>
      <c r="O48">
        <v>1</v>
      </c>
      <c r="P48">
        <v>769</v>
      </c>
      <c r="Q48" s="3">
        <v>0.121</v>
      </c>
      <c r="R48" t="str">
        <f t="shared" ref="R48:R111" si="9">IF(ISBLANK(P48),"",IF($D48&gt;=P48,IF($F48="opt","opt","best"),""))</f>
        <v/>
      </c>
      <c r="S48">
        <f t="shared" ref="S48:S67" si="10">IF(OR(R48="opt",R48="best"),1,0)</f>
        <v>0</v>
      </c>
      <c r="T48">
        <v>5</v>
      </c>
      <c r="U48">
        <v>686</v>
      </c>
      <c r="V48" s="3">
        <v>0</v>
      </c>
      <c r="W48" t="str">
        <f t="shared" ref="W48:W111" si="11">IF(ISBLANK(U48),"",IF($D48&gt;=U48,IF($F48="opt","opt","best"),""))</f>
        <v>opt</v>
      </c>
      <c r="X48">
        <f t="shared" ref="X48:X111" si="12">IF(OR(W48="opt",W48="best"),1,0)</f>
        <v>1</v>
      </c>
      <c r="Z48" t="str">
        <f t="shared" ref="Z48:Z111" si="13">A48&amp;"&amp;"&amp;D48&amp;"&amp;"&amp;E48&amp;"&amp;"&amp;F48&amp;"&amp;"&amp;ROUND(H48,1)&amp;"&amp;"&amp;K48&amp;"&amp;"&amp;ROUND(L48*100,2)&amp;"&amp;"&amp;M48&amp;"&amp;"&amp;ROUND(O48,1)&amp;"&amp;"&amp;P48&amp;"&amp;"&amp;ROUND(100*Q48,2)&amp;"&amp;"&amp;R48&amp;"&amp;"&amp;ROUND(T48,1)&amp;"&amp;"&amp;U48&amp;"&amp;"&amp;ROUND(V48*100,2)&amp;"&amp;"&amp;W48&amp;"\\"</f>
        <v>AMS-75-0.2-10-50-1&amp;686&amp;686&amp;opt&amp;10.9&amp;686&amp;0&amp;opt&amp;1&amp;769&amp;12.1&amp;&amp;5&amp;686&amp;0&amp;opt\\</v>
      </c>
    </row>
    <row r="49" spans="1:26" x14ac:dyDescent="0.25">
      <c r="A49" t="s">
        <v>154</v>
      </c>
      <c r="B49" t="str">
        <f t="shared" si="0"/>
        <v>AMS-75-0.2-10-50</v>
      </c>
      <c r="C49" t="str">
        <f t="shared" ref="C49:C92" si="14">LEFT(B49,6)</f>
        <v>AMS-75</v>
      </c>
      <c r="D49">
        <f t="shared" si="2"/>
        <v>770</v>
      </c>
      <c r="E49">
        <v>770</v>
      </c>
      <c r="F49" t="s">
        <v>2</v>
      </c>
      <c r="G49">
        <f t="shared" si="3"/>
        <v>1</v>
      </c>
      <c r="H49">
        <v>10.029999999999999</v>
      </c>
      <c r="I49">
        <v>770</v>
      </c>
      <c r="J49">
        <v>0</v>
      </c>
      <c r="K49">
        <v>770</v>
      </c>
      <c r="L49" s="3">
        <f t="shared" si="4"/>
        <v>0</v>
      </c>
      <c r="M49" t="str">
        <f t="shared" si="5"/>
        <v>opt</v>
      </c>
      <c r="N49">
        <f t="shared" si="6"/>
        <v>1</v>
      </c>
      <c r="O49">
        <v>1</v>
      </c>
      <c r="P49">
        <v>871</v>
      </c>
      <c r="Q49" s="3">
        <v>0.13119999999999998</v>
      </c>
      <c r="R49" t="str">
        <f t="shared" si="9"/>
        <v/>
      </c>
      <c r="S49">
        <f t="shared" si="10"/>
        <v>0</v>
      </c>
      <c r="T49">
        <v>6</v>
      </c>
      <c r="U49">
        <v>794</v>
      </c>
      <c r="V49" s="3">
        <v>3.1200000000000002E-2</v>
      </c>
      <c r="W49" t="str">
        <f t="shared" si="11"/>
        <v/>
      </c>
      <c r="X49">
        <f t="shared" si="12"/>
        <v>0</v>
      </c>
      <c r="Z49" t="str">
        <f t="shared" si="13"/>
        <v>AMS-75-0.2-10-50-2&amp;770&amp;770&amp;opt&amp;10&amp;770&amp;0&amp;opt&amp;1&amp;871&amp;13.12&amp;&amp;6&amp;794&amp;3.12&amp;\\</v>
      </c>
    </row>
    <row r="50" spans="1:26" x14ac:dyDescent="0.25">
      <c r="A50" t="s">
        <v>155</v>
      </c>
      <c r="B50" t="str">
        <f t="shared" si="0"/>
        <v>AMS-75-0.2-10-50</v>
      </c>
      <c r="C50" t="str">
        <f t="shared" si="14"/>
        <v>AMS-75</v>
      </c>
      <c r="D50">
        <f t="shared" si="2"/>
        <v>661</v>
      </c>
      <c r="E50">
        <v>661</v>
      </c>
      <c r="F50" t="s">
        <v>2</v>
      </c>
      <c r="G50">
        <f t="shared" si="3"/>
        <v>1</v>
      </c>
      <c r="H50">
        <v>10.130000000000001</v>
      </c>
      <c r="I50">
        <v>661</v>
      </c>
      <c r="J50">
        <v>0</v>
      </c>
      <c r="K50">
        <v>661</v>
      </c>
      <c r="L50" s="3">
        <f t="shared" si="4"/>
        <v>0</v>
      </c>
      <c r="M50" t="str">
        <f t="shared" si="5"/>
        <v>opt</v>
      </c>
      <c r="N50">
        <f t="shared" si="6"/>
        <v>1</v>
      </c>
      <c r="O50">
        <v>1</v>
      </c>
      <c r="P50">
        <v>765</v>
      </c>
      <c r="Q50" s="3">
        <v>0.1573</v>
      </c>
      <c r="R50" t="str">
        <f t="shared" si="9"/>
        <v/>
      </c>
      <c r="S50">
        <f t="shared" si="10"/>
        <v>0</v>
      </c>
      <c r="T50">
        <v>6</v>
      </c>
      <c r="U50">
        <v>661</v>
      </c>
      <c r="V50" s="3">
        <v>0</v>
      </c>
      <c r="W50" t="str">
        <f t="shared" si="11"/>
        <v>opt</v>
      </c>
      <c r="X50">
        <f t="shared" si="12"/>
        <v>1</v>
      </c>
      <c r="Z50" t="str">
        <f t="shared" si="13"/>
        <v>AMS-75-0.2-10-50-3&amp;661&amp;661&amp;opt&amp;10.1&amp;661&amp;0&amp;opt&amp;1&amp;765&amp;15.73&amp;&amp;6&amp;661&amp;0&amp;opt\\</v>
      </c>
    </row>
    <row r="51" spans="1:26" x14ac:dyDescent="0.25">
      <c r="A51" t="s">
        <v>156</v>
      </c>
      <c r="B51" t="str">
        <f t="shared" si="0"/>
        <v>AMS-75-0.2-10-50</v>
      </c>
      <c r="C51" t="str">
        <f t="shared" si="14"/>
        <v>AMS-75</v>
      </c>
      <c r="D51">
        <f t="shared" si="2"/>
        <v>703</v>
      </c>
      <c r="E51">
        <v>703</v>
      </c>
      <c r="F51" t="s">
        <v>2</v>
      </c>
      <c r="G51">
        <f t="shared" si="3"/>
        <v>1</v>
      </c>
      <c r="H51">
        <v>10.71</v>
      </c>
      <c r="I51">
        <v>703</v>
      </c>
      <c r="J51">
        <v>0</v>
      </c>
      <c r="K51">
        <v>703</v>
      </c>
      <c r="L51" s="3">
        <f t="shared" si="4"/>
        <v>0</v>
      </c>
      <c r="M51" t="str">
        <f t="shared" si="5"/>
        <v>opt</v>
      </c>
      <c r="N51">
        <f t="shared" si="6"/>
        <v>1</v>
      </c>
      <c r="O51">
        <v>1</v>
      </c>
      <c r="P51">
        <v>762</v>
      </c>
      <c r="Q51" s="3">
        <v>8.3900000000000002E-2</v>
      </c>
      <c r="R51" t="str">
        <f t="shared" si="9"/>
        <v/>
      </c>
      <c r="S51">
        <f t="shared" si="10"/>
        <v>0</v>
      </c>
      <c r="T51">
        <v>7</v>
      </c>
      <c r="U51">
        <v>740</v>
      </c>
      <c r="V51" s="3">
        <v>5.2600000000000001E-2</v>
      </c>
      <c r="W51" t="str">
        <f t="shared" si="11"/>
        <v/>
      </c>
      <c r="X51">
        <f t="shared" si="12"/>
        <v>0</v>
      </c>
      <c r="Z51" t="str">
        <f t="shared" si="13"/>
        <v>AMS-75-0.2-10-50-4&amp;703&amp;703&amp;opt&amp;10.7&amp;703&amp;0&amp;opt&amp;1&amp;762&amp;8.39&amp;&amp;7&amp;740&amp;5.26&amp;\\</v>
      </c>
    </row>
    <row r="52" spans="1:26" x14ac:dyDescent="0.25">
      <c r="A52" t="s">
        <v>157</v>
      </c>
      <c r="B52" t="str">
        <f t="shared" si="0"/>
        <v>AMS-75-0.2-10-50</v>
      </c>
      <c r="C52" t="str">
        <f t="shared" si="14"/>
        <v>AMS-75</v>
      </c>
      <c r="D52">
        <f t="shared" si="2"/>
        <v>758</v>
      </c>
      <c r="E52">
        <v>758</v>
      </c>
      <c r="F52" t="s">
        <v>2</v>
      </c>
      <c r="G52">
        <f t="shared" si="3"/>
        <v>1</v>
      </c>
      <c r="H52">
        <v>9.7899999999999991</v>
      </c>
      <c r="I52">
        <v>758</v>
      </c>
      <c r="J52">
        <v>0</v>
      </c>
      <c r="K52">
        <v>758</v>
      </c>
      <c r="L52" s="3">
        <f t="shared" si="4"/>
        <v>0</v>
      </c>
      <c r="M52" t="str">
        <f t="shared" si="5"/>
        <v>opt</v>
      </c>
      <c r="N52">
        <f t="shared" si="6"/>
        <v>1</v>
      </c>
      <c r="O52">
        <v>1</v>
      </c>
      <c r="P52">
        <v>857</v>
      </c>
      <c r="Q52" s="3">
        <v>0.13059999999999999</v>
      </c>
      <c r="R52" t="str">
        <f t="shared" si="9"/>
        <v/>
      </c>
      <c r="S52">
        <f t="shared" si="10"/>
        <v>0</v>
      </c>
      <c r="T52">
        <v>6</v>
      </c>
      <c r="U52">
        <v>779</v>
      </c>
      <c r="V52" s="3">
        <v>2.7699999999999999E-2</v>
      </c>
      <c r="W52" t="str">
        <f t="shared" si="11"/>
        <v/>
      </c>
      <c r="X52">
        <f t="shared" si="12"/>
        <v>0</v>
      </c>
      <c r="Z52" t="str">
        <f t="shared" si="13"/>
        <v>AMS-75-0.2-10-50-5&amp;758&amp;758&amp;opt&amp;9.8&amp;758&amp;0&amp;opt&amp;1&amp;857&amp;13.06&amp;&amp;6&amp;779&amp;2.77&amp;\\</v>
      </c>
    </row>
    <row r="53" spans="1:26" x14ac:dyDescent="0.25">
      <c r="A53" t="s">
        <v>158</v>
      </c>
      <c r="B53" t="str">
        <f t="shared" si="0"/>
        <v>AMS-75-0.2-25-25</v>
      </c>
      <c r="C53" t="str">
        <f t="shared" si="14"/>
        <v>AMS-75</v>
      </c>
      <c r="D53">
        <f t="shared" si="2"/>
        <v>498</v>
      </c>
      <c r="E53">
        <v>498</v>
      </c>
      <c r="F53" t="s">
        <v>2</v>
      </c>
      <c r="G53">
        <f t="shared" si="3"/>
        <v>1</v>
      </c>
      <c r="H53">
        <v>10.24</v>
      </c>
      <c r="I53">
        <v>498</v>
      </c>
      <c r="J53">
        <v>0</v>
      </c>
      <c r="K53">
        <v>498</v>
      </c>
      <c r="L53" s="3">
        <f t="shared" si="4"/>
        <v>0</v>
      </c>
      <c r="M53" t="str">
        <f t="shared" si="5"/>
        <v>opt</v>
      </c>
      <c r="N53">
        <f t="shared" si="6"/>
        <v>1</v>
      </c>
      <c r="O53">
        <v>1</v>
      </c>
      <c r="P53">
        <v>556</v>
      </c>
      <c r="Q53" s="3">
        <v>0.11650000000000001</v>
      </c>
      <c r="R53" t="str">
        <f t="shared" si="9"/>
        <v/>
      </c>
      <c r="S53">
        <f t="shared" si="10"/>
        <v>0</v>
      </c>
      <c r="T53">
        <v>6</v>
      </c>
      <c r="U53">
        <v>504</v>
      </c>
      <c r="V53" s="3">
        <v>1.2E-2</v>
      </c>
      <c r="W53" t="str">
        <f t="shared" si="11"/>
        <v/>
      </c>
      <c r="X53">
        <f t="shared" si="12"/>
        <v>0</v>
      </c>
      <c r="Z53" t="str">
        <f t="shared" si="13"/>
        <v>AMS-75-0.2-25-25-1&amp;498&amp;498&amp;opt&amp;10.2&amp;498&amp;0&amp;opt&amp;1&amp;556&amp;11.65&amp;&amp;6&amp;504&amp;1.2&amp;\\</v>
      </c>
    </row>
    <row r="54" spans="1:26" x14ac:dyDescent="0.25">
      <c r="A54" t="s">
        <v>159</v>
      </c>
      <c r="B54" t="str">
        <f t="shared" si="0"/>
        <v>AMS-75-0.2-25-25</v>
      </c>
      <c r="C54" t="str">
        <f t="shared" si="14"/>
        <v>AMS-75</v>
      </c>
      <c r="D54">
        <f t="shared" si="2"/>
        <v>546</v>
      </c>
      <c r="E54">
        <v>546</v>
      </c>
      <c r="F54" t="s">
        <v>2</v>
      </c>
      <c r="G54">
        <f t="shared" si="3"/>
        <v>1</v>
      </c>
      <c r="H54">
        <v>9.6300000000000008</v>
      </c>
      <c r="I54">
        <v>546</v>
      </c>
      <c r="J54">
        <v>0</v>
      </c>
      <c r="K54">
        <v>546</v>
      </c>
      <c r="L54" s="3">
        <f t="shared" si="4"/>
        <v>0</v>
      </c>
      <c r="M54" t="str">
        <f t="shared" si="5"/>
        <v>opt</v>
      </c>
      <c r="N54">
        <f t="shared" si="6"/>
        <v>1</v>
      </c>
      <c r="O54">
        <v>1</v>
      </c>
      <c r="P54">
        <v>607</v>
      </c>
      <c r="Q54" s="3">
        <v>0.11169999999999999</v>
      </c>
      <c r="R54" t="str">
        <f t="shared" si="9"/>
        <v/>
      </c>
      <c r="S54">
        <f t="shared" si="10"/>
        <v>0</v>
      </c>
      <c r="T54">
        <v>6</v>
      </c>
      <c r="U54">
        <v>546</v>
      </c>
      <c r="V54" s="3">
        <v>0</v>
      </c>
      <c r="W54" t="str">
        <f t="shared" si="11"/>
        <v>opt</v>
      </c>
      <c r="X54">
        <f t="shared" si="12"/>
        <v>1</v>
      </c>
      <c r="Z54" t="str">
        <f t="shared" si="13"/>
        <v>AMS-75-0.2-25-25-2&amp;546&amp;546&amp;opt&amp;9.6&amp;546&amp;0&amp;opt&amp;1&amp;607&amp;11.17&amp;&amp;6&amp;546&amp;0&amp;opt\\</v>
      </c>
    </row>
    <row r="55" spans="1:26" x14ac:dyDescent="0.25">
      <c r="A55" t="s">
        <v>160</v>
      </c>
      <c r="B55" t="str">
        <f t="shared" si="0"/>
        <v>AMS-75-0.2-25-25</v>
      </c>
      <c r="C55" t="str">
        <f t="shared" si="14"/>
        <v>AMS-75</v>
      </c>
      <c r="D55">
        <f t="shared" si="2"/>
        <v>518</v>
      </c>
      <c r="E55">
        <v>518</v>
      </c>
      <c r="F55" t="s">
        <v>2</v>
      </c>
      <c r="G55">
        <f t="shared" si="3"/>
        <v>1</v>
      </c>
      <c r="H55">
        <v>9.5</v>
      </c>
      <c r="I55">
        <v>518</v>
      </c>
      <c r="J55">
        <v>0</v>
      </c>
      <c r="K55">
        <v>518</v>
      </c>
      <c r="L55" s="3">
        <f t="shared" si="4"/>
        <v>0</v>
      </c>
      <c r="M55" t="str">
        <f t="shared" si="5"/>
        <v>opt</v>
      </c>
      <c r="N55">
        <f t="shared" si="6"/>
        <v>1</v>
      </c>
      <c r="O55">
        <v>1</v>
      </c>
      <c r="P55">
        <v>603</v>
      </c>
      <c r="Q55" s="3">
        <v>0.1641</v>
      </c>
      <c r="R55" t="str">
        <f t="shared" si="9"/>
        <v/>
      </c>
      <c r="S55">
        <f t="shared" si="10"/>
        <v>0</v>
      </c>
      <c r="T55">
        <v>5</v>
      </c>
      <c r="U55">
        <v>518</v>
      </c>
      <c r="V55" s="3">
        <v>0</v>
      </c>
      <c r="W55" t="str">
        <f t="shared" si="11"/>
        <v>opt</v>
      </c>
      <c r="X55">
        <f t="shared" si="12"/>
        <v>1</v>
      </c>
      <c r="Z55" t="str">
        <f t="shared" si="13"/>
        <v>AMS-75-0.2-25-25-3&amp;518&amp;518&amp;opt&amp;9.5&amp;518&amp;0&amp;opt&amp;1&amp;603&amp;16.41&amp;&amp;5&amp;518&amp;0&amp;opt\\</v>
      </c>
    </row>
    <row r="56" spans="1:26" x14ac:dyDescent="0.25">
      <c r="A56" t="s">
        <v>161</v>
      </c>
      <c r="B56" t="str">
        <f t="shared" si="0"/>
        <v>AMS-75-0.2-25-25</v>
      </c>
      <c r="C56" t="str">
        <f t="shared" si="14"/>
        <v>AMS-75</v>
      </c>
      <c r="D56">
        <f t="shared" si="2"/>
        <v>498</v>
      </c>
      <c r="E56">
        <v>498</v>
      </c>
      <c r="F56" t="s">
        <v>2</v>
      </c>
      <c r="G56">
        <f t="shared" si="3"/>
        <v>1</v>
      </c>
      <c r="H56">
        <v>9.7200000000000006</v>
      </c>
      <c r="I56">
        <v>498</v>
      </c>
      <c r="J56">
        <v>0</v>
      </c>
      <c r="K56">
        <v>498</v>
      </c>
      <c r="L56" s="3">
        <f t="shared" si="4"/>
        <v>0</v>
      </c>
      <c r="M56" t="str">
        <f t="shared" si="5"/>
        <v>opt</v>
      </c>
      <c r="N56">
        <f t="shared" si="6"/>
        <v>1</v>
      </c>
      <c r="O56">
        <v>1</v>
      </c>
      <c r="P56">
        <v>521</v>
      </c>
      <c r="Q56" s="3">
        <v>4.6199999999999998E-2</v>
      </c>
      <c r="R56" t="str">
        <f t="shared" si="9"/>
        <v/>
      </c>
      <c r="S56">
        <f t="shared" si="10"/>
        <v>0</v>
      </c>
      <c r="T56">
        <v>6</v>
      </c>
      <c r="U56">
        <v>498</v>
      </c>
      <c r="V56" s="3">
        <v>0</v>
      </c>
      <c r="W56" t="str">
        <f t="shared" si="11"/>
        <v>opt</v>
      </c>
      <c r="X56">
        <f t="shared" si="12"/>
        <v>1</v>
      </c>
      <c r="Z56" t="str">
        <f t="shared" si="13"/>
        <v>AMS-75-0.2-25-25-4&amp;498&amp;498&amp;opt&amp;9.7&amp;498&amp;0&amp;opt&amp;1&amp;521&amp;4.62&amp;&amp;6&amp;498&amp;0&amp;opt\\</v>
      </c>
    </row>
    <row r="57" spans="1:26" x14ac:dyDescent="0.25">
      <c r="A57" t="s">
        <v>162</v>
      </c>
      <c r="B57" t="str">
        <f t="shared" si="0"/>
        <v>AMS-75-0.2-25-25</v>
      </c>
      <c r="C57" t="str">
        <f t="shared" si="14"/>
        <v>AMS-75</v>
      </c>
      <c r="D57">
        <f t="shared" si="2"/>
        <v>513</v>
      </c>
      <c r="E57">
        <v>513</v>
      </c>
      <c r="F57" t="s">
        <v>2</v>
      </c>
      <c r="G57">
        <f t="shared" si="3"/>
        <v>1</v>
      </c>
      <c r="H57">
        <v>9.89</v>
      </c>
      <c r="I57">
        <v>513</v>
      </c>
      <c r="J57">
        <v>0</v>
      </c>
      <c r="K57">
        <v>513</v>
      </c>
      <c r="L57" s="3">
        <f t="shared" si="4"/>
        <v>0</v>
      </c>
      <c r="M57" t="str">
        <f t="shared" si="5"/>
        <v>opt</v>
      </c>
      <c r="N57">
        <f t="shared" si="6"/>
        <v>1</v>
      </c>
      <c r="O57">
        <v>1</v>
      </c>
      <c r="P57">
        <v>526</v>
      </c>
      <c r="Q57" s="3">
        <v>2.53E-2</v>
      </c>
      <c r="R57" t="str">
        <f t="shared" si="9"/>
        <v/>
      </c>
      <c r="S57">
        <f t="shared" si="10"/>
        <v>0</v>
      </c>
      <c r="T57">
        <v>6</v>
      </c>
      <c r="U57">
        <v>513</v>
      </c>
      <c r="V57" s="3">
        <v>0</v>
      </c>
      <c r="W57" t="str">
        <f t="shared" si="11"/>
        <v>opt</v>
      </c>
      <c r="X57">
        <f t="shared" si="12"/>
        <v>1</v>
      </c>
      <c r="Z57" t="str">
        <f t="shared" si="13"/>
        <v>AMS-75-0.2-25-25-5&amp;513&amp;513&amp;opt&amp;9.9&amp;513&amp;0&amp;opt&amp;1&amp;526&amp;2.53&amp;&amp;6&amp;513&amp;0&amp;opt\\</v>
      </c>
    </row>
    <row r="58" spans="1:26" x14ac:dyDescent="0.25">
      <c r="A58" t="s">
        <v>163</v>
      </c>
      <c r="B58" t="str">
        <f t="shared" si="0"/>
        <v>AMS-75-0.2-50-10</v>
      </c>
      <c r="C58" t="str">
        <f t="shared" si="14"/>
        <v>AMS-75</v>
      </c>
      <c r="D58">
        <f t="shared" si="2"/>
        <v>339</v>
      </c>
      <c r="E58">
        <v>339</v>
      </c>
      <c r="F58" t="s">
        <v>2</v>
      </c>
      <c r="G58">
        <f t="shared" si="3"/>
        <v>1</v>
      </c>
      <c r="H58">
        <v>9.1199999999999992</v>
      </c>
      <c r="I58">
        <v>339</v>
      </c>
      <c r="J58">
        <v>0</v>
      </c>
      <c r="K58">
        <v>339</v>
      </c>
      <c r="L58" s="3">
        <f t="shared" si="4"/>
        <v>0</v>
      </c>
      <c r="M58" t="str">
        <f t="shared" si="5"/>
        <v>opt</v>
      </c>
      <c r="N58">
        <f t="shared" si="6"/>
        <v>1</v>
      </c>
      <c r="O58">
        <v>1</v>
      </c>
      <c r="P58">
        <v>340</v>
      </c>
      <c r="Q58" s="3">
        <v>2.8999999999999998E-3</v>
      </c>
      <c r="R58" t="str">
        <f t="shared" si="9"/>
        <v/>
      </c>
      <c r="S58">
        <f t="shared" si="10"/>
        <v>0</v>
      </c>
      <c r="T58">
        <v>6</v>
      </c>
      <c r="U58">
        <v>339</v>
      </c>
      <c r="V58" s="3">
        <v>0</v>
      </c>
      <c r="W58" t="str">
        <f t="shared" si="11"/>
        <v>opt</v>
      </c>
      <c r="X58">
        <f t="shared" si="12"/>
        <v>1</v>
      </c>
      <c r="Z58" t="str">
        <f t="shared" si="13"/>
        <v>AMS-75-0.2-50-10-1&amp;339&amp;339&amp;opt&amp;9.1&amp;339&amp;0&amp;opt&amp;1&amp;340&amp;0.29&amp;&amp;6&amp;339&amp;0&amp;opt\\</v>
      </c>
    </row>
    <row r="59" spans="1:26" x14ac:dyDescent="0.25">
      <c r="A59" t="s">
        <v>164</v>
      </c>
      <c r="B59" t="str">
        <f t="shared" si="0"/>
        <v>AMS-75-0.2-50-10</v>
      </c>
      <c r="C59" t="str">
        <f t="shared" si="14"/>
        <v>AMS-75</v>
      </c>
      <c r="D59">
        <f t="shared" si="2"/>
        <v>382</v>
      </c>
      <c r="E59">
        <v>382</v>
      </c>
      <c r="F59" t="s">
        <v>2</v>
      </c>
      <c r="G59">
        <f t="shared" si="3"/>
        <v>1</v>
      </c>
      <c r="H59">
        <v>8.3000000000000007</v>
      </c>
      <c r="I59">
        <v>382</v>
      </c>
      <c r="J59">
        <v>0</v>
      </c>
      <c r="K59">
        <v>382</v>
      </c>
      <c r="L59" s="3">
        <f t="shared" si="4"/>
        <v>0</v>
      </c>
      <c r="M59" t="str">
        <f t="shared" si="5"/>
        <v>opt</v>
      </c>
      <c r="N59">
        <f t="shared" si="6"/>
        <v>1</v>
      </c>
      <c r="O59">
        <v>1</v>
      </c>
      <c r="P59">
        <v>414</v>
      </c>
      <c r="Q59" s="3">
        <v>8.3800000000000013E-2</v>
      </c>
      <c r="R59" t="str">
        <f t="shared" si="9"/>
        <v/>
      </c>
      <c r="S59">
        <f t="shared" si="10"/>
        <v>0</v>
      </c>
      <c r="T59">
        <v>5</v>
      </c>
      <c r="U59">
        <v>382</v>
      </c>
      <c r="V59" s="3">
        <v>0</v>
      </c>
      <c r="W59" t="str">
        <f t="shared" si="11"/>
        <v>opt</v>
      </c>
      <c r="X59">
        <f t="shared" si="12"/>
        <v>1</v>
      </c>
      <c r="Z59" t="str">
        <f t="shared" si="13"/>
        <v>AMS-75-0.2-50-10-2&amp;382&amp;382&amp;opt&amp;8.3&amp;382&amp;0&amp;opt&amp;1&amp;414&amp;8.38&amp;&amp;5&amp;382&amp;0&amp;opt\\</v>
      </c>
    </row>
    <row r="60" spans="1:26" x14ac:dyDescent="0.25">
      <c r="A60" t="s">
        <v>165</v>
      </c>
      <c r="B60" t="str">
        <f t="shared" si="0"/>
        <v>AMS-75-0.2-50-10</v>
      </c>
      <c r="C60" t="str">
        <f t="shared" si="14"/>
        <v>AMS-75</v>
      </c>
      <c r="D60">
        <f t="shared" si="2"/>
        <v>335</v>
      </c>
      <c r="E60">
        <v>335</v>
      </c>
      <c r="F60" t="s">
        <v>2</v>
      </c>
      <c r="G60">
        <f t="shared" si="3"/>
        <v>1</v>
      </c>
      <c r="H60">
        <v>9.11</v>
      </c>
      <c r="I60">
        <v>335</v>
      </c>
      <c r="J60">
        <v>0</v>
      </c>
      <c r="K60">
        <v>335</v>
      </c>
      <c r="L60" s="3">
        <f t="shared" si="4"/>
        <v>0</v>
      </c>
      <c r="M60" t="str">
        <f t="shared" si="5"/>
        <v>opt</v>
      </c>
      <c r="N60">
        <f t="shared" si="6"/>
        <v>1</v>
      </c>
      <c r="O60">
        <v>1</v>
      </c>
      <c r="P60">
        <v>341</v>
      </c>
      <c r="Q60" s="3">
        <v>1.7899999999999999E-2</v>
      </c>
      <c r="R60" t="str">
        <f t="shared" si="9"/>
        <v/>
      </c>
      <c r="S60">
        <f t="shared" si="10"/>
        <v>0</v>
      </c>
      <c r="T60">
        <v>5</v>
      </c>
      <c r="U60">
        <v>341</v>
      </c>
      <c r="V60" s="3">
        <v>1.7899999999999999E-2</v>
      </c>
      <c r="W60" t="str">
        <f t="shared" si="11"/>
        <v/>
      </c>
      <c r="X60">
        <f t="shared" si="12"/>
        <v>0</v>
      </c>
      <c r="Z60" t="str">
        <f t="shared" si="13"/>
        <v>AMS-75-0.2-50-10-3&amp;335&amp;335&amp;opt&amp;9.1&amp;335&amp;0&amp;opt&amp;1&amp;341&amp;1.79&amp;&amp;5&amp;341&amp;1.79&amp;\\</v>
      </c>
    </row>
    <row r="61" spans="1:26" x14ac:dyDescent="0.25">
      <c r="A61" t="s">
        <v>166</v>
      </c>
      <c r="B61" t="str">
        <f t="shared" si="0"/>
        <v>AMS-75-0.2-50-10</v>
      </c>
      <c r="C61" t="str">
        <f t="shared" si="14"/>
        <v>AMS-75</v>
      </c>
      <c r="D61">
        <f t="shared" si="2"/>
        <v>333</v>
      </c>
      <c r="E61">
        <v>333</v>
      </c>
      <c r="F61" t="s">
        <v>2</v>
      </c>
      <c r="G61">
        <f t="shared" si="3"/>
        <v>1</v>
      </c>
      <c r="H61">
        <v>8.82</v>
      </c>
      <c r="I61">
        <v>333</v>
      </c>
      <c r="J61">
        <v>0</v>
      </c>
      <c r="K61">
        <v>333</v>
      </c>
      <c r="L61" s="3">
        <f t="shared" si="4"/>
        <v>0</v>
      </c>
      <c r="M61" t="str">
        <f t="shared" si="5"/>
        <v>opt</v>
      </c>
      <c r="N61">
        <f t="shared" si="6"/>
        <v>1</v>
      </c>
      <c r="O61">
        <v>1</v>
      </c>
      <c r="P61">
        <v>338</v>
      </c>
      <c r="Q61" s="3">
        <v>1.4999999999999999E-2</v>
      </c>
      <c r="R61" t="str">
        <f t="shared" si="9"/>
        <v/>
      </c>
      <c r="S61">
        <f t="shared" si="10"/>
        <v>0</v>
      </c>
      <c r="T61">
        <v>6</v>
      </c>
      <c r="U61">
        <v>333</v>
      </c>
      <c r="V61" s="3">
        <v>0</v>
      </c>
      <c r="W61" t="str">
        <f t="shared" si="11"/>
        <v>opt</v>
      </c>
      <c r="X61">
        <f t="shared" si="12"/>
        <v>1</v>
      </c>
      <c r="Z61" t="str">
        <f t="shared" si="13"/>
        <v>AMS-75-0.2-50-10-4&amp;333&amp;333&amp;opt&amp;8.8&amp;333&amp;0&amp;opt&amp;1&amp;338&amp;1.5&amp;&amp;6&amp;333&amp;0&amp;opt\\</v>
      </c>
    </row>
    <row r="62" spans="1:26" x14ac:dyDescent="0.25">
      <c r="A62" t="s">
        <v>167</v>
      </c>
      <c r="B62" t="str">
        <f t="shared" si="0"/>
        <v>AMS-75-0.2-50-10</v>
      </c>
      <c r="C62" t="str">
        <f t="shared" si="14"/>
        <v>AMS-75</v>
      </c>
      <c r="D62">
        <f t="shared" si="2"/>
        <v>347</v>
      </c>
      <c r="E62">
        <v>347</v>
      </c>
      <c r="F62" t="s">
        <v>2</v>
      </c>
      <c r="G62">
        <f t="shared" si="3"/>
        <v>1</v>
      </c>
      <c r="H62">
        <v>9.0299999999999994</v>
      </c>
      <c r="I62">
        <v>347</v>
      </c>
      <c r="J62">
        <v>0</v>
      </c>
      <c r="K62">
        <v>347</v>
      </c>
      <c r="L62" s="3">
        <f t="shared" si="4"/>
        <v>0</v>
      </c>
      <c r="M62" t="str">
        <f t="shared" si="5"/>
        <v>opt</v>
      </c>
      <c r="N62">
        <f t="shared" si="6"/>
        <v>1</v>
      </c>
      <c r="O62">
        <v>1</v>
      </c>
      <c r="P62">
        <v>353</v>
      </c>
      <c r="Q62" s="3">
        <v>1.7299999999999999E-2</v>
      </c>
      <c r="R62" t="str">
        <f t="shared" si="9"/>
        <v/>
      </c>
      <c r="S62">
        <f t="shared" si="10"/>
        <v>0</v>
      </c>
      <c r="T62">
        <v>6</v>
      </c>
      <c r="U62">
        <v>347</v>
      </c>
      <c r="V62" s="3">
        <v>0</v>
      </c>
      <c r="W62" t="str">
        <f t="shared" si="11"/>
        <v>opt</v>
      </c>
      <c r="X62">
        <f t="shared" si="12"/>
        <v>1</v>
      </c>
      <c r="Z62" t="str">
        <f t="shared" si="13"/>
        <v>AMS-75-0.2-50-10-5&amp;347&amp;347&amp;opt&amp;9&amp;347&amp;0&amp;opt&amp;1&amp;353&amp;1.73&amp;&amp;6&amp;347&amp;0&amp;opt\\</v>
      </c>
    </row>
    <row r="63" spans="1:26" x14ac:dyDescent="0.25">
      <c r="A63" t="s">
        <v>168</v>
      </c>
      <c r="B63" t="str">
        <f t="shared" si="0"/>
        <v>AMS-75-0.5-10-50</v>
      </c>
      <c r="C63" t="str">
        <f t="shared" si="14"/>
        <v>AMS-75</v>
      </c>
      <c r="D63">
        <f t="shared" si="2"/>
        <v>581</v>
      </c>
      <c r="E63">
        <v>581</v>
      </c>
      <c r="F63" t="s">
        <v>2</v>
      </c>
      <c r="G63">
        <f t="shared" si="3"/>
        <v>1</v>
      </c>
      <c r="H63">
        <v>13.09</v>
      </c>
      <c r="I63">
        <v>581</v>
      </c>
      <c r="J63">
        <v>0</v>
      </c>
      <c r="K63">
        <v>581</v>
      </c>
      <c r="L63" s="3">
        <f t="shared" si="4"/>
        <v>0</v>
      </c>
      <c r="M63" t="str">
        <f t="shared" si="5"/>
        <v>opt</v>
      </c>
      <c r="N63">
        <f t="shared" si="6"/>
        <v>1</v>
      </c>
      <c r="O63">
        <v>1</v>
      </c>
      <c r="P63">
        <v>590</v>
      </c>
      <c r="Q63" s="3">
        <v>1.55E-2</v>
      </c>
      <c r="R63" t="str">
        <f t="shared" si="9"/>
        <v/>
      </c>
      <c r="S63">
        <f t="shared" si="10"/>
        <v>0</v>
      </c>
      <c r="T63">
        <v>13</v>
      </c>
      <c r="U63">
        <v>581</v>
      </c>
      <c r="V63" s="3">
        <v>0</v>
      </c>
      <c r="W63" t="str">
        <f t="shared" si="11"/>
        <v>opt</v>
      </c>
      <c r="X63">
        <f t="shared" si="12"/>
        <v>1</v>
      </c>
      <c r="Z63" t="str">
        <f t="shared" si="13"/>
        <v>AMS-75-0.5-10-50-1&amp;581&amp;581&amp;opt&amp;13.1&amp;581&amp;0&amp;opt&amp;1&amp;590&amp;1.55&amp;&amp;13&amp;581&amp;0&amp;opt\\</v>
      </c>
    </row>
    <row r="64" spans="1:26" x14ac:dyDescent="0.25">
      <c r="A64" t="s">
        <v>169</v>
      </c>
      <c r="B64" t="str">
        <f t="shared" si="0"/>
        <v>AMS-75-0.5-10-50</v>
      </c>
      <c r="C64" t="str">
        <f t="shared" si="14"/>
        <v>AMS-75</v>
      </c>
      <c r="D64">
        <f t="shared" si="2"/>
        <v>602</v>
      </c>
      <c r="E64">
        <v>602</v>
      </c>
      <c r="F64" t="s">
        <v>2</v>
      </c>
      <c r="G64">
        <f t="shared" si="3"/>
        <v>1</v>
      </c>
      <c r="H64">
        <v>12.14</v>
      </c>
      <c r="I64">
        <v>602</v>
      </c>
      <c r="J64">
        <v>0</v>
      </c>
      <c r="K64">
        <v>602</v>
      </c>
      <c r="L64" s="3">
        <f t="shared" si="4"/>
        <v>0</v>
      </c>
      <c r="M64" t="str">
        <f t="shared" si="5"/>
        <v>opt</v>
      </c>
      <c r="N64">
        <f t="shared" si="6"/>
        <v>1</v>
      </c>
      <c r="O64">
        <v>1</v>
      </c>
      <c r="P64">
        <v>641</v>
      </c>
      <c r="Q64" s="3">
        <v>6.480000000000001E-2</v>
      </c>
      <c r="R64" t="str">
        <f t="shared" si="9"/>
        <v/>
      </c>
      <c r="S64">
        <f t="shared" si="10"/>
        <v>0</v>
      </c>
      <c r="T64">
        <v>11</v>
      </c>
      <c r="U64">
        <v>602</v>
      </c>
      <c r="V64" s="3">
        <v>0</v>
      </c>
      <c r="W64" t="str">
        <f t="shared" si="11"/>
        <v>opt</v>
      </c>
      <c r="X64">
        <f t="shared" si="12"/>
        <v>1</v>
      </c>
      <c r="Z64" t="str">
        <f t="shared" si="13"/>
        <v>AMS-75-0.5-10-50-2&amp;602&amp;602&amp;opt&amp;12.1&amp;602&amp;0&amp;opt&amp;1&amp;641&amp;6.48&amp;&amp;11&amp;602&amp;0&amp;opt\\</v>
      </c>
    </row>
    <row r="65" spans="1:26" x14ac:dyDescent="0.25">
      <c r="A65" t="s">
        <v>170</v>
      </c>
      <c r="B65" t="str">
        <f t="shared" si="0"/>
        <v>AMS-75-0.5-10-50</v>
      </c>
      <c r="C65" t="str">
        <f t="shared" si="14"/>
        <v>AMS-75</v>
      </c>
      <c r="D65">
        <f t="shared" si="2"/>
        <v>545</v>
      </c>
      <c r="E65">
        <v>545</v>
      </c>
      <c r="F65" t="s">
        <v>2</v>
      </c>
      <c r="G65">
        <f t="shared" si="3"/>
        <v>1</v>
      </c>
      <c r="H65">
        <v>13.34</v>
      </c>
      <c r="I65">
        <v>545</v>
      </c>
      <c r="J65">
        <v>0</v>
      </c>
      <c r="K65">
        <v>545</v>
      </c>
      <c r="L65" s="3">
        <f t="shared" si="4"/>
        <v>0</v>
      </c>
      <c r="M65" t="str">
        <f t="shared" si="5"/>
        <v>opt</v>
      </c>
      <c r="N65">
        <f t="shared" si="6"/>
        <v>1</v>
      </c>
      <c r="O65">
        <v>1</v>
      </c>
      <c r="P65">
        <v>545</v>
      </c>
      <c r="Q65" s="3">
        <v>0</v>
      </c>
      <c r="R65" t="str">
        <f t="shared" si="9"/>
        <v>opt</v>
      </c>
      <c r="S65">
        <f t="shared" si="10"/>
        <v>1</v>
      </c>
      <c r="T65">
        <v>10</v>
      </c>
      <c r="U65">
        <v>545</v>
      </c>
      <c r="V65" s="3">
        <v>0</v>
      </c>
      <c r="W65" t="str">
        <f t="shared" si="11"/>
        <v>opt</v>
      </c>
      <c r="X65">
        <f t="shared" si="12"/>
        <v>1</v>
      </c>
      <c r="Z65" t="str">
        <f t="shared" si="13"/>
        <v>AMS-75-0.5-10-50-3&amp;545&amp;545&amp;opt&amp;13.3&amp;545&amp;0&amp;opt&amp;1&amp;545&amp;0&amp;opt&amp;10&amp;545&amp;0&amp;opt\\</v>
      </c>
    </row>
    <row r="66" spans="1:26" x14ac:dyDescent="0.25">
      <c r="A66" t="s">
        <v>171</v>
      </c>
      <c r="B66" t="str">
        <f t="shared" si="0"/>
        <v>AMS-75-0.5-10-50</v>
      </c>
      <c r="C66" t="str">
        <f t="shared" si="14"/>
        <v>AMS-75</v>
      </c>
      <c r="D66">
        <f t="shared" si="2"/>
        <v>540</v>
      </c>
      <c r="E66">
        <v>540</v>
      </c>
      <c r="F66" t="s">
        <v>2</v>
      </c>
      <c r="G66">
        <f t="shared" si="3"/>
        <v>1</v>
      </c>
      <c r="H66">
        <v>12.69</v>
      </c>
      <c r="I66">
        <v>540</v>
      </c>
      <c r="J66">
        <v>0</v>
      </c>
      <c r="K66">
        <v>540</v>
      </c>
      <c r="L66" s="3">
        <f t="shared" si="4"/>
        <v>0</v>
      </c>
      <c r="M66" t="str">
        <f t="shared" si="5"/>
        <v>opt</v>
      </c>
      <c r="N66">
        <f t="shared" si="6"/>
        <v>1</v>
      </c>
      <c r="O66">
        <v>1</v>
      </c>
      <c r="P66">
        <v>580</v>
      </c>
      <c r="Q66" s="3">
        <v>7.4099999999999999E-2</v>
      </c>
      <c r="R66" t="str">
        <f t="shared" si="9"/>
        <v/>
      </c>
      <c r="S66">
        <f t="shared" si="10"/>
        <v>0</v>
      </c>
      <c r="T66">
        <v>10</v>
      </c>
      <c r="U66">
        <v>540</v>
      </c>
      <c r="V66" s="3">
        <v>0</v>
      </c>
      <c r="W66" t="str">
        <f t="shared" si="11"/>
        <v>opt</v>
      </c>
      <c r="X66">
        <f t="shared" si="12"/>
        <v>1</v>
      </c>
      <c r="Z66" t="str">
        <f t="shared" si="13"/>
        <v>AMS-75-0.5-10-50-4&amp;540&amp;540&amp;opt&amp;12.7&amp;540&amp;0&amp;opt&amp;1&amp;580&amp;7.41&amp;&amp;10&amp;540&amp;0&amp;opt\\</v>
      </c>
    </row>
    <row r="67" spans="1:26" x14ac:dyDescent="0.25">
      <c r="A67" t="s">
        <v>172</v>
      </c>
      <c r="B67" t="str">
        <f t="shared" si="0"/>
        <v>AMS-75-0.5-10-50</v>
      </c>
      <c r="C67" t="str">
        <f t="shared" si="14"/>
        <v>AMS-75</v>
      </c>
      <c r="D67">
        <f t="shared" si="2"/>
        <v>519</v>
      </c>
      <c r="E67">
        <v>519</v>
      </c>
      <c r="F67" t="s">
        <v>2</v>
      </c>
      <c r="G67">
        <f t="shared" si="3"/>
        <v>1</v>
      </c>
      <c r="H67">
        <v>12.69</v>
      </c>
      <c r="I67">
        <v>519</v>
      </c>
      <c r="J67">
        <v>0</v>
      </c>
      <c r="K67">
        <v>519</v>
      </c>
      <c r="L67" s="3">
        <f t="shared" si="4"/>
        <v>0</v>
      </c>
      <c r="M67" t="str">
        <f t="shared" si="5"/>
        <v>opt</v>
      </c>
      <c r="N67">
        <f t="shared" si="6"/>
        <v>1</v>
      </c>
      <c r="O67">
        <v>1</v>
      </c>
      <c r="P67">
        <v>551</v>
      </c>
      <c r="Q67" s="3">
        <v>6.1699999999999998E-2</v>
      </c>
      <c r="R67" t="str">
        <f t="shared" si="9"/>
        <v/>
      </c>
      <c r="S67">
        <f t="shared" si="10"/>
        <v>0</v>
      </c>
      <c r="T67">
        <v>10</v>
      </c>
      <c r="U67">
        <v>519</v>
      </c>
      <c r="V67" s="3">
        <v>0</v>
      </c>
      <c r="W67" t="str">
        <f t="shared" si="11"/>
        <v>opt</v>
      </c>
      <c r="X67">
        <f t="shared" si="12"/>
        <v>1</v>
      </c>
      <c r="Z67" t="str">
        <f t="shared" si="13"/>
        <v>AMS-75-0.5-10-50-5&amp;519&amp;519&amp;opt&amp;12.7&amp;519&amp;0&amp;opt&amp;1&amp;551&amp;6.17&amp;&amp;10&amp;519&amp;0&amp;opt\\</v>
      </c>
    </row>
    <row r="68" spans="1:26" x14ac:dyDescent="0.25">
      <c r="A68" t="s">
        <v>173</v>
      </c>
      <c r="B68" t="str">
        <f t="shared" ref="B68:B131" si="15">LEFT(A68,LEN(A68)-2)</f>
        <v>AMS-75-0.5-25-25</v>
      </c>
      <c r="C68" t="str">
        <f t="shared" si="14"/>
        <v>AMS-75</v>
      </c>
      <c r="D68">
        <f t="shared" ref="D68:D131" si="16">MIN(E68,K68,P68,U68)</f>
        <v>387</v>
      </c>
      <c r="E68">
        <v>387</v>
      </c>
      <c r="F68" t="s">
        <v>2</v>
      </c>
      <c r="G68">
        <f t="shared" ref="G68:G131" si="17">IF(F68="opt",1,0)</f>
        <v>1</v>
      </c>
      <c r="H68">
        <v>12.16</v>
      </c>
      <c r="I68">
        <v>387</v>
      </c>
      <c r="J68">
        <v>0</v>
      </c>
      <c r="K68">
        <v>387</v>
      </c>
      <c r="L68" s="3">
        <f t="shared" ref="L68:L131" si="18">K68/D68-1</f>
        <v>0</v>
      </c>
      <c r="M68" t="str">
        <f t="shared" ref="M68:M131" si="19">IF(ISBLANK(K68),"",IF($D68&gt;=K68,IF($F68="opt","opt","best"),""))</f>
        <v>opt</v>
      </c>
      <c r="N68">
        <f t="shared" ref="N68:N131" si="20">IF(OR(M68="opt",M68="best"),1,0)</f>
        <v>1</v>
      </c>
      <c r="O68">
        <v>1</v>
      </c>
      <c r="P68">
        <v>402</v>
      </c>
      <c r="Q68" s="3">
        <v>3.8800000000000001E-2</v>
      </c>
      <c r="R68" t="str">
        <f t="shared" si="9"/>
        <v/>
      </c>
      <c r="S68">
        <f t="shared" ref="S68:S131" si="21">IF(OR(R68="opt",R68="best"),1,0)</f>
        <v>0</v>
      </c>
      <c r="T68">
        <v>10</v>
      </c>
      <c r="U68">
        <v>387</v>
      </c>
      <c r="V68" s="3">
        <v>0</v>
      </c>
      <c r="W68" t="str">
        <f t="shared" si="11"/>
        <v>opt</v>
      </c>
      <c r="X68">
        <f t="shared" si="12"/>
        <v>1</v>
      </c>
      <c r="Z68" t="str">
        <f t="shared" si="13"/>
        <v>AMS-75-0.5-25-25-1&amp;387&amp;387&amp;opt&amp;12.2&amp;387&amp;0&amp;opt&amp;1&amp;402&amp;3.88&amp;&amp;10&amp;387&amp;0&amp;opt\\</v>
      </c>
    </row>
    <row r="69" spans="1:26" x14ac:dyDescent="0.25">
      <c r="A69" t="s">
        <v>174</v>
      </c>
      <c r="B69" t="str">
        <f t="shared" si="15"/>
        <v>AMS-75-0.5-25-25</v>
      </c>
      <c r="C69" t="str">
        <f t="shared" si="14"/>
        <v>AMS-75</v>
      </c>
      <c r="D69">
        <f t="shared" si="16"/>
        <v>384</v>
      </c>
      <c r="E69">
        <v>384</v>
      </c>
      <c r="F69" t="s">
        <v>2</v>
      </c>
      <c r="G69">
        <f t="shared" si="17"/>
        <v>1</v>
      </c>
      <c r="H69">
        <v>11.54</v>
      </c>
      <c r="I69">
        <v>384</v>
      </c>
      <c r="J69">
        <v>0</v>
      </c>
      <c r="K69">
        <v>384</v>
      </c>
      <c r="L69" s="3">
        <f t="shared" si="18"/>
        <v>0</v>
      </c>
      <c r="M69" t="str">
        <f t="shared" si="19"/>
        <v>opt</v>
      </c>
      <c r="N69">
        <f t="shared" si="20"/>
        <v>1</v>
      </c>
      <c r="O69">
        <v>1</v>
      </c>
      <c r="P69">
        <v>413</v>
      </c>
      <c r="Q69" s="3">
        <v>7.5499999999999998E-2</v>
      </c>
      <c r="R69" t="str">
        <f t="shared" si="9"/>
        <v/>
      </c>
      <c r="S69">
        <f t="shared" si="21"/>
        <v>0</v>
      </c>
      <c r="T69">
        <v>10</v>
      </c>
      <c r="U69">
        <v>384</v>
      </c>
      <c r="V69" s="3">
        <v>0</v>
      </c>
      <c r="W69" t="str">
        <f t="shared" si="11"/>
        <v>opt</v>
      </c>
      <c r="X69">
        <f t="shared" si="12"/>
        <v>1</v>
      </c>
      <c r="Z69" t="str">
        <f t="shared" si="13"/>
        <v>AMS-75-0.5-25-25-2&amp;384&amp;384&amp;opt&amp;11.5&amp;384&amp;0&amp;opt&amp;1&amp;413&amp;7.55&amp;&amp;10&amp;384&amp;0&amp;opt\\</v>
      </c>
    </row>
    <row r="70" spans="1:26" x14ac:dyDescent="0.25">
      <c r="A70" t="s">
        <v>175</v>
      </c>
      <c r="B70" t="str">
        <f t="shared" si="15"/>
        <v>AMS-75-0.5-25-25</v>
      </c>
      <c r="C70" t="str">
        <f t="shared" si="14"/>
        <v>AMS-75</v>
      </c>
      <c r="D70">
        <f t="shared" si="16"/>
        <v>362</v>
      </c>
      <c r="E70">
        <v>362</v>
      </c>
      <c r="F70" t="s">
        <v>2</v>
      </c>
      <c r="G70">
        <f t="shared" si="17"/>
        <v>1</v>
      </c>
      <c r="H70">
        <v>11.63</v>
      </c>
      <c r="I70">
        <v>362</v>
      </c>
      <c r="J70">
        <v>0</v>
      </c>
      <c r="K70">
        <v>362</v>
      </c>
      <c r="L70" s="3">
        <f t="shared" si="18"/>
        <v>0</v>
      </c>
      <c r="M70" t="str">
        <f t="shared" si="19"/>
        <v>opt</v>
      </c>
      <c r="N70">
        <f t="shared" si="20"/>
        <v>1</v>
      </c>
      <c r="O70">
        <v>1</v>
      </c>
      <c r="P70">
        <v>380</v>
      </c>
      <c r="Q70" s="3">
        <v>4.9699999999999994E-2</v>
      </c>
      <c r="R70" t="str">
        <f t="shared" si="9"/>
        <v/>
      </c>
      <c r="S70">
        <f t="shared" si="21"/>
        <v>0</v>
      </c>
      <c r="T70">
        <v>10</v>
      </c>
      <c r="U70">
        <v>362</v>
      </c>
      <c r="V70" s="3">
        <v>0</v>
      </c>
      <c r="W70" t="str">
        <f t="shared" si="11"/>
        <v>opt</v>
      </c>
      <c r="X70">
        <f t="shared" si="12"/>
        <v>1</v>
      </c>
      <c r="Z70" t="str">
        <f t="shared" si="13"/>
        <v>AMS-75-0.5-25-25-3&amp;362&amp;362&amp;opt&amp;11.6&amp;362&amp;0&amp;opt&amp;1&amp;380&amp;4.97&amp;&amp;10&amp;362&amp;0&amp;opt\\</v>
      </c>
    </row>
    <row r="71" spans="1:26" x14ac:dyDescent="0.25">
      <c r="A71" t="s">
        <v>176</v>
      </c>
      <c r="B71" t="str">
        <f t="shared" si="15"/>
        <v>AMS-75-0.5-25-25</v>
      </c>
      <c r="C71" t="str">
        <f t="shared" si="14"/>
        <v>AMS-75</v>
      </c>
      <c r="D71">
        <f t="shared" si="16"/>
        <v>366</v>
      </c>
      <c r="E71">
        <v>366</v>
      </c>
      <c r="F71" t="s">
        <v>2</v>
      </c>
      <c r="G71">
        <f t="shared" si="17"/>
        <v>1</v>
      </c>
      <c r="H71">
        <v>11.25</v>
      </c>
      <c r="I71">
        <v>366</v>
      </c>
      <c r="J71">
        <v>0</v>
      </c>
      <c r="K71">
        <v>366</v>
      </c>
      <c r="L71" s="3">
        <f t="shared" si="18"/>
        <v>0</v>
      </c>
      <c r="M71" t="str">
        <f t="shared" si="19"/>
        <v>opt</v>
      </c>
      <c r="N71">
        <f t="shared" si="20"/>
        <v>1</v>
      </c>
      <c r="O71">
        <v>1</v>
      </c>
      <c r="P71">
        <v>371</v>
      </c>
      <c r="Q71" s="3">
        <v>1.37E-2</v>
      </c>
      <c r="R71" t="str">
        <f t="shared" si="9"/>
        <v/>
      </c>
      <c r="S71">
        <f t="shared" si="21"/>
        <v>0</v>
      </c>
      <c r="T71">
        <v>9</v>
      </c>
      <c r="U71">
        <v>371</v>
      </c>
      <c r="V71" s="3">
        <v>1.37E-2</v>
      </c>
      <c r="W71" t="str">
        <f t="shared" si="11"/>
        <v/>
      </c>
      <c r="X71">
        <f t="shared" si="12"/>
        <v>0</v>
      </c>
      <c r="Z71" t="str">
        <f t="shared" si="13"/>
        <v>AMS-75-0.5-25-25-4&amp;366&amp;366&amp;opt&amp;11.3&amp;366&amp;0&amp;opt&amp;1&amp;371&amp;1.37&amp;&amp;9&amp;371&amp;1.37&amp;\\</v>
      </c>
    </row>
    <row r="72" spans="1:26" x14ac:dyDescent="0.25">
      <c r="A72" t="s">
        <v>177</v>
      </c>
      <c r="B72" t="str">
        <f t="shared" si="15"/>
        <v>AMS-75-0.5-25-25</v>
      </c>
      <c r="C72" t="str">
        <f t="shared" si="14"/>
        <v>AMS-75</v>
      </c>
      <c r="D72">
        <f t="shared" si="16"/>
        <v>331</v>
      </c>
      <c r="E72">
        <v>331</v>
      </c>
      <c r="F72" t="s">
        <v>2</v>
      </c>
      <c r="G72">
        <f t="shared" si="17"/>
        <v>1</v>
      </c>
      <c r="H72">
        <v>12.16</v>
      </c>
      <c r="I72">
        <v>331</v>
      </c>
      <c r="J72">
        <v>0</v>
      </c>
      <c r="K72">
        <v>331</v>
      </c>
      <c r="L72" s="3">
        <f t="shared" si="18"/>
        <v>0</v>
      </c>
      <c r="M72" t="str">
        <f t="shared" si="19"/>
        <v>opt</v>
      </c>
      <c r="N72">
        <f t="shared" si="20"/>
        <v>1</v>
      </c>
      <c r="O72">
        <v>1</v>
      </c>
      <c r="P72">
        <v>331</v>
      </c>
      <c r="Q72" s="3">
        <v>0</v>
      </c>
      <c r="R72" t="str">
        <f t="shared" si="9"/>
        <v>opt</v>
      </c>
      <c r="S72">
        <f t="shared" si="21"/>
        <v>1</v>
      </c>
      <c r="T72">
        <v>10</v>
      </c>
      <c r="U72">
        <v>331</v>
      </c>
      <c r="V72" s="3">
        <v>0</v>
      </c>
      <c r="W72" t="str">
        <f t="shared" si="11"/>
        <v>opt</v>
      </c>
      <c r="X72">
        <f t="shared" si="12"/>
        <v>1</v>
      </c>
      <c r="Z72" t="str">
        <f t="shared" si="13"/>
        <v>AMS-75-0.5-25-25-5&amp;331&amp;331&amp;opt&amp;12.2&amp;331&amp;0&amp;opt&amp;1&amp;331&amp;0&amp;opt&amp;10&amp;331&amp;0&amp;opt\\</v>
      </c>
    </row>
    <row r="73" spans="1:26" x14ac:dyDescent="0.25">
      <c r="A73" t="s">
        <v>178</v>
      </c>
      <c r="B73" t="str">
        <f t="shared" si="15"/>
        <v>AMS-75-0.5-50-10</v>
      </c>
      <c r="C73" t="str">
        <f t="shared" si="14"/>
        <v>AMS-75</v>
      </c>
      <c r="D73">
        <f t="shared" si="16"/>
        <v>240</v>
      </c>
      <c r="E73">
        <v>240</v>
      </c>
      <c r="F73" t="s">
        <v>2</v>
      </c>
      <c r="G73">
        <f t="shared" si="17"/>
        <v>1</v>
      </c>
      <c r="H73">
        <v>10.45</v>
      </c>
      <c r="I73">
        <v>240</v>
      </c>
      <c r="J73">
        <v>0</v>
      </c>
      <c r="K73">
        <v>240</v>
      </c>
      <c r="L73" s="3">
        <f t="shared" si="18"/>
        <v>0</v>
      </c>
      <c r="M73" t="str">
        <f t="shared" si="19"/>
        <v>opt</v>
      </c>
      <c r="N73">
        <f t="shared" si="20"/>
        <v>1</v>
      </c>
      <c r="O73">
        <v>1</v>
      </c>
      <c r="P73">
        <v>244</v>
      </c>
      <c r="Q73" s="3">
        <v>1.67E-2</v>
      </c>
      <c r="R73" t="str">
        <f t="shared" si="9"/>
        <v/>
      </c>
      <c r="S73">
        <f t="shared" si="21"/>
        <v>0</v>
      </c>
      <c r="T73">
        <v>9</v>
      </c>
      <c r="U73">
        <v>240</v>
      </c>
      <c r="V73" s="3">
        <v>0</v>
      </c>
      <c r="W73" t="str">
        <f t="shared" si="11"/>
        <v>opt</v>
      </c>
      <c r="X73">
        <f t="shared" si="12"/>
        <v>1</v>
      </c>
      <c r="Z73" t="str">
        <f t="shared" si="13"/>
        <v>AMS-75-0.5-50-10-1&amp;240&amp;240&amp;opt&amp;10.5&amp;240&amp;0&amp;opt&amp;1&amp;244&amp;1.67&amp;&amp;9&amp;240&amp;0&amp;opt\\</v>
      </c>
    </row>
    <row r="74" spans="1:26" x14ac:dyDescent="0.25">
      <c r="A74" t="s">
        <v>179</v>
      </c>
      <c r="B74" t="str">
        <f t="shared" si="15"/>
        <v>AMS-75-0.5-50-10</v>
      </c>
      <c r="C74" t="str">
        <f t="shared" si="14"/>
        <v>AMS-75</v>
      </c>
      <c r="D74">
        <f t="shared" si="16"/>
        <v>238</v>
      </c>
      <c r="E74">
        <v>238</v>
      </c>
      <c r="F74" t="s">
        <v>2</v>
      </c>
      <c r="G74">
        <f t="shared" si="17"/>
        <v>1</v>
      </c>
      <c r="H74">
        <v>10.48</v>
      </c>
      <c r="I74">
        <v>238</v>
      </c>
      <c r="J74">
        <v>0</v>
      </c>
      <c r="K74">
        <v>238</v>
      </c>
      <c r="L74" s="3">
        <f t="shared" si="18"/>
        <v>0</v>
      </c>
      <c r="M74" t="str">
        <f t="shared" si="19"/>
        <v>opt</v>
      </c>
      <c r="N74">
        <f t="shared" si="20"/>
        <v>1</v>
      </c>
      <c r="O74">
        <v>1</v>
      </c>
      <c r="P74">
        <v>245</v>
      </c>
      <c r="Q74" s="3">
        <v>2.9399999999999999E-2</v>
      </c>
      <c r="R74" t="str">
        <f t="shared" si="9"/>
        <v/>
      </c>
      <c r="S74">
        <f t="shared" si="21"/>
        <v>0</v>
      </c>
      <c r="T74">
        <v>9</v>
      </c>
      <c r="U74">
        <v>238</v>
      </c>
      <c r="V74" s="3">
        <v>0</v>
      </c>
      <c r="W74" t="str">
        <f t="shared" si="11"/>
        <v>opt</v>
      </c>
      <c r="X74">
        <f t="shared" si="12"/>
        <v>1</v>
      </c>
      <c r="Z74" t="str">
        <f t="shared" si="13"/>
        <v>AMS-75-0.5-50-10-2&amp;238&amp;238&amp;opt&amp;10.5&amp;238&amp;0&amp;opt&amp;1&amp;245&amp;2.94&amp;&amp;9&amp;238&amp;0&amp;opt\\</v>
      </c>
    </row>
    <row r="75" spans="1:26" x14ac:dyDescent="0.25">
      <c r="A75" t="s">
        <v>180</v>
      </c>
      <c r="B75" t="str">
        <f t="shared" si="15"/>
        <v>AMS-75-0.5-50-10</v>
      </c>
      <c r="C75" t="str">
        <f t="shared" si="14"/>
        <v>AMS-75</v>
      </c>
      <c r="D75">
        <f t="shared" si="16"/>
        <v>215</v>
      </c>
      <c r="E75">
        <v>215</v>
      </c>
      <c r="F75" t="s">
        <v>2</v>
      </c>
      <c r="G75">
        <f t="shared" si="17"/>
        <v>1</v>
      </c>
      <c r="H75">
        <v>10.49</v>
      </c>
      <c r="I75">
        <v>215</v>
      </c>
      <c r="J75">
        <v>0</v>
      </c>
      <c r="K75">
        <v>215</v>
      </c>
      <c r="L75" s="3">
        <f t="shared" si="18"/>
        <v>0</v>
      </c>
      <c r="M75" t="str">
        <f t="shared" si="19"/>
        <v>opt</v>
      </c>
      <c r="N75">
        <f t="shared" si="20"/>
        <v>1</v>
      </c>
      <c r="O75">
        <v>1</v>
      </c>
      <c r="P75">
        <v>215</v>
      </c>
      <c r="Q75" s="3">
        <v>0</v>
      </c>
      <c r="R75" t="str">
        <f t="shared" si="9"/>
        <v>opt</v>
      </c>
      <c r="S75">
        <f t="shared" si="21"/>
        <v>1</v>
      </c>
      <c r="T75">
        <v>9</v>
      </c>
      <c r="U75">
        <v>215</v>
      </c>
      <c r="V75" s="3">
        <v>0</v>
      </c>
      <c r="W75" t="str">
        <f t="shared" si="11"/>
        <v>opt</v>
      </c>
      <c r="X75">
        <f t="shared" si="12"/>
        <v>1</v>
      </c>
      <c r="Z75" t="str">
        <f t="shared" si="13"/>
        <v>AMS-75-0.5-50-10-3&amp;215&amp;215&amp;opt&amp;10.5&amp;215&amp;0&amp;opt&amp;1&amp;215&amp;0&amp;opt&amp;9&amp;215&amp;0&amp;opt\\</v>
      </c>
    </row>
    <row r="76" spans="1:26" x14ac:dyDescent="0.25">
      <c r="A76" t="s">
        <v>181</v>
      </c>
      <c r="B76" t="str">
        <f t="shared" si="15"/>
        <v>AMS-75-0.5-50-10</v>
      </c>
      <c r="C76" t="str">
        <f t="shared" si="14"/>
        <v>AMS-75</v>
      </c>
      <c r="D76">
        <f t="shared" si="16"/>
        <v>235</v>
      </c>
      <c r="E76">
        <v>235</v>
      </c>
      <c r="F76" t="s">
        <v>2</v>
      </c>
      <c r="G76">
        <f t="shared" si="17"/>
        <v>1</v>
      </c>
      <c r="H76">
        <v>10.6</v>
      </c>
      <c r="I76">
        <v>235</v>
      </c>
      <c r="J76">
        <v>0</v>
      </c>
      <c r="K76">
        <v>235</v>
      </c>
      <c r="L76" s="3">
        <f t="shared" si="18"/>
        <v>0</v>
      </c>
      <c r="M76" t="str">
        <f t="shared" si="19"/>
        <v>opt</v>
      </c>
      <c r="N76">
        <f t="shared" si="20"/>
        <v>1</v>
      </c>
      <c r="O76">
        <v>1</v>
      </c>
      <c r="P76">
        <v>235</v>
      </c>
      <c r="Q76" s="3">
        <v>0</v>
      </c>
      <c r="R76" t="str">
        <f t="shared" si="9"/>
        <v>opt</v>
      </c>
      <c r="S76">
        <f t="shared" si="21"/>
        <v>1</v>
      </c>
      <c r="T76">
        <v>9</v>
      </c>
      <c r="U76">
        <v>235</v>
      </c>
      <c r="V76" s="3">
        <v>0</v>
      </c>
      <c r="W76" t="str">
        <f t="shared" si="11"/>
        <v>opt</v>
      </c>
      <c r="X76">
        <f t="shared" si="12"/>
        <v>1</v>
      </c>
      <c r="Z76" t="str">
        <f t="shared" si="13"/>
        <v>AMS-75-0.5-50-10-4&amp;235&amp;235&amp;opt&amp;10.6&amp;235&amp;0&amp;opt&amp;1&amp;235&amp;0&amp;opt&amp;9&amp;235&amp;0&amp;opt\\</v>
      </c>
    </row>
    <row r="77" spans="1:26" x14ac:dyDescent="0.25">
      <c r="A77" t="s">
        <v>182</v>
      </c>
      <c r="B77" t="str">
        <f t="shared" si="15"/>
        <v>AMS-75-0.5-50-10</v>
      </c>
      <c r="C77" t="str">
        <f t="shared" si="14"/>
        <v>AMS-75</v>
      </c>
      <c r="D77">
        <f t="shared" si="16"/>
        <v>206</v>
      </c>
      <c r="E77">
        <v>206</v>
      </c>
      <c r="F77" t="s">
        <v>2</v>
      </c>
      <c r="G77">
        <f t="shared" si="17"/>
        <v>1</v>
      </c>
      <c r="H77">
        <v>10.95</v>
      </c>
      <c r="I77">
        <v>206</v>
      </c>
      <c r="J77">
        <v>0</v>
      </c>
      <c r="K77">
        <v>206</v>
      </c>
      <c r="L77" s="3">
        <f t="shared" si="18"/>
        <v>0</v>
      </c>
      <c r="M77" t="str">
        <f t="shared" si="19"/>
        <v>opt</v>
      </c>
      <c r="N77">
        <f t="shared" si="20"/>
        <v>1</v>
      </c>
      <c r="O77">
        <v>1</v>
      </c>
      <c r="P77">
        <v>206</v>
      </c>
      <c r="Q77" s="3">
        <v>0</v>
      </c>
      <c r="R77" t="str">
        <f t="shared" si="9"/>
        <v>opt</v>
      </c>
      <c r="S77">
        <f t="shared" si="21"/>
        <v>1</v>
      </c>
      <c r="T77">
        <v>8</v>
      </c>
      <c r="U77">
        <v>206</v>
      </c>
      <c r="V77" s="3">
        <v>0</v>
      </c>
      <c r="W77" t="str">
        <f t="shared" si="11"/>
        <v>opt</v>
      </c>
      <c r="X77">
        <f t="shared" si="12"/>
        <v>1</v>
      </c>
      <c r="Z77" t="str">
        <f t="shared" si="13"/>
        <v>AMS-75-0.5-50-10-5&amp;206&amp;206&amp;opt&amp;11&amp;206&amp;0&amp;opt&amp;1&amp;206&amp;0&amp;opt&amp;8&amp;206&amp;0&amp;opt\\</v>
      </c>
    </row>
    <row r="78" spans="1:26" x14ac:dyDescent="0.25">
      <c r="A78" t="s">
        <v>183</v>
      </c>
      <c r="B78" t="str">
        <f t="shared" si="15"/>
        <v>AMS-75-0.8-10-50</v>
      </c>
      <c r="C78" t="str">
        <f t="shared" si="14"/>
        <v>AMS-75</v>
      </c>
      <c r="D78">
        <f t="shared" si="16"/>
        <v>571</v>
      </c>
      <c r="E78">
        <v>571</v>
      </c>
      <c r="F78" t="s">
        <v>2</v>
      </c>
      <c r="G78">
        <f t="shared" si="17"/>
        <v>1</v>
      </c>
      <c r="H78">
        <v>13.82</v>
      </c>
      <c r="I78">
        <v>571</v>
      </c>
      <c r="J78">
        <v>0</v>
      </c>
      <c r="K78">
        <v>571</v>
      </c>
      <c r="L78" s="3">
        <f t="shared" si="18"/>
        <v>0</v>
      </c>
      <c r="M78" t="str">
        <f t="shared" si="19"/>
        <v>opt</v>
      </c>
      <c r="N78">
        <f t="shared" si="20"/>
        <v>1</v>
      </c>
      <c r="O78">
        <v>2</v>
      </c>
      <c r="P78">
        <v>613</v>
      </c>
      <c r="Q78" s="3">
        <v>7.3599999999999999E-2</v>
      </c>
      <c r="R78" t="str">
        <f t="shared" si="9"/>
        <v/>
      </c>
      <c r="S78">
        <f t="shared" si="21"/>
        <v>0</v>
      </c>
      <c r="T78">
        <v>16</v>
      </c>
      <c r="U78">
        <v>571</v>
      </c>
      <c r="V78" s="3">
        <v>0</v>
      </c>
      <c r="W78" t="str">
        <f t="shared" si="11"/>
        <v>opt</v>
      </c>
      <c r="X78">
        <f t="shared" si="12"/>
        <v>1</v>
      </c>
      <c r="Z78" t="str">
        <f t="shared" si="13"/>
        <v>AMS-75-0.8-10-50-1&amp;571&amp;571&amp;opt&amp;13.8&amp;571&amp;0&amp;opt&amp;2&amp;613&amp;7.36&amp;&amp;16&amp;571&amp;0&amp;opt\\</v>
      </c>
    </row>
    <row r="79" spans="1:26" x14ac:dyDescent="0.25">
      <c r="A79" t="s">
        <v>184</v>
      </c>
      <c r="B79" t="str">
        <f t="shared" si="15"/>
        <v>AMS-75-0.8-10-50</v>
      </c>
      <c r="C79" t="str">
        <f t="shared" si="14"/>
        <v>AMS-75</v>
      </c>
      <c r="D79">
        <f t="shared" si="16"/>
        <v>520</v>
      </c>
      <c r="E79">
        <v>520</v>
      </c>
      <c r="F79" t="s">
        <v>2</v>
      </c>
      <c r="G79">
        <f t="shared" si="17"/>
        <v>1</v>
      </c>
      <c r="H79">
        <v>14.18</v>
      </c>
      <c r="I79">
        <v>520</v>
      </c>
      <c r="J79">
        <v>0</v>
      </c>
      <c r="K79">
        <v>520</v>
      </c>
      <c r="L79" s="3">
        <f t="shared" si="18"/>
        <v>0</v>
      </c>
      <c r="M79" t="str">
        <f t="shared" si="19"/>
        <v>opt</v>
      </c>
      <c r="N79">
        <f t="shared" si="20"/>
        <v>1</v>
      </c>
      <c r="O79">
        <v>2</v>
      </c>
      <c r="P79">
        <v>520</v>
      </c>
      <c r="Q79" s="3">
        <v>0</v>
      </c>
      <c r="R79" t="str">
        <f t="shared" si="9"/>
        <v>opt</v>
      </c>
      <c r="S79">
        <f t="shared" si="21"/>
        <v>1</v>
      </c>
      <c r="T79">
        <v>15</v>
      </c>
      <c r="U79">
        <v>520</v>
      </c>
      <c r="V79" s="3">
        <v>0</v>
      </c>
      <c r="W79" t="str">
        <f t="shared" si="11"/>
        <v>opt</v>
      </c>
      <c r="X79">
        <f t="shared" si="12"/>
        <v>1</v>
      </c>
      <c r="Z79" t="str">
        <f t="shared" si="13"/>
        <v>AMS-75-0.8-10-50-2&amp;520&amp;520&amp;opt&amp;14.2&amp;520&amp;0&amp;opt&amp;2&amp;520&amp;0&amp;opt&amp;15&amp;520&amp;0&amp;opt\\</v>
      </c>
    </row>
    <row r="80" spans="1:26" x14ac:dyDescent="0.25">
      <c r="A80" t="s">
        <v>185</v>
      </c>
      <c r="B80" t="str">
        <f t="shared" si="15"/>
        <v>AMS-75-0.8-10-50</v>
      </c>
      <c r="C80" t="str">
        <f t="shared" si="14"/>
        <v>AMS-75</v>
      </c>
      <c r="D80">
        <f t="shared" si="16"/>
        <v>543</v>
      </c>
      <c r="E80">
        <v>543</v>
      </c>
      <c r="F80" t="s">
        <v>2</v>
      </c>
      <c r="G80">
        <f t="shared" si="17"/>
        <v>1</v>
      </c>
      <c r="H80">
        <v>14.43</v>
      </c>
      <c r="I80">
        <v>543</v>
      </c>
      <c r="J80">
        <v>0</v>
      </c>
      <c r="K80">
        <v>543</v>
      </c>
      <c r="L80" s="3">
        <f t="shared" si="18"/>
        <v>0</v>
      </c>
      <c r="M80" t="str">
        <f t="shared" si="19"/>
        <v>opt</v>
      </c>
      <c r="N80">
        <f t="shared" si="20"/>
        <v>1</v>
      </c>
      <c r="O80">
        <v>2</v>
      </c>
      <c r="P80">
        <v>543</v>
      </c>
      <c r="Q80" s="3">
        <v>0</v>
      </c>
      <c r="R80" t="str">
        <f t="shared" si="9"/>
        <v>opt</v>
      </c>
      <c r="S80">
        <f t="shared" si="21"/>
        <v>1</v>
      </c>
      <c r="T80">
        <v>15</v>
      </c>
      <c r="U80">
        <v>543</v>
      </c>
      <c r="V80" s="3">
        <v>0</v>
      </c>
      <c r="W80" t="str">
        <f t="shared" si="11"/>
        <v>opt</v>
      </c>
      <c r="X80">
        <f t="shared" si="12"/>
        <v>1</v>
      </c>
      <c r="Z80" t="str">
        <f t="shared" si="13"/>
        <v>AMS-75-0.8-10-50-3&amp;543&amp;543&amp;opt&amp;14.4&amp;543&amp;0&amp;opt&amp;2&amp;543&amp;0&amp;opt&amp;15&amp;543&amp;0&amp;opt\\</v>
      </c>
    </row>
    <row r="81" spans="1:26" x14ac:dyDescent="0.25">
      <c r="A81" t="s">
        <v>186</v>
      </c>
      <c r="B81" t="str">
        <f t="shared" si="15"/>
        <v>AMS-75-0.8-10-50</v>
      </c>
      <c r="C81" t="str">
        <f t="shared" si="14"/>
        <v>AMS-75</v>
      </c>
      <c r="D81">
        <f t="shared" si="16"/>
        <v>571</v>
      </c>
      <c r="E81">
        <v>571</v>
      </c>
      <c r="F81" t="s">
        <v>2</v>
      </c>
      <c r="G81">
        <f t="shared" si="17"/>
        <v>1</v>
      </c>
      <c r="H81">
        <v>13.93</v>
      </c>
      <c r="I81">
        <v>571</v>
      </c>
      <c r="J81">
        <v>0</v>
      </c>
      <c r="K81">
        <v>571</v>
      </c>
      <c r="L81" s="3">
        <f t="shared" si="18"/>
        <v>0</v>
      </c>
      <c r="M81" t="str">
        <f t="shared" si="19"/>
        <v>opt</v>
      </c>
      <c r="N81">
        <f t="shared" si="20"/>
        <v>1</v>
      </c>
      <c r="O81">
        <v>2</v>
      </c>
      <c r="P81">
        <v>571</v>
      </c>
      <c r="Q81" s="3">
        <v>0</v>
      </c>
      <c r="R81" t="str">
        <f t="shared" si="9"/>
        <v>opt</v>
      </c>
      <c r="S81">
        <f t="shared" si="21"/>
        <v>1</v>
      </c>
      <c r="T81">
        <v>15</v>
      </c>
      <c r="U81">
        <v>571</v>
      </c>
      <c r="V81" s="3">
        <v>0</v>
      </c>
      <c r="W81" t="str">
        <f t="shared" si="11"/>
        <v>opt</v>
      </c>
      <c r="X81">
        <f t="shared" si="12"/>
        <v>1</v>
      </c>
      <c r="Z81" t="str">
        <f t="shared" si="13"/>
        <v>AMS-75-0.8-10-50-4&amp;571&amp;571&amp;opt&amp;13.9&amp;571&amp;0&amp;opt&amp;2&amp;571&amp;0&amp;opt&amp;15&amp;571&amp;0&amp;opt\\</v>
      </c>
    </row>
    <row r="82" spans="1:26" x14ac:dyDescent="0.25">
      <c r="A82" t="s">
        <v>187</v>
      </c>
      <c r="B82" t="str">
        <f t="shared" si="15"/>
        <v>AMS-75-0.8-10-50</v>
      </c>
      <c r="C82" t="str">
        <f t="shared" si="14"/>
        <v>AMS-75</v>
      </c>
      <c r="D82">
        <f t="shared" si="16"/>
        <v>509</v>
      </c>
      <c r="E82">
        <v>509</v>
      </c>
      <c r="F82" t="s">
        <v>2</v>
      </c>
      <c r="G82">
        <f t="shared" si="17"/>
        <v>1</v>
      </c>
      <c r="H82">
        <v>14.39</v>
      </c>
      <c r="I82">
        <v>509</v>
      </c>
      <c r="J82">
        <v>0</v>
      </c>
      <c r="K82">
        <v>509</v>
      </c>
      <c r="L82" s="3">
        <f t="shared" si="18"/>
        <v>0</v>
      </c>
      <c r="M82" t="str">
        <f t="shared" si="19"/>
        <v>opt</v>
      </c>
      <c r="N82">
        <f t="shared" si="20"/>
        <v>1</v>
      </c>
      <c r="O82">
        <v>2</v>
      </c>
      <c r="P82">
        <v>509</v>
      </c>
      <c r="Q82" s="3">
        <v>0</v>
      </c>
      <c r="R82" t="str">
        <f t="shared" si="9"/>
        <v>opt</v>
      </c>
      <c r="S82">
        <f t="shared" si="21"/>
        <v>1</v>
      </c>
      <c r="T82">
        <v>17</v>
      </c>
      <c r="U82">
        <v>509</v>
      </c>
      <c r="V82" s="3">
        <v>0</v>
      </c>
      <c r="W82" t="str">
        <f t="shared" si="11"/>
        <v>opt</v>
      </c>
      <c r="X82">
        <f t="shared" si="12"/>
        <v>1</v>
      </c>
      <c r="Z82" t="str">
        <f t="shared" si="13"/>
        <v>AMS-75-0.8-10-50-5&amp;509&amp;509&amp;opt&amp;14.4&amp;509&amp;0&amp;opt&amp;2&amp;509&amp;0&amp;opt&amp;17&amp;509&amp;0&amp;opt\\</v>
      </c>
    </row>
    <row r="83" spans="1:26" x14ac:dyDescent="0.25">
      <c r="A83" t="s">
        <v>188</v>
      </c>
      <c r="B83" t="str">
        <f t="shared" si="15"/>
        <v>AMS-75-0.8-25-25</v>
      </c>
      <c r="C83" t="str">
        <f t="shared" si="14"/>
        <v>AMS-75</v>
      </c>
      <c r="D83">
        <f t="shared" si="16"/>
        <v>357</v>
      </c>
      <c r="E83">
        <v>357</v>
      </c>
      <c r="F83" t="s">
        <v>2</v>
      </c>
      <c r="G83">
        <f t="shared" si="17"/>
        <v>1</v>
      </c>
      <c r="H83">
        <v>13.27</v>
      </c>
      <c r="I83">
        <v>357</v>
      </c>
      <c r="J83">
        <v>0</v>
      </c>
      <c r="K83">
        <v>357</v>
      </c>
      <c r="L83" s="3">
        <f t="shared" si="18"/>
        <v>0</v>
      </c>
      <c r="M83" t="str">
        <f t="shared" si="19"/>
        <v>opt</v>
      </c>
      <c r="N83">
        <f t="shared" si="20"/>
        <v>1</v>
      </c>
      <c r="O83">
        <v>2</v>
      </c>
      <c r="P83">
        <v>360</v>
      </c>
      <c r="Q83" s="3">
        <v>8.3999999999999995E-3</v>
      </c>
      <c r="R83" t="str">
        <f t="shared" si="9"/>
        <v/>
      </c>
      <c r="S83">
        <f t="shared" si="21"/>
        <v>0</v>
      </c>
      <c r="T83">
        <v>15</v>
      </c>
      <c r="U83">
        <v>357</v>
      </c>
      <c r="V83" s="3">
        <v>0</v>
      </c>
      <c r="W83" t="str">
        <f t="shared" si="11"/>
        <v>opt</v>
      </c>
      <c r="X83">
        <f t="shared" si="12"/>
        <v>1</v>
      </c>
      <c r="Z83" t="str">
        <f t="shared" si="13"/>
        <v>AMS-75-0.8-25-25-1&amp;357&amp;357&amp;opt&amp;13.3&amp;357&amp;0&amp;opt&amp;2&amp;360&amp;0.84&amp;&amp;15&amp;357&amp;0&amp;opt\\</v>
      </c>
    </row>
    <row r="84" spans="1:26" x14ac:dyDescent="0.25">
      <c r="A84" t="s">
        <v>189</v>
      </c>
      <c r="B84" t="str">
        <f t="shared" si="15"/>
        <v>AMS-75-0.8-25-25</v>
      </c>
      <c r="C84" t="str">
        <f t="shared" si="14"/>
        <v>AMS-75</v>
      </c>
      <c r="D84">
        <f t="shared" si="16"/>
        <v>338</v>
      </c>
      <c r="E84">
        <v>338</v>
      </c>
      <c r="F84" t="s">
        <v>2</v>
      </c>
      <c r="G84">
        <f t="shared" si="17"/>
        <v>1</v>
      </c>
      <c r="H84">
        <v>13.24</v>
      </c>
      <c r="I84">
        <v>338</v>
      </c>
      <c r="J84">
        <v>0</v>
      </c>
      <c r="K84">
        <v>338</v>
      </c>
      <c r="L84" s="3">
        <f t="shared" si="18"/>
        <v>0</v>
      </c>
      <c r="M84" t="str">
        <f t="shared" si="19"/>
        <v>opt</v>
      </c>
      <c r="N84">
        <f t="shared" si="20"/>
        <v>1</v>
      </c>
      <c r="O84">
        <v>2</v>
      </c>
      <c r="P84">
        <v>356</v>
      </c>
      <c r="Q84" s="3">
        <v>5.33E-2</v>
      </c>
      <c r="R84" t="str">
        <f t="shared" si="9"/>
        <v/>
      </c>
      <c r="S84">
        <f t="shared" si="21"/>
        <v>0</v>
      </c>
      <c r="T84">
        <v>15</v>
      </c>
      <c r="U84">
        <v>338</v>
      </c>
      <c r="V84" s="3">
        <v>0</v>
      </c>
      <c r="W84" t="str">
        <f t="shared" si="11"/>
        <v>opt</v>
      </c>
      <c r="X84">
        <f t="shared" si="12"/>
        <v>1</v>
      </c>
      <c r="Z84" t="str">
        <f t="shared" si="13"/>
        <v>AMS-75-0.8-25-25-2&amp;338&amp;338&amp;opt&amp;13.2&amp;338&amp;0&amp;opt&amp;2&amp;356&amp;5.33&amp;&amp;15&amp;338&amp;0&amp;opt\\</v>
      </c>
    </row>
    <row r="85" spans="1:26" x14ac:dyDescent="0.25">
      <c r="A85" t="s">
        <v>190</v>
      </c>
      <c r="B85" t="str">
        <f t="shared" si="15"/>
        <v>AMS-75-0.8-25-25</v>
      </c>
      <c r="C85" t="str">
        <f t="shared" si="14"/>
        <v>AMS-75</v>
      </c>
      <c r="D85">
        <f t="shared" si="16"/>
        <v>323</v>
      </c>
      <c r="E85">
        <v>323</v>
      </c>
      <c r="F85" t="s">
        <v>2</v>
      </c>
      <c r="G85">
        <f t="shared" si="17"/>
        <v>1</v>
      </c>
      <c r="H85">
        <v>12.97</v>
      </c>
      <c r="I85">
        <v>323</v>
      </c>
      <c r="J85">
        <v>0</v>
      </c>
      <c r="K85">
        <v>323</v>
      </c>
      <c r="L85" s="3">
        <f t="shared" si="18"/>
        <v>0</v>
      </c>
      <c r="M85" t="str">
        <f t="shared" si="19"/>
        <v>opt</v>
      </c>
      <c r="N85">
        <f t="shared" si="20"/>
        <v>1</v>
      </c>
      <c r="O85">
        <v>2</v>
      </c>
      <c r="P85">
        <v>323</v>
      </c>
      <c r="Q85" s="3">
        <v>0</v>
      </c>
      <c r="R85" t="str">
        <f t="shared" si="9"/>
        <v>opt</v>
      </c>
      <c r="S85">
        <f t="shared" si="21"/>
        <v>1</v>
      </c>
      <c r="T85">
        <v>13</v>
      </c>
      <c r="U85">
        <v>323</v>
      </c>
      <c r="V85" s="3">
        <v>0</v>
      </c>
      <c r="W85" t="str">
        <f t="shared" si="11"/>
        <v>opt</v>
      </c>
      <c r="X85">
        <f t="shared" si="12"/>
        <v>1</v>
      </c>
      <c r="Z85" t="str">
        <f t="shared" si="13"/>
        <v>AMS-75-0.8-25-25-3&amp;323&amp;323&amp;opt&amp;13&amp;323&amp;0&amp;opt&amp;2&amp;323&amp;0&amp;opt&amp;13&amp;323&amp;0&amp;opt\\</v>
      </c>
    </row>
    <row r="86" spans="1:26" x14ac:dyDescent="0.25">
      <c r="A86" t="s">
        <v>191</v>
      </c>
      <c r="B86" t="str">
        <f t="shared" si="15"/>
        <v>AMS-75-0.8-25-25</v>
      </c>
      <c r="C86" t="str">
        <f t="shared" si="14"/>
        <v>AMS-75</v>
      </c>
      <c r="D86">
        <f t="shared" si="16"/>
        <v>345</v>
      </c>
      <c r="E86">
        <v>345</v>
      </c>
      <c r="F86" t="s">
        <v>2</v>
      </c>
      <c r="G86">
        <f t="shared" si="17"/>
        <v>1</v>
      </c>
      <c r="H86">
        <v>13.7</v>
      </c>
      <c r="I86">
        <v>345</v>
      </c>
      <c r="J86">
        <v>0</v>
      </c>
      <c r="K86">
        <v>345</v>
      </c>
      <c r="L86" s="3">
        <f t="shared" si="18"/>
        <v>0</v>
      </c>
      <c r="M86" t="str">
        <f t="shared" si="19"/>
        <v>opt</v>
      </c>
      <c r="N86">
        <f t="shared" si="20"/>
        <v>1</v>
      </c>
      <c r="O86">
        <v>2</v>
      </c>
      <c r="P86">
        <v>345</v>
      </c>
      <c r="Q86" s="3">
        <v>0</v>
      </c>
      <c r="R86" t="str">
        <f t="shared" si="9"/>
        <v>opt</v>
      </c>
      <c r="S86">
        <f t="shared" si="21"/>
        <v>1</v>
      </c>
      <c r="T86">
        <v>13</v>
      </c>
      <c r="U86">
        <v>345</v>
      </c>
      <c r="V86" s="3">
        <v>0</v>
      </c>
      <c r="W86" t="str">
        <f t="shared" si="11"/>
        <v>opt</v>
      </c>
      <c r="X86">
        <f t="shared" si="12"/>
        <v>1</v>
      </c>
      <c r="Z86" t="str">
        <f t="shared" si="13"/>
        <v>AMS-75-0.8-25-25-4&amp;345&amp;345&amp;opt&amp;13.7&amp;345&amp;0&amp;opt&amp;2&amp;345&amp;0&amp;opt&amp;13&amp;345&amp;0&amp;opt\\</v>
      </c>
    </row>
    <row r="87" spans="1:26" x14ac:dyDescent="0.25">
      <c r="A87" t="s">
        <v>192</v>
      </c>
      <c r="B87" t="str">
        <f t="shared" si="15"/>
        <v>AMS-75-0.8-25-25</v>
      </c>
      <c r="C87" t="str">
        <f t="shared" si="14"/>
        <v>AMS-75</v>
      </c>
      <c r="D87">
        <f t="shared" si="16"/>
        <v>311</v>
      </c>
      <c r="E87">
        <v>311</v>
      </c>
      <c r="F87" t="s">
        <v>2</v>
      </c>
      <c r="G87">
        <f t="shared" si="17"/>
        <v>1</v>
      </c>
      <c r="H87">
        <v>13.47</v>
      </c>
      <c r="I87">
        <v>311</v>
      </c>
      <c r="J87">
        <v>0</v>
      </c>
      <c r="K87">
        <v>311</v>
      </c>
      <c r="L87" s="3">
        <f t="shared" si="18"/>
        <v>0</v>
      </c>
      <c r="M87" t="str">
        <f t="shared" si="19"/>
        <v>opt</v>
      </c>
      <c r="N87">
        <f t="shared" si="20"/>
        <v>1</v>
      </c>
      <c r="O87">
        <v>2</v>
      </c>
      <c r="P87">
        <v>311</v>
      </c>
      <c r="Q87" s="3">
        <v>0</v>
      </c>
      <c r="R87" t="str">
        <f t="shared" si="9"/>
        <v>opt</v>
      </c>
      <c r="S87">
        <f t="shared" si="21"/>
        <v>1</v>
      </c>
      <c r="T87">
        <v>15</v>
      </c>
      <c r="U87">
        <v>311</v>
      </c>
      <c r="V87" s="3">
        <v>0</v>
      </c>
      <c r="W87" t="str">
        <f t="shared" si="11"/>
        <v>opt</v>
      </c>
      <c r="X87">
        <f t="shared" si="12"/>
        <v>1</v>
      </c>
      <c r="Z87" t="str">
        <f t="shared" si="13"/>
        <v>AMS-75-0.8-25-25-5&amp;311&amp;311&amp;opt&amp;13.5&amp;311&amp;0&amp;opt&amp;2&amp;311&amp;0&amp;opt&amp;15&amp;311&amp;0&amp;opt\\</v>
      </c>
    </row>
    <row r="88" spans="1:26" x14ac:dyDescent="0.25">
      <c r="A88" t="s">
        <v>193</v>
      </c>
      <c r="B88" t="str">
        <f t="shared" si="15"/>
        <v>AMS-75-0.8-50-10</v>
      </c>
      <c r="C88" t="str">
        <f t="shared" si="14"/>
        <v>AMS-75</v>
      </c>
      <c r="D88">
        <f t="shared" si="16"/>
        <v>182</v>
      </c>
      <c r="E88">
        <v>182</v>
      </c>
      <c r="F88" t="s">
        <v>2</v>
      </c>
      <c r="G88">
        <f t="shared" si="17"/>
        <v>1</v>
      </c>
      <c r="H88">
        <v>12.51</v>
      </c>
      <c r="I88">
        <v>182</v>
      </c>
      <c r="J88">
        <v>0</v>
      </c>
      <c r="K88">
        <v>182</v>
      </c>
      <c r="L88" s="3">
        <f t="shared" si="18"/>
        <v>0</v>
      </c>
      <c r="M88" t="str">
        <f t="shared" si="19"/>
        <v>opt</v>
      </c>
      <c r="N88">
        <f t="shared" si="20"/>
        <v>1</v>
      </c>
      <c r="O88">
        <v>2</v>
      </c>
      <c r="P88">
        <v>182</v>
      </c>
      <c r="Q88" s="3">
        <v>0</v>
      </c>
      <c r="R88" t="str">
        <f t="shared" si="9"/>
        <v>opt</v>
      </c>
      <c r="S88">
        <f t="shared" si="21"/>
        <v>1</v>
      </c>
      <c r="T88">
        <v>14</v>
      </c>
      <c r="U88">
        <v>182</v>
      </c>
      <c r="V88" s="3">
        <v>0</v>
      </c>
      <c r="W88" t="str">
        <f t="shared" si="11"/>
        <v>opt</v>
      </c>
      <c r="X88">
        <f t="shared" si="12"/>
        <v>1</v>
      </c>
      <c r="Z88" t="str">
        <f t="shared" si="13"/>
        <v>AMS-75-0.8-50-10-1&amp;182&amp;182&amp;opt&amp;12.5&amp;182&amp;0&amp;opt&amp;2&amp;182&amp;0&amp;opt&amp;14&amp;182&amp;0&amp;opt\\</v>
      </c>
    </row>
    <row r="89" spans="1:26" x14ac:dyDescent="0.25">
      <c r="A89" t="s">
        <v>194</v>
      </c>
      <c r="B89" t="str">
        <f t="shared" si="15"/>
        <v>AMS-75-0.8-50-10</v>
      </c>
      <c r="C89" t="str">
        <f t="shared" si="14"/>
        <v>AMS-75</v>
      </c>
      <c r="D89">
        <f t="shared" si="16"/>
        <v>188</v>
      </c>
      <c r="E89">
        <v>188</v>
      </c>
      <c r="F89" t="s">
        <v>2</v>
      </c>
      <c r="G89">
        <f t="shared" si="17"/>
        <v>1</v>
      </c>
      <c r="H89">
        <v>12.31</v>
      </c>
      <c r="I89">
        <v>188</v>
      </c>
      <c r="J89">
        <v>0</v>
      </c>
      <c r="K89">
        <v>188</v>
      </c>
      <c r="L89" s="3">
        <f t="shared" si="18"/>
        <v>0</v>
      </c>
      <c r="M89" t="str">
        <f t="shared" si="19"/>
        <v>opt</v>
      </c>
      <c r="N89">
        <f t="shared" si="20"/>
        <v>1</v>
      </c>
      <c r="O89">
        <v>2</v>
      </c>
      <c r="P89">
        <v>188</v>
      </c>
      <c r="Q89" s="3">
        <v>0</v>
      </c>
      <c r="R89" t="str">
        <f t="shared" si="9"/>
        <v>opt</v>
      </c>
      <c r="S89">
        <f t="shared" si="21"/>
        <v>1</v>
      </c>
      <c r="T89">
        <v>11</v>
      </c>
      <c r="U89">
        <v>188</v>
      </c>
      <c r="V89" s="3">
        <v>0</v>
      </c>
      <c r="W89" t="str">
        <f t="shared" si="11"/>
        <v>opt</v>
      </c>
      <c r="X89">
        <f t="shared" si="12"/>
        <v>1</v>
      </c>
      <c r="Z89" t="str">
        <f t="shared" si="13"/>
        <v>AMS-75-0.8-50-10-2&amp;188&amp;188&amp;opt&amp;12.3&amp;188&amp;0&amp;opt&amp;2&amp;188&amp;0&amp;opt&amp;11&amp;188&amp;0&amp;opt\\</v>
      </c>
    </row>
    <row r="90" spans="1:26" x14ac:dyDescent="0.25">
      <c r="A90" t="s">
        <v>195</v>
      </c>
      <c r="B90" t="str">
        <f t="shared" si="15"/>
        <v>AMS-75-0.8-50-10</v>
      </c>
      <c r="C90" t="str">
        <f t="shared" si="14"/>
        <v>AMS-75</v>
      </c>
      <c r="D90">
        <f t="shared" si="16"/>
        <v>191</v>
      </c>
      <c r="E90">
        <v>191</v>
      </c>
      <c r="F90" t="s">
        <v>2</v>
      </c>
      <c r="G90">
        <f t="shared" si="17"/>
        <v>1</v>
      </c>
      <c r="H90">
        <v>11.95</v>
      </c>
      <c r="I90">
        <v>191</v>
      </c>
      <c r="J90">
        <v>0</v>
      </c>
      <c r="K90">
        <v>191</v>
      </c>
      <c r="L90" s="3">
        <f t="shared" si="18"/>
        <v>0</v>
      </c>
      <c r="M90" t="str">
        <f t="shared" si="19"/>
        <v>opt</v>
      </c>
      <c r="N90">
        <f t="shared" si="20"/>
        <v>1</v>
      </c>
      <c r="O90">
        <v>2</v>
      </c>
      <c r="P90">
        <v>191</v>
      </c>
      <c r="Q90" s="3">
        <v>0</v>
      </c>
      <c r="R90" t="str">
        <f t="shared" si="9"/>
        <v>opt</v>
      </c>
      <c r="S90">
        <f t="shared" si="21"/>
        <v>1</v>
      </c>
      <c r="T90">
        <v>11</v>
      </c>
      <c r="U90">
        <v>191</v>
      </c>
      <c r="V90" s="3">
        <v>0</v>
      </c>
      <c r="W90" t="str">
        <f t="shared" si="11"/>
        <v>opt</v>
      </c>
      <c r="X90">
        <f t="shared" si="12"/>
        <v>1</v>
      </c>
      <c r="Z90" t="str">
        <f t="shared" si="13"/>
        <v>AMS-75-0.8-50-10-3&amp;191&amp;191&amp;opt&amp;12&amp;191&amp;0&amp;opt&amp;2&amp;191&amp;0&amp;opt&amp;11&amp;191&amp;0&amp;opt\\</v>
      </c>
    </row>
    <row r="91" spans="1:26" x14ac:dyDescent="0.25">
      <c r="A91" t="s">
        <v>196</v>
      </c>
      <c r="B91" t="str">
        <f t="shared" si="15"/>
        <v>AMS-75-0.8-50-10</v>
      </c>
      <c r="C91" t="str">
        <f t="shared" si="14"/>
        <v>AMS-75</v>
      </c>
      <c r="D91">
        <f t="shared" si="16"/>
        <v>196</v>
      </c>
      <c r="E91">
        <v>196</v>
      </c>
      <c r="F91" t="s">
        <v>2</v>
      </c>
      <c r="G91">
        <f t="shared" si="17"/>
        <v>1</v>
      </c>
      <c r="H91">
        <v>12.05</v>
      </c>
      <c r="I91">
        <v>196</v>
      </c>
      <c r="J91">
        <v>0</v>
      </c>
      <c r="K91">
        <v>196</v>
      </c>
      <c r="L91" s="3">
        <f t="shared" si="18"/>
        <v>0</v>
      </c>
      <c r="M91" t="str">
        <f t="shared" si="19"/>
        <v>opt</v>
      </c>
      <c r="N91">
        <f t="shared" si="20"/>
        <v>1</v>
      </c>
      <c r="O91">
        <v>2</v>
      </c>
      <c r="P91">
        <v>196</v>
      </c>
      <c r="Q91" s="3">
        <v>0</v>
      </c>
      <c r="R91" t="str">
        <f t="shared" si="9"/>
        <v>opt</v>
      </c>
      <c r="S91">
        <f t="shared" si="21"/>
        <v>1</v>
      </c>
      <c r="T91">
        <v>12</v>
      </c>
      <c r="U91">
        <v>196</v>
      </c>
      <c r="V91" s="3">
        <v>0</v>
      </c>
      <c r="W91" t="str">
        <f t="shared" si="11"/>
        <v>opt</v>
      </c>
      <c r="X91">
        <f t="shared" si="12"/>
        <v>1</v>
      </c>
      <c r="Z91" t="str">
        <f t="shared" si="13"/>
        <v>AMS-75-0.8-50-10-4&amp;196&amp;196&amp;opt&amp;12.1&amp;196&amp;0&amp;opt&amp;2&amp;196&amp;0&amp;opt&amp;12&amp;196&amp;0&amp;opt\\</v>
      </c>
    </row>
    <row r="92" spans="1:26" x14ac:dyDescent="0.25">
      <c r="A92" t="s">
        <v>197</v>
      </c>
      <c r="B92" t="str">
        <f t="shared" si="15"/>
        <v>AMS-75-0.8-50-10</v>
      </c>
      <c r="C92" t="str">
        <f t="shared" si="14"/>
        <v>AMS-75</v>
      </c>
      <c r="D92">
        <f t="shared" si="16"/>
        <v>192</v>
      </c>
      <c r="E92">
        <v>192</v>
      </c>
      <c r="F92" t="s">
        <v>2</v>
      </c>
      <c r="G92">
        <f t="shared" si="17"/>
        <v>1</v>
      </c>
      <c r="H92">
        <v>12.19</v>
      </c>
      <c r="I92">
        <v>192</v>
      </c>
      <c r="J92">
        <v>0</v>
      </c>
      <c r="K92">
        <v>192</v>
      </c>
      <c r="L92" s="3">
        <f t="shared" si="18"/>
        <v>0</v>
      </c>
      <c r="M92" t="str">
        <f t="shared" si="19"/>
        <v>opt</v>
      </c>
      <c r="N92">
        <f t="shared" si="20"/>
        <v>1</v>
      </c>
      <c r="O92">
        <v>2</v>
      </c>
      <c r="P92">
        <v>192</v>
      </c>
      <c r="Q92" s="3">
        <v>0</v>
      </c>
      <c r="R92" t="str">
        <f t="shared" si="9"/>
        <v>opt</v>
      </c>
      <c r="S92">
        <f t="shared" si="21"/>
        <v>1</v>
      </c>
      <c r="T92">
        <v>15</v>
      </c>
      <c r="U92">
        <v>192</v>
      </c>
      <c r="V92" s="3">
        <v>0</v>
      </c>
      <c r="W92" t="str">
        <f t="shared" si="11"/>
        <v>opt</v>
      </c>
      <c r="X92">
        <f t="shared" si="12"/>
        <v>1</v>
      </c>
      <c r="Z92" t="str">
        <f t="shared" si="13"/>
        <v>AMS-75-0.8-50-10-5&amp;192&amp;192&amp;opt&amp;12.2&amp;192&amp;0&amp;opt&amp;2&amp;192&amp;0&amp;opt&amp;15&amp;192&amp;0&amp;opt\\</v>
      </c>
    </row>
    <row r="93" spans="1:26" ht="14.25" customHeight="1" x14ac:dyDescent="0.25">
      <c r="A93" t="s">
        <v>198</v>
      </c>
      <c r="B93" t="str">
        <f t="shared" si="15"/>
        <v>AMS-100-0.2-10-50</v>
      </c>
      <c r="C93" t="str">
        <f>LEFT(B93,7)</f>
        <v>AMS-100</v>
      </c>
      <c r="D93">
        <f t="shared" si="16"/>
        <v>873</v>
      </c>
      <c r="E93">
        <v>873</v>
      </c>
      <c r="F93" t="s">
        <v>2</v>
      </c>
      <c r="G93">
        <f t="shared" si="17"/>
        <v>1</v>
      </c>
      <c r="H93">
        <v>19.329999999999998</v>
      </c>
      <c r="I93">
        <v>873</v>
      </c>
      <c r="J93">
        <v>0</v>
      </c>
      <c r="K93">
        <v>873</v>
      </c>
      <c r="L93" s="3">
        <f t="shared" si="18"/>
        <v>0</v>
      </c>
      <c r="M93" t="str">
        <f t="shared" si="19"/>
        <v>opt</v>
      </c>
      <c r="N93">
        <f t="shared" si="20"/>
        <v>1</v>
      </c>
      <c r="O93">
        <v>1</v>
      </c>
      <c r="P93">
        <v>930</v>
      </c>
      <c r="Q93" s="3">
        <v>6.5299999999999997E-2</v>
      </c>
      <c r="R93" t="str">
        <f t="shared" si="9"/>
        <v/>
      </c>
      <c r="S93">
        <f t="shared" si="21"/>
        <v>0</v>
      </c>
      <c r="T93">
        <v>12</v>
      </c>
      <c r="U93">
        <v>873</v>
      </c>
      <c r="V93" s="3">
        <v>0</v>
      </c>
      <c r="W93" t="str">
        <f t="shared" si="11"/>
        <v>opt</v>
      </c>
      <c r="X93">
        <f t="shared" si="12"/>
        <v>1</v>
      </c>
      <c r="Z93" t="str">
        <f t="shared" si="13"/>
        <v>AMS-100-0.2-10-50-1&amp;873&amp;873&amp;opt&amp;19.3&amp;873&amp;0&amp;opt&amp;1&amp;930&amp;6.53&amp;&amp;12&amp;873&amp;0&amp;opt\\</v>
      </c>
    </row>
    <row r="94" spans="1:26" x14ac:dyDescent="0.25">
      <c r="A94" t="s">
        <v>199</v>
      </c>
      <c r="B94" t="str">
        <f t="shared" si="15"/>
        <v>AMS-100-0.2-10-50</v>
      </c>
      <c r="C94" t="str">
        <f t="shared" ref="C94:C157" si="22">LEFT(B94,7)</f>
        <v>AMS-100</v>
      </c>
      <c r="D94">
        <f t="shared" si="16"/>
        <v>944</v>
      </c>
      <c r="E94">
        <v>944</v>
      </c>
      <c r="F94" t="s">
        <v>2</v>
      </c>
      <c r="G94">
        <f t="shared" si="17"/>
        <v>1</v>
      </c>
      <c r="H94">
        <v>17.7</v>
      </c>
      <c r="I94">
        <v>944</v>
      </c>
      <c r="J94">
        <v>0</v>
      </c>
      <c r="K94">
        <v>944</v>
      </c>
      <c r="L94" s="3">
        <f t="shared" si="18"/>
        <v>0</v>
      </c>
      <c r="M94" t="str">
        <f t="shared" si="19"/>
        <v>opt</v>
      </c>
      <c r="N94">
        <f t="shared" si="20"/>
        <v>1</v>
      </c>
      <c r="O94">
        <v>1</v>
      </c>
      <c r="P94">
        <v>983</v>
      </c>
      <c r="Q94" s="3">
        <v>4.1299999999999996E-2</v>
      </c>
      <c r="R94" t="str">
        <f t="shared" si="9"/>
        <v/>
      </c>
      <c r="S94">
        <f t="shared" si="21"/>
        <v>0</v>
      </c>
      <c r="T94">
        <v>13</v>
      </c>
      <c r="U94">
        <v>944</v>
      </c>
      <c r="V94" s="3">
        <v>0</v>
      </c>
      <c r="W94" t="str">
        <f t="shared" si="11"/>
        <v>opt</v>
      </c>
      <c r="X94">
        <f t="shared" si="12"/>
        <v>1</v>
      </c>
      <c r="Z94" t="str">
        <f t="shared" si="13"/>
        <v>AMS-100-0.2-10-50-2&amp;944&amp;944&amp;opt&amp;17.7&amp;944&amp;0&amp;opt&amp;1&amp;983&amp;4.13&amp;&amp;13&amp;944&amp;0&amp;opt\\</v>
      </c>
    </row>
    <row r="95" spans="1:26" x14ac:dyDescent="0.25">
      <c r="A95" t="s">
        <v>200</v>
      </c>
      <c r="B95" t="str">
        <f t="shared" si="15"/>
        <v>AMS-100-0.2-10-50</v>
      </c>
      <c r="C95" t="str">
        <f t="shared" si="22"/>
        <v>AMS-100</v>
      </c>
      <c r="D95">
        <f t="shared" si="16"/>
        <v>878</v>
      </c>
      <c r="E95">
        <v>878</v>
      </c>
      <c r="F95" t="s">
        <v>2</v>
      </c>
      <c r="G95">
        <f t="shared" si="17"/>
        <v>1</v>
      </c>
      <c r="H95">
        <v>18.010000000000002</v>
      </c>
      <c r="I95">
        <v>878</v>
      </c>
      <c r="J95">
        <v>0</v>
      </c>
      <c r="K95">
        <v>878</v>
      </c>
      <c r="L95" s="3">
        <f t="shared" si="18"/>
        <v>0</v>
      </c>
      <c r="M95" t="str">
        <f t="shared" si="19"/>
        <v>opt</v>
      </c>
      <c r="N95">
        <f t="shared" si="20"/>
        <v>1</v>
      </c>
      <c r="O95">
        <v>1</v>
      </c>
      <c r="P95">
        <v>905</v>
      </c>
      <c r="Q95" s="3">
        <v>3.0800000000000001E-2</v>
      </c>
      <c r="R95" t="str">
        <f t="shared" si="9"/>
        <v/>
      </c>
      <c r="S95">
        <f t="shared" si="21"/>
        <v>0</v>
      </c>
      <c r="T95">
        <v>11</v>
      </c>
      <c r="U95">
        <v>878</v>
      </c>
      <c r="V95" s="3">
        <v>0</v>
      </c>
      <c r="W95" t="str">
        <f t="shared" si="11"/>
        <v>opt</v>
      </c>
      <c r="X95">
        <f t="shared" si="12"/>
        <v>1</v>
      </c>
      <c r="Z95" t="str">
        <f t="shared" si="13"/>
        <v>AMS-100-0.2-10-50-3&amp;878&amp;878&amp;opt&amp;18&amp;878&amp;0&amp;opt&amp;1&amp;905&amp;3.08&amp;&amp;11&amp;878&amp;0&amp;opt\\</v>
      </c>
    </row>
    <row r="96" spans="1:26" x14ac:dyDescent="0.25">
      <c r="A96" t="s">
        <v>201</v>
      </c>
      <c r="B96" t="str">
        <f t="shared" si="15"/>
        <v>AMS-100-0.2-10-50</v>
      </c>
      <c r="C96" t="str">
        <f t="shared" si="22"/>
        <v>AMS-100</v>
      </c>
      <c r="D96">
        <f t="shared" si="16"/>
        <v>837</v>
      </c>
      <c r="E96">
        <v>837</v>
      </c>
      <c r="F96" t="s">
        <v>2</v>
      </c>
      <c r="G96">
        <f t="shared" si="17"/>
        <v>1</v>
      </c>
      <c r="H96">
        <v>18.3</v>
      </c>
      <c r="I96">
        <v>837</v>
      </c>
      <c r="J96">
        <v>0</v>
      </c>
      <c r="K96">
        <v>837</v>
      </c>
      <c r="L96" s="3">
        <f t="shared" si="18"/>
        <v>0</v>
      </c>
      <c r="M96" t="str">
        <f t="shared" si="19"/>
        <v>opt</v>
      </c>
      <c r="N96">
        <f t="shared" si="20"/>
        <v>1</v>
      </c>
      <c r="O96">
        <v>1</v>
      </c>
      <c r="P96">
        <v>879</v>
      </c>
      <c r="Q96" s="3">
        <v>5.0199999999999995E-2</v>
      </c>
      <c r="R96" t="str">
        <f t="shared" si="9"/>
        <v/>
      </c>
      <c r="S96">
        <f t="shared" si="21"/>
        <v>0</v>
      </c>
      <c r="T96">
        <v>11</v>
      </c>
      <c r="U96">
        <v>837</v>
      </c>
      <c r="V96" s="3">
        <v>0</v>
      </c>
      <c r="W96" t="str">
        <f t="shared" si="11"/>
        <v>opt</v>
      </c>
      <c r="X96">
        <f t="shared" si="12"/>
        <v>1</v>
      </c>
      <c r="Z96" t="str">
        <f t="shared" si="13"/>
        <v>AMS-100-0.2-10-50-4&amp;837&amp;837&amp;opt&amp;18.3&amp;837&amp;0&amp;opt&amp;1&amp;879&amp;5.02&amp;&amp;11&amp;837&amp;0&amp;opt\\</v>
      </c>
    </row>
    <row r="97" spans="1:26" x14ac:dyDescent="0.25">
      <c r="A97" t="s">
        <v>202</v>
      </c>
      <c r="B97" t="str">
        <f t="shared" si="15"/>
        <v>AMS-100-0.2-10-50</v>
      </c>
      <c r="C97" t="str">
        <f t="shared" si="22"/>
        <v>AMS-100</v>
      </c>
      <c r="D97">
        <f t="shared" si="16"/>
        <v>840</v>
      </c>
      <c r="E97">
        <v>840</v>
      </c>
      <c r="F97" t="s">
        <v>2</v>
      </c>
      <c r="G97">
        <f t="shared" si="17"/>
        <v>1</v>
      </c>
      <c r="H97">
        <v>17.79</v>
      </c>
      <c r="I97">
        <v>840</v>
      </c>
      <c r="J97">
        <v>0</v>
      </c>
      <c r="K97">
        <v>840</v>
      </c>
      <c r="L97" s="3">
        <f t="shared" si="18"/>
        <v>0</v>
      </c>
      <c r="M97" t="str">
        <f t="shared" si="19"/>
        <v>opt</v>
      </c>
      <c r="N97">
        <f t="shared" si="20"/>
        <v>1</v>
      </c>
      <c r="O97">
        <v>1</v>
      </c>
      <c r="P97">
        <v>907</v>
      </c>
      <c r="Q97" s="3">
        <v>7.980000000000001E-2</v>
      </c>
      <c r="R97" t="str">
        <f t="shared" si="9"/>
        <v/>
      </c>
      <c r="S97">
        <f t="shared" si="21"/>
        <v>0</v>
      </c>
      <c r="T97">
        <v>12</v>
      </c>
      <c r="U97">
        <v>870</v>
      </c>
      <c r="V97" s="3">
        <v>3.5699999999999996E-2</v>
      </c>
      <c r="W97" t="str">
        <f t="shared" si="11"/>
        <v/>
      </c>
      <c r="X97">
        <f t="shared" si="12"/>
        <v>0</v>
      </c>
      <c r="Z97" t="str">
        <f t="shared" si="13"/>
        <v>AMS-100-0.2-10-50-5&amp;840&amp;840&amp;opt&amp;17.8&amp;840&amp;0&amp;opt&amp;1&amp;907&amp;7.98&amp;&amp;12&amp;870&amp;3.57&amp;\\</v>
      </c>
    </row>
    <row r="98" spans="1:26" x14ac:dyDescent="0.25">
      <c r="A98" t="s">
        <v>203</v>
      </c>
      <c r="B98" t="str">
        <f t="shared" si="15"/>
        <v>AMS-100-0.2-25-25</v>
      </c>
      <c r="C98" t="str">
        <f t="shared" si="22"/>
        <v>AMS-100</v>
      </c>
      <c r="D98">
        <f t="shared" si="16"/>
        <v>591</v>
      </c>
      <c r="E98">
        <v>591</v>
      </c>
      <c r="F98" t="s">
        <v>2</v>
      </c>
      <c r="G98">
        <f t="shared" si="17"/>
        <v>1</v>
      </c>
      <c r="H98">
        <v>18.149999999999999</v>
      </c>
      <c r="I98">
        <v>591</v>
      </c>
      <c r="J98">
        <v>0</v>
      </c>
      <c r="K98">
        <v>591</v>
      </c>
      <c r="L98" s="3">
        <f t="shared" si="18"/>
        <v>0</v>
      </c>
      <c r="M98" t="str">
        <f t="shared" si="19"/>
        <v>opt</v>
      </c>
      <c r="N98">
        <f t="shared" si="20"/>
        <v>1</v>
      </c>
      <c r="O98">
        <v>1</v>
      </c>
      <c r="P98">
        <v>591</v>
      </c>
      <c r="Q98" s="3">
        <v>0</v>
      </c>
      <c r="R98" t="str">
        <f t="shared" si="9"/>
        <v>opt</v>
      </c>
      <c r="S98">
        <f t="shared" si="21"/>
        <v>1</v>
      </c>
      <c r="T98">
        <v>12</v>
      </c>
      <c r="U98">
        <v>591</v>
      </c>
      <c r="V98" s="3">
        <v>0</v>
      </c>
      <c r="W98" t="str">
        <f t="shared" si="11"/>
        <v>opt</v>
      </c>
      <c r="X98">
        <f t="shared" si="12"/>
        <v>1</v>
      </c>
      <c r="Z98" t="str">
        <f t="shared" si="13"/>
        <v>AMS-100-0.2-25-25-1&amp;591&amp;591&amp;opt&amp;18.2&amp;591&amp;0&amp;opt&amp;1&amp;591&amp;0&amp;opt&amp;12&amp;591&amp;0&amp;opt\\</v>
      </c>
    </row>
    <row r="99" spans="1:26" x14ac:dyDescent="0.25">
      <c r="A99" t="s">
        <v>204</v>
      </c>
      <c r="B99" t="str">
        <f t="shared" si="15"/>
        <v>AMS-100-0.2-25-25</v>
      </c>
      <c r="C99" t="str">
        <f t="shared" si="22"/>
        <v>AMS-100</v>
      </c>
      <c r="D99">
        <f t="shared" si="16"/>
        <v>653</v>
      </c>
      <c r="E99">
        <v>653</v>
      </c>
      <c r="F99" t="s">
        <v>2</v>
      </c>
      <c r="G99">
        <f t="shared" si="17"/>
        <v>1</v>
      </c>
      <c r="H99">
        <v>15.76</v>
      </c>
      <c r="I99">
        <v>653</v>
      </c>
      <c r="J99">
        <v>0</v>
      </c>
      <c r="K99">
        <v>653</v>
      </c>
      <c r="L99" s="3">
        <f t="shared" si="18"/>
        <v>0</v>
      </c>
      <c r="M99" t="str">
        <f t="shared" si="19"/>
        <v>opt</v>
      </c>
      <c r="N99">
        <f t="shared" si="20"/>
        <v>1</v>
      </c>
      <c r="O99">
        <v>1</v>
      </c>
      <c r="P99">
        <v>687</v>
      </c>
      <c r="Q99" s="3">
        <v>5.21E-2</v>
      </c>
      <c r="R99" t="str">
        <f t="shared" si="9"/>
        <v/>
      </c>
      <c r="S99">
        <f t="shared" si="21"/>
        <v>0</v>
      </c>
      <c r="T99">
        <v>11</v>
      </c>
      <c r="U99">
        <v>655</v>
      </c>
      <c r="V99" s="3">
        <v>3.0999999999999999E-3</v>
      </c>
      <c r="W99" t="str">
        <f t="shared" si="11"/>
        <v/>
      </c>
      <c r="X99">
        <f t="shared" si="12"/>
        <v>0</v>
      </c>
      <c r="Z99" t="str">
        <f t="shared" si="13"/>
        <v>AMS-100-0.2-25-25-2&amp;653&amp;653&amp;opt&amp;15.8&amp;653&amp;0&amp;opt&amp;1&amp;687&amp;5.21&amp;&amp;11&amp;655&amp;0.31&amp;\\</v>
      </c>
    </row>
    <row r="100" spans="1:26" x14ac:dyDescent="0.25">
      <c r="A100" t="s">
        <v>205</v>
      </c>
      <c r="B100" t="str">
        <f t="shared" si="15"/>
        <v>AMS-100-0.2-25-25</v>
      </c>
      <c r="C100" t="str">
        <f t="shared" si="22"/>
        <v>AMS-100</v>
      </c>
      <c r="D100">
        <f t="shared" si="16"/>
        <v>612</v>
      </c>
      <c r="E100">
        <v>612</v>
      </c>
      <c r="F100" t="s">
        <v>2</v>
      </c>
      <c r="G100">
        <f t="shared" si="17"/>
        <v>1</v>
      </c>
      <c r="H100">
        <v>16.47</v>
      </c>
      <c r="I100">
        <v>615</v>
      </c>
      <c r="J100">
        <v>0</v>
      </c>
      <c r="K100">
        <v>615</v>
      </c>
      <c r="L100" s="3">
        <f t="shared" si="18"/>
        <v>4.9019607843137081E-3</v>
      </c>
      <c r="M100" t="str">
        <f t="shared" si="19"/>
        <v/>
      </c>
      <c r="N100">
        <f t="shared" si="20"/>
        <v>0</v>
      </c>
      <c r="O100">
        <v>1</v>
      </c>
      <c r="P100">
        <v>648</v>
      </c>
      <c r="Q100" s="3">
        <v>5.8799999999999998E-2</v>
      </c>
      <c r="R100" t="str">
        <f t="shared" si="9"/>
        <v/>
      </c>
      <c r="S100">
        <f t="shared" si="21"/>
        <v>0</v>
      </c>
      <c r="T100">
        <v>12</v>
      </c>
      <c r="U100">
        <v>616</v>
      </c>
      <c r="V100" s="3">
        <v>6.5000000000000006E-3</v>
      </c>
      <c r="W100" t="str">
        <f t="shared" si="11"/>
        <v/>
      </c>
      <c r="X100">
        <f t="shared" si="12"/>
        <v>0</v>
      </c>
      <c r="Z100" t="str">
        <f t="shared" si="13"/>
        <v>AMS-100-0.2-25-25-3&amp;612&amp;612&amp;opt&amp;16.5&amp;615&amp;0.49&amp;&amp;1&amp;648&amp;5.88&amp;&amp;12&amp;616&amp;0.65&amp;\\</v>
      </c>
    </row>
    <row r="101" spans="1:26" x14ac:dyDescent="0.25">
      <c r="A101" t="s">
        <v>206</v>
      </c>
      <c r="B101" t="str">
        <f t="shared" si="15"/>
        <v>AMS-100-0.2-25-25</v>
      </c>
      <c r="C101" t="str">
        <f t="shared" si="22"/>
        <v>AMS-100</v>
      </c>
      <c r="D101">
        <f t="shared" si="16"/>
        <v>552</v>
      </c>
      <c r="E101">
        <v>552</v>
      </c>
      <c r="F101" t="s">
        <v>2</v>
      </c>
      <c r="G101">
        <f t="shared" si="17"/>
        <v>1</v>
      </c>
      <c r="H101">
        <v>15.92</v>
      </c>
      <c r="I101">
        <v>552</v>
      </c>
      <c r="J101">
        <v>0</v>
      </c>
      <c r="K101">
        <v>552</v>
      </c>
      <c r="L101" s="3">
        <f t="shared" si="18"/>
        <v>0</v>
      </c>
      <c r="M101" t="str">
        <f t="shared" si="19"/>
        <v>opt</v>
      </c>
      <c r="N101">
        <f t="shared" si="20"/>
        <v>1</v>
      </c>
      <c r="O101">
        <v>1</v>
      </c>
      <c r="P101">
        <v>602</v>
      </c>
      <c r="Q101" s="3">
        <v>9.06E-2</v>
      </c>
      <c r="R101" t="str">
        <f t="shared" si="9"/>
        <v/>
      </c>
      <c r="S101">
        <f t="shared" si="21"/>
        <v>0</v>
      </c>
      <c r="T101">
        <v>11</v>
      </c>
      <c r="U101">
        <v>552</v>
      </c>
      <c r="V101" s="3">
        <v>0</v>
      </c>
      <c r="W101" t="str">
        <f t="shared" si="11"/>
        <v>opt</v>
      </c>
      <c r="X101">
        <f t="shared" si="12"/>
        <v>1</v>
      </c>
      <c r="Z101" t="str">
        <f t="shared" si="13"/>
        <v>AMS-100-0.2-25-25-4&amp;552&amp;552&amp;opt&amp;15.9&amp;552&amp;0&amp;opt&amp;1&amp;602&amp;9.06&amp;&amp;11&amp;552&amp;0&amp;opt\\</v>
      </c>
    </row>
    <row r="102" spans="1:26" x14ac:dyDescent="0.25">
      <c r="A102" t="s">
        <v>207</v>
      </c>
      <c r="B102" t="str">
        <f t="shared" si="15"/>
        <v>AMS-100-0.2-25-25</v>
      </c>
      <c r="C102" t="str">
        <f t="shared" si="22"/>
        <v>AMS-100</v>
      </c>
      <c r="D102">
        <f t="shared" si="16"/>
        <v>606</v>
      </c>
      <c r="E102">
        <v>606</v>
      </c>
      <c r="F102" t="s">
        <v>2</v>
      </c>
      <c r="G102">
        <f t="shared" si="17"/>
        <v>1</v>
      </c>
      <c r="H102">
        <v>16.79</v>
      </c>
      <c r="I102">
        <v>606</v>
      </c>
      <c r="J102">
        <v>0</v>
      </c>
      <c r="K102">
        <v>606</v>
      </c>
      <c r="L102" s="3">
        <f t="shared" si="18"/>
        <v>0</v>
      </c>
      <c r="M102" t="str">
        <f t="shared" si="19"/>
        <v>opt</v>
      </c>
      <c r="N102">
        <f t="shared" si="20"/>
        <v>1</v>
      </c>
      <c r="O102">
        <v>1</v>
      </c>
      <c r="P102">
        <v>646</v>
      </c>
      <c r="Q102" s="3">
        <v>6.6000000000000003E-2</v>
      </c>
      <c r="R102" t="str">
        <f t="shared" si="9"/>
        <v/>
      </c>
      <c r="S102">
        <f t="shared" si="21"/>
        <v>0</v>
      </c>
      <c r="T102">
        <v>12</v>
      </c>
      <c r="U102">
        <v>607</v>
      </c>
      <c r="V102" s="3">
        <v>1.7000000000000001E-3</v>
      </c>
      <c r="W102" t="str">
        <f t="shared" si="11"/>
        <v/>
      </c>
      <c r="X102">
        <f t="shared" si="12"/>
        <v>0</v>
      </c>
      <c r="Z102" t="str">
        <f t="shared" si="13"/>
        <v>AMS-100-0.2-25-25-5&amp;606&amp;606&amp;opt&amp;16.8&amp;606&amp;0&amp;opt&amp;1&amp;646&amp;6.6&amp;&amp;12&amp;607&amp;0.17&amp;\\</v>
      </c>
    </row>
    <row r="103" spans="1:26" x14ac:dyDescent="0.25">
      <c r="A103" t="s">
        <v>208</v>
      </c>
      <c r="B103" t="str">
        <f t="shared" si="15"/>
        <v>AMS-100-0.2-50-10</v>
      </c>
      <c r="C103" t="str">
        <f t="shared" si="22"/>
        <v>AMS-100</v>
      </c>
      <c r="D103">
        <f t="shared" si="16"/>
        <v>418</v>
      </c>
      <c r="E103">
        <v>418</v>
      </c>
      <c r="F103" t="s">
        <v>2</v>
      </c>
      <c r="G103">
        <f t="shared" si="17"/>
        <v>1</v>
      </c>
      <c r="H103">
        <v>15.18</v>
      </c>
      <c r="I103">
        <v>418</v>
      </c>
      <c r="J103">
        <v>0</v>
      </c>
      <c r="K103">
        <v>418</v>
      </c>
      <c r="L103" s="3">
        <f t="shared" si="18"/>
        <v>0</v>
      </c>
      <c r="M103" t="str">
        <f t="shared" si="19"/>
        <v>opt</v>
      </c>
      <c r="N103">
        <f t="shared" si="20"/>
        <v>1</v>
      </c>
      <c r="O103">
        <v>1</v>
      </c>
      <c r="P103">
        <v>422</v>
      </c>
      <c r="Q103" s="3">
        <v>9.5999999999999992E-3</v>
      </c>
      <c r="R103" t="str">
        <f t="shared" si="9"/>
        <v/>
      </c>
      <c r="S103">
        <f t="shared" si="21"/>
        <v>0</v>
      </c>
      <c r="T103">
        <v>12</v>
      </c>
      <c r="U103">
        <v>420</v>
      </c>
      <c r="V103" s="3">
        <v>4.7999999999999996E-3</v>
      </c>
      <c r="W103" t="str">
        <f t="shared" si="11"/>
        <v/>
      </c>
      <c r="X103">
        <f t="shared" si="12"/>
        <v>0</v>
      </c>
      <c r="Z103" t="str">
        <f t="shared" si="13"/>
        <v>AMS-100-0.2-50-10-1&amp;418&amp;418&amp;opt&amp;15.2&amp;418&amp;0&amp;opt&amp;1&amp;422&amp;0.96&amp;&amp;12&amp;420&amp;0.48&amp;\\</v>
      </c>
    </row>
    <row r="104" spans="1:26" x14ac:dyDescent="0.25">
      <c r="A104" t="s">
        <v>209</v>
      </c>
      <c r="B104" t="str">
        <f t="shared" si="15"/>
        <v>AMS-100-0.2-50-10</v>
      </c>
      <c r="C104" t="str">
        <f t="shared" si="22"/>
        <v>AMS-100</v>
      </c>
      <c r="D104">
        <f t="shared" si="16"/>
        <v>447</v>
      </c>
      <c r="E104">
        <v>447</v>
      </c>
      <c r="F104" t="s">
        <v>2</v>
      </c>
      <c r="G104">
        <f t="shared" si="17"/>
        <v>1</v>
      </c>
      <c r="H104">
        <v>14.26</v>
      </c>
      <c r="I104">
        <v>447</v>
      </c>
      <c r="J104">
        <v>0</v>
      </c>
      <c r="K104">
        <v>447</v>
      </c>
      <c r="L104" s="3">
        <f t="shared" si="18"/>
        <v>0</v>
      </c>
      <c r="M104" t="str">
        <f t="shared" si="19"/>
        <v>opt</v>
      </c>
      <c r="N104">
        <f t="shared" si="20"/>
        <v>1</v>
      </c>
      <c r="O104">
        <v>1</v>
      </c>
      <c r="P104">
        <v>472</v>
      </c>
      <c r="Q104" s="3">
        <v>5.5899999999999998E-2</v>
      </c>
      <c r="R104" t="str">
        <f t="shared" si="9"/>
        <v/>
      </c>
      <c r="S104">
        <f t="shared" si="21"/>
        <v>0</v>
      </c>
      <c r="T104">
        <v>11</v>
      </c>
      <c r="U104">
        <v>456</v>
      </c>
      <c r="V104" s="3">
        <v>2.0099999999999996E-2</v>
      </c>
      <c r="W104" t="str">
        <f t="shared" si="11"/>
        <v/>
      </c>
      <c r="X104">
        <f t="shared" si="12"/>
        <v>0</v>
      </c>
      <c r="Z104" t="str">
        <f t="shared" si="13"/>
        <v>AMS-100-0.2-50-10-2&amp;447&amp;447&amp;opt&amp;14.3&amp;447&amp;0&amp;opt&amp;1&amp;472&amp;5.59&amp;&amp;11&amp;456&amp;2.01&amp;\\</v>
      </c>
    </row>
    <row r="105" spans="1:26" x14ac:dyDescent="0.25">
      <c r="A105" t="s">
        <v>210</v>
      </c>
      <c r="B105" t="str">
        <f t="shared" si="15"/>
        <v>AMS-100-0.2-50-10</v>
      </c>
      <c r="C105" t="str">
        <f t="shared" si="22"/>
        <v>AMS-100</v>
      </c>
      <c r="D105">
        <f t="shared" si="16"/>
        <v>419</v>
      </c>
      <c r="E105">
        <v>419</v>
      </c>
      <c r="F105" t="s">
        <v>2</v>
      </c>
      <c r="G105">
        <f t="shared" si="17"/>
        <v>1</v>
      </c>
      <c r="H105">
        <v>15.21</v>
      </c>
      <c r="I105">
        <v>419</v>
      </c>
      <c r="J105">
        <v>0</v>
      </c>
      <c r="K105">
        <v>419</v>
      </c>
      <c r="L105" s="3">
        <f t="shared" si="18"/>
        <v>0</v>
      </c>
      <c r="M105" t="str">
        <f t="shared" si="19"/>
        <v>opt</v>
      </c>
      <c r="N105">
        <f t="shared" si="20"/>
        <v>1</v>
      </c>
      <c r="O105">
        <v>1</v>
      </c>
      <c r="P105">
        <v>427</v>
      </c>
      <c r="Q105" s="3">
        <v>1.9099999999999999E-2</v>
      </c>
      <c r="R105" t="str">
        <f t="shared" si="9"/>
        <v/>
      </c>
      <c r="S105">
        <f t="shared" si="21"/>
        <v>0</v>
      </c>
      <c r="T105">
        <v>11</v>
      </c>
      <c r="U105">
        <v>419</v>
      </c>
      <c r="V105" s="3">
        <v>0</v>
      </c>
      <c r="W105" t="str">
        <f t="shared" si="11"/>
        <v>opt</v>
      </c>
      <c r="X105">
        <f t="shared" si="12"/>
        <v>1</v>
      </c>
      <c r="Z105" t="str">
        <f t="shared" si="13"/>
        <v>AMS-100-0.2-50-10-3&amp;419&amp;419&amp;opt&amp;15.2&amp;419&amp;0&amp;opt&amp;1&amp;427&amp;1.91&amp;&amp;11&amp;419&amp;0&amp;opt\\</v>
      </c>
    </row>
    <row r="106" spans="1:26" x14ac:dyDescent="0.25">
      <c r="A106" t="s">
        <v>211</v>
      </c>
      <c r="B106" t="str">
        <f t="shared" si="15"/>
        <v>AMS-100-0.2-50-10</v>
      </c>
      <c r="C106" t="str">
        <f t="shared" si="22"/>
        <v>AMS-100</v>
      </c>
      <c r="D106">
        <f t="shared" si="16"/>
        <v>403</v>
      </c>
      <c r="E106">
        <v>403</v>
      </c>
      <c r="F106" t="s">
        <v>2</v>
      </c>
      <c r="G106">
        <f t="shared" si="17"/>
        <v>1</v>
      </c>
      <c r="H106">
        <v>14.97</v>
      </c>
      <c r="I106">
        <v>403</v>
      </c>
      <c r="J106">
        <v>0</v>
      </c>
      <c r="K106">
        <v>403</v>
      </c>
      <c r="L106" s="3">
        <f t="shared" si="18"/>
        <v>0</v>
      </c>
      <c r="M106" t="str">
        <f t="shared" si="19"/>
        <v>opt</v>
      </c>
      <c r="N106">
        <f t="shared" si="20"/>
        <v>1</v>
      </c>
      <c r="O106">
        <v>1</v>
      </c>
      <c r="P106">
        <v>418</v>
      </c>
      <c r="Q106" s="3">
        <v>3.7200000000000004E-2</v>
      </c>
      <c r="R106" t="str">
        <f t="shared" si="9"/>
        <v/>
      </c>
      <c r="S106">
        <f t="shared" si="21"/>
        <v>0</v>
      </c>
      <c r="T106">
        <v>12</v>
      </c>
      <c r="U106">
        <v>410</v>
      </c>
      <c r="V106" s="3">
        <v>1.7399999999999999E-2</v>
      </c>
      <c r="W106" t="str">
        <f t="shared" si="11"/>
        <v/>
      </c>
      <c r="X106">
        <f t="shared" si="12"/>
        <v>0</v>
      </c>
      <c r="Z106" t="str">
        <f t="shared" si="13"/>
        <v>AMS-100-0.2-50-10-4&amp;403&amp;403&amp;opt&amp;15&amp;403&amp;0&amp;opt&amp;1&amp;418&amp;3.72&amp;&amp;12&amp;410&amp;1.74&amp;\\</v>
      </c>
    </row>
    <row r="107" spans="1:26" x14ac:dyDescent="0.25">
      <c r="A107" t="s">
        <v>212</v>
      </c>
      <c r="B107" t="str">
        <f t="shared" si="15"/>
        <v>AMS-100-0.2-50-10</v>
      </c>
      <c r="C107" t="str">
        <f t="shared" si="22"/>
        <v>AMS-100</v>
      </c>
      <c r="D107">
        <f t="shared" si="16"/>
        <v>375</v>
      </c>
      <c r="E107">
        <v>375</v>
      </c>
      <c r="F107" t="s">
        <v>2</v>
      </c>
      <c r="G107">
        <f t="shared" si="17"/>
        <v>1</v>
      </c>
      <c r="H107">
        <v>15.74</v>
      </c>
      <c r="I107">
        <v>375</v>
      </c>
      <c r="J107">
        <v>0</v>
      </c>
      <c r="K107">
        <v>375</v>
      </c>
      <c r="L107" s="3">
        <f t="shared" si="18"/>
        <v>0</v>
      </c>
      <c r="M107" t="str">
        <f t="shared" si="19"/>
        <v>opt</v>
      </c>
      <c r="N107">
        <f t="shared" si="20"/>
        <v>1</v>
      </c>
      <c r="O107">
        <v>1</v>
      </c>
      <c r="P107">
        <v>379</v>
      </c>
      <c r="Q107" s="3">
        <v>1.0700000000000001E-2</v>
      </c>
      <c r="R107" t="str">
        <f t="shared" si="9"/>
        <v/>
      </c>
      <c r="S107">
        <f t="shared" si="21"/>
        <v>0</v>
      </c>
      <c r="T107">
        <v>13</v>
      </c>
      <c r="U107">
        <v>379</v>
      </c>
      <c r="V107" s="3">
        <v>1.0700000000000001E-2</v>
      </c>
      <c r="W107" t="str">
        <f t="shared" si="11"/>
        <v/>
      </c>
      <c r="X107">
        <f t="shared" si="12"/>
        <v>0</v>
      </c>
      <c r="Z107" t="str">
        <f t="shared" si="13"/>
        <v>AMS-100-0.2-50-10-5&amp;375&amp;375&amp;opt&amp;15.7&amp;375&amp;0&amp;opt&amp;1&amp;379&amp;1.07&amp;&amp;13&amp;379&amp;1.07&amp;\\</v>
      </c>
    </row>
    <row r="108" spans="1:26" x14ac:dyDescent="0.25">
      <c r="A108" t="s">
        <v>213</v>
      </c>
      <c r="B108" t="str">
        <f t="shared" si="15"/>
        <v>AMS-100-0.5-10-50</v>
      </c>
      <c r="C108" t="str">
        <f t="shared" si="22"/>
        <v>AMS-100</v>
      </c>
      <c r="D108">
        <f t="shared" si="16"/>
        <v>743</v>
      </c>
      <c r="E108">
        <v>743</v>
      </c>
      <c r="F108" t="s">
        <v>2</v>
      </c>
      <c r="G108">
        <f t="shared" si="17"/>
        <v>1</v>
      </c>
      <c r="H108">
        <v>22.39</v>
      </c>
      <c r="I108">
        <v>743</v>
      </c>
      <c r="J108">
        <v>0</v>
      </c>
      <c r="K108">
        <v>743</v>
      </c>
      <c r="L108" s="3">
        <f t="shared" si="18"/>
        <v>0</v>
      </c>
      <c r="M108" t="str">
        <f t="shared" si="19"/>
        <v>opt</v>
      </c>
      <c r="N108">
        <f t="shared" si="20"/>
        <v>1</v>
      </c>
      <c r="O108">
        <v>2</v>
      </c>
      <c r="P108">
        <v>749</v>
      </c>
      <c r="Q108" s="3">
        <v>8.1000000000000013E-3</v>
      </c>
      <c r="R108" t="str">
        <f t="shared" si="9"/>
        <v/>
      </c>
      <c r="S108">
        <f t="shared" si="21"/>
        <v>0</v>
      </c>
      <c r="T108">
        <v>26</v>
      </c>
      <c r="U108">
        <v>749</v>
      </c>
      <c r="V108" s="3">
        <v>8.1000000000000013E-3</v>
      </c>
      <c r="W108" t="str">
        <f t="shared" si="11"/>
        <v/>
      </c>
      <c r="X108">
        <f t="shared" si="12"/>
        <v>0</v>
      </c>
      <c r="Z108" t="str">
        <f t="shared" si="13"/>
        <v>AMS-100-0.5-10-50-1&amp;743&amp;743&amp;opt&amp;22.4&amp;743&amp;0&amp;opt&amp;2&amp;749&amp;0.81&amp;&amp;26&amp;749&amp;0.81&amp;\\</v>
      </c>
    </row>
    <row r="109" spans="1:26" x14ac:dyDescent="0.25">
      <c r="A109" t="s">
        <v>214</v>
      </c>
      <c r="B109" t="str">
        <f t="shared" si="15"/>
        <v>AMS-100-0.5-10-50</v>
      </c>
      <c r="C109" t="str">
        <f t="shared" si="22"/>
        <v>AMS-100</v>
      </c>
      <c r="D109">
        <f t="shared" si="16"/>
        <v>698</v>
      </c>
      <c r="E109">
        <v>698</v>
      </c>
      <c r="F109" t="s">
        <v>2</v>
      </c>
      <c r="G109">
        <f t="shared" si="17"/>
        <v>1</v>
      </c>
      <c r="H109">
        <v>21.47</v>
      </c>
      <c r="I109">
        <v>698</v>
      </c>
      <c r="J109">
        <v>0</v>
      </c>
      <c r="K109">
        <v>698</v>
      </c>
      <c r="L109" s="3">
        <f t="shared" si="18"/>
        <v>0</v>
      </c>
      <c r="M109" t="str">
        <f t="shared" si="19"/>
        <v>opt</v>
      </c>
      <c r="N109">
        <f t="shared" si="20"/>
        <v>1</v>
      </c>
      <c r="O109">
        <v>3</v>
      </c>
      <c r="P109">
        <v>705</v>
      </c>
      <c r="Q109" s="3">
        <v>0.01</v>
      </c>
      <c r="R109" t="str">
        <f t="shared" si="9"/>
        <v/>
      </c>
      <c r="S109">
        <f t="shared" si="21"/>
        <v>0</v>
      </c>
      <c r="T109">
        <v>25</v>
      </c>
      <c r="U109">
        <v>700</v>
      </c>
      <c r="V109" s="3">
        <v>2.8999999999999998E-3</v>
      </c>
      <c r="W109" t="str">
        <f t="shared" si="11"/>
        <v/>
      </c>
      <c r="X109">
        <f t="shared" si="12"/>
        <v>0</v>
      </c>
      <c r="Z109" t="str">
        <f t="shared" si="13"/>
        <v>AMS-100-0.5-10-50-2&amp;698&amp;698&amp;opt&amp;21.5&amp;698&amp;0&amp;opt&amp;3&amp;705&amp;1&amp;&amp;25&amp;700&amp;0.29&amp;\\</v>
      </c>
    </row>
    <row r="110" spans="1:26" x14ac:dyDescent="0.25">
      <c r="A110" t="s">
        <v>215</v>
      </c>
      <c r="B110" t="str">
        <f t="shared" si="15"/>
        <v>AMS-100-0.5-10-50</v>
      </c>
      <c r="C110" t="str">
        <f t="shared" si="22"/>
        <v>AMS-100</v>
      </c>
      <c r="D110">
        <f t="shared" si="16"/>
        <v>699</v>
      </c>
      <c r="E110">
        <v>699</v>
      </c>
      <c r="F110" t="s">
        <v>2</v>
      </c>
      <c r="G110">
        <f t="shared" si="17"/>
        <v>1</v>
      </c>
      <c r="H110">
        <v>22.06</v>
      </c>
      <c r="I110">
        <v>699</v>
      </c>
      <c r="J110">
        <v>0</v>
      </c>
      <c r="K110">
        <v>699</v>
      </c>
      <c r="L110" s="3">
        <f t="shared" si="18"/>
        <v>0</v>
      </c>
      <c r="M110" t="str">
        <f t="shared" si="19"/>
        <v>opt</v>
      </c>
      <c r="N110">
        <f t="shared" si="20"/>
        <v>1</v>
      </c>
      <c r="O110">
        <v>3</v>
      </c>
      <c r="P110">
        <v>730</v>
      </c>
      <c r="Q110" s="3">
        <v>4.4299999999999999E-2</v>
      </c>
      <c r="R110" t="str">
        <f t="shared" si="9"/>
        <v/>
      </c>
      <c r="S110">
        <f t="shared" si="21"/>
        <v>0</v>
      </c>
      <c r="T110">
        <v>24</v>
      </c>
      <c r="U110">
        <v>718</v>
      </c>
      <c r="V110" s="3">
        <v>2.7200000000000002E-2</v>
      </c>
      <c r="W110" t="str">
        <f t="shared" si="11"/>
        <v/>
      </c>
      <c r="X110">
        <f t="shared" si="12"/>
        <v>0</v>
      </c>
      <c r="Z110" t="str">
        <f t="shared" si="13"/>
        <v>AMS-100-0.5-10-50-3&amp;699&amp;699&amp;opt&amp;22.1&amp;699&amp;0&amp;opt&amp;3&amp;730&amp;4.43&amp;&amp;24&amp;718&amp;2.72&amp;\\</v>
      </c>
    </row>
    <row r="111" spans="1:26" x14ac:dyDescent="0.25">
      <c r="A111" t="s">
        <v>216</v>
      </c>
      <c r="B111" t="str">
        <f t="shared" si="15"/>
        <v>AMS-100-0.5-10-50</v>
      </c>
      <c r="C111" t="str">
        <f t="shared" si="22"/>
        <v>AMS-100</v>
      </c>
      <c r="D111">
        <f t="shared" si="16"/>
        <v>726</v>
      </c>
      <c r="E111">
        <v>726</v>
      </c>
      <c r="F111" t="s">
        <v>2</v>
      </c>
      <c r="G111">
        <f t="shared" si="17"/>
        <v>1</v>
      </c>
      <c r="H111">
        <v>22.15</v>
      </c>
      <c r="I111">
        <v>726</v>
      </c>
      <c r="J111">
        <v>0</v>
      </c>
      <c r="K111">
        <v>726</v>
      </c>
      <c r="L111" s="3">
        <f t="shared" si="18"/>
        <v>0</v>
      </c>
      <c r="M111" t="str">
        <f t="shared" si="19"/>
        <v>opt</v>
      </c>
      <c r="N111">
        <f t="shared" si="20"/>
        <v>1</v>
      </c>
      <c r="O111">
        <v>2</v>
      </c>
      <c r="P111">
        <v>775</v>
      </c>
      <c r="Q111" s="3">
        <v>6.7500000000000004E-2</v>
      </c>
      <c r="R111" t="str">
        <f t="shared" si="9"/>
        <v/>
      </c>
      <c r="S111">
        <f t="shared" si="21"/>
        <v>0</v>
      </c>
      <c r="T111">
        <v>26</v>
      </c>
      <c r="U111">
        <v>726</v>
      </c>
      <c r="V111" s="3">
        <v>0</v>
      </c>
      <c r="W111" t="str">
        <f t="shared" si="11"/>
        <v>opt</v>
      </c>
      <c r="X111">
        <f t="shared" si="12"/>
        <v>1</v>
      </c>
      <c r="Z111" t="str">
        <f t="shared" si="13"/>
        <v>AMS-100-0.5-10-50-4&amp;726&amp;726&amp;opt&amp;22.2&amp;726&amp;0&amp;opt&amp;2&amp;775&amp;6.75&amp;&amp;26&amp;726&amp;0&amp;opt\\</v>
      </c>
    </row>
    <row r="112" spans="1:26" x14ac:dyDescent="0.25">
      <c r="A112" t="s">
        <v>217</v>
      </c>
      <c r="B112" t="str">
        <f t="shared" si="15"/>
        <v>AMS-100-0.5-10-50</v>
      </c>
      <c r="C112" t="str">
        <f t="shared" si="22"/>
        <v>AMS-100</v>
      </c>
      <c r="D112">
        <f t="shared" si="16"/>
        <v>702</v>
      </c>
      <c r="E112">
        <v>702</v>
      </c>
      <c r="F112" t="s">
        <v>2</v>
      </c>
      <c r="G112">
        <f t="shared" si="17"/>
        <v>1</v>
      </c>
      <c r="H112">
        <v>22.44</v>
      </c>
      <c r="I112">
        <v>702</v>
      </c>
      <c r="J112">
        <v>0</v>
      </c>
      <c r="K112">
        <v>702</v>
      </c>
      <c r="L112" s="3">
        <f t="shared" si="18"/>
        <v>0</v>
      </c>
      <c r="M112" t="str">
        <f t="shared" si="19"/>
        <v>opt</v>
      </c>
      <c r="N112">
        <f t="shared" si="20"/>
        <v>1</v>
      </c>
      <c r="O112">
        <v>2</v>
      </c>
      <c r="P112">
        <v>743</v>
      </c>
      <c r="Q112" s="3">
        <v>5.8400000000000001E-2</v>
      </c>
      <c r="R112" t="str">
        <f t="shared" ref="R112:R175" si="23">IF(ISBLANK(P112),"",IF($D112&gt;=P112,IF($F112="opt","opt","best"),""))</f>
        <v/>
      </c>
      <c r="S112">
        <f t="shared" si="21"/>
        <v>0</v>
      </c>
      <c r="T112">
        <v>25</v>
      </c>
      <c r="U112">
        <v>702</v>
      </c>
      <c r="V112" s="3">
        <v>0</v>
      </c>
      <c r="W112" t="str">
        <f t="shared" ref="W112:W175" si="24">IF(ISBLANK(U112),"",IF($D112&gt;=U112,IF($F112="opt","opt","best"),""))</f>
        <v>opt</v>
      </c>
      <c r="X112">
        <f t="shared" ref="X112:X175" si="25">IF(OR(W112="opt",W112="best"),1,0)</f>
        <v>1</v>
      </c>
      <c r="Z112" t="str">
        <f t="shared" ref="Z112:Z137" si="26">A112&amp;"&amp;"&amp;D112&amp;"&amp;"&amp;E112&amp;"&amp;"&amp;F112&amp;"&amp;"&amp;ROUND(H112,1)&amp;"&amp;"&amp;K112&amp;"&amp;"&amp;ROUND(L112*100,2)&amp;"&amp;"&amp;M112&amp;"&amp;"&amp;ROUND(O112,1)&amp;"&amp;"&amp;P112&amp;"&amp;"&amp;ROUND(100*Q112,2)&amp;"&amp;"&amp;R112&amp;"&amp;"&amp;ROUND(T112,1)&amp;"&amp;"&amp;U112&amp;"&amp;"&amp;ROUND(V112*100,2)&amp;"&amp;"&amp;W112&amp;"\\"</f>
        <v>AMS-100-0.5-10-50-5&amp;702&amp;702&amp;opt&amp;22.4&amp;702&amp;0&amp;opt&amp;2&amp;743&amp;5.84&amp;&amp;25&amp;702&amp;0&amp;opt\\</v>
      </c>
    </row>
    <row r="113" spans="1:26" x14ac:dyDescent="0.25">
      <c r="A113" t="s">
        <v>218</v>
      </c>
      <c r="B113" t="str">
        <f t="shared" si="15"/>
        <v>AMS-100-0.5-25-25</v>
      </c>
      <c r="C113" t="str">
        <f t="shared" si="22"/>
        <v>AMS-100</v>
      </c>
      <c r="D113">
        <f t="shared" si="16"/>
        <v>461</v>
      </c>
      <c r="E113">
        <v>461</v>
      </c>
      <c r="F113" t="s">
        <v>2</v>
      </c>
      <c r="G113">
        <f t="shared" si="17"/>
        <v>1</v>
      </c>
      <c r="H113">
        <v>20.309999999999999</v>
      </c>
      <c r="I113">
        <v>461</v>
      </c>
      <c r="J113">
        <v>0</v>
      </c>
      <c r="K113">
        <v>461</v>
      </c>
      <c r="L113" s="3">
        <f t="shared" si="18"/>
        <v>0</v>
      </c>
      <c r="M113" t="str">
        <f t="shared" si="19"/>
        <v>opt</v>
      </c>
      <c r="N113">
        <f t="shared" si="20"/>
        <v>1</v>
      </c>
      <c r="O113">
        <v>3</v>
      </c>
      <c r="P113">
        <v>461</v>
      </c>
      <c r="Q113" s="3">
        <v>0</v>
      </c>
      <c r="R113" t="str">
        <f t="shared" si="23"/>
        <v>opt</v>
      </c>
      <c r="S113">
        <f t="shared" si="21"/>
        <v>1</v>
      </c>
      <c r="T113">
        <v>25</v>
      </c>
      <c r="U113">
        <v>461</v>
      </c>
      <c r="V113" s="3">
        <v>0</v>
      </c>
      <c r="W113" t="str">
        <f t="shared" si="24"/>
        <v>opt</v>
      </c>
      <c r="X113">
        <f t="shared" si="25"/>
        <v>1</v>
      </c>
      <c r="Z113" t="str">
        <f t="shared" si="26"/>
        <v>AMS-100-0.5-25-25-1&amp;461&amp;461&amp;opt&amp;20.3&amp;461&amp;0&amp;opt&amp;3&amp;461&amp;0&amp;opt&amp;25&amp;461&amp;0&amp;opt\\</v>
      </c>
    </row>
    <row r="114" spans="1:26" x14ac:dyDescent="0.25">
      <c r="A114" t="s">
        <v>219</v>
      </c>
      <c r="B114" t="str">
        <f t="shared" si="15"/>
        <v>AMS-100-0.5-25-25</v>
      </c>
      <c r="C114" t="str">
        <f t="shared" si="22"/>
        <v>AMS-100</v>
      </c>
      <c r="D114">
        <f t="shared" si="16"/>
        <v>437</v>
      </c>
      <c r="E114">
        <v>437</v>
      </c>
      <c r="F114" t="s">
        <v>2</v>
      </c>
      <c r="G114">
        <f t="shared" si="17"/>
        <v>1</v>
      </c>
      <c r="H114">
        <v>21.27</v>
      </c>
      <c r="I114">
        <v>437</v>
      </c>
      <c r="J114">
        <v>0</v>
      </c>
      <c r="K114">
        <v>437</v>
      </c>
      <c r="L114" s="3">
        <f t="shared" si="18"/>
        <v>0</v>
      </c>
      <c r="M114" t="str">
        <f t="shared" si="19"/>
        <v>opt</v>
      </c>
      <c r="N114">
        <f t="shared" si="20"/>
        <v>1</v>
      </c>
      <c r="O114">
        <v>2</v>
      </c>
      <c r="P114">
        <v>448</v>
      </c>
      <c r="Q114" s="3">
        <v>2.52E-2</v>
      </c>
      <c r="R114" t="str">
        <f t="shared" si="23"/>
        <v/>
      </c>
      <c r="S114">
        <f t="shared" si="21"/>
        <v>0</v>
      </c>
      <c r="T114">
        <v>19</v>
      </c>
      <c r="U114">
        <v>437</v>
      </c>
      <c r="V114" s="3">
        <v>0</v>
      </c>
      <c r="W114" t="str">
        <f t="shared" si="24"/>
        <v>opt</v>
      </c>
      <c r="X114">
        <f t="shared" si="25"/>
        <v>1</v>
      </c>
      <c r="Z114" t="str">
        <f t="shared" si="26"/>
        <v>AMS-100-0.5-25-25-2&amp;437&amp;437&amp;opt&amp;21.3&amp;437&amp;0&amp;opt&amp;2&amp;448&amp;2.52&amp;&amp;19&amp;437&amp;0&amp;opt\\</v>
      </c>
    </row>
    <row r="115" spans="1:26" x14ac:dyDescent="0.25">
      <c r="A115" t="s">
        <v>220</v>
      </c>
      <c r="B115" t="str">
        <f t="shared" si="15"/>
        <v>AMS-100-0.5-25-25</v>
      </c>
      <c r="C115" t="str">
        <f t="shared" si="22"/>
        <v>AMS-100</v>
      </c>
      <c r="D115">
        <f t="shared" si="16"/>
        <v>434</v>
      </c>
      <c r="E115">
        <v>434</v>
      </c>
      <c r="F115" t="s">
        <v>2</v>
      </c>
      <c r="G115">
        <f t="shared" si="17"/>
        <v>1</v>
      </c>
      <c r="H115">
        <v>22.22</v>
      </c>
      <c r="I115">
        <v>434</v>
      </c>
      <c r="J115">
        <v>0</v>
      </c>
      <c r="K115">
        <v>434</v>
      </c>
      <c r="L115" s="3">
        <f t="shared" si="18"/>
        <v>0</v>
      </c>
      <c r="M115" t="str">
        <f t="shared" si="19"/>
        <v>opt</v>
      </c>
      <c r="N115">
        <f t="shared" si="20"/>
        <v>1</v>
      </c>
      <c r="O115">
        <v>3</v>
      </c>
      <c r="P115">
        <v>443</v>
      </c>
      <c r="Q115" s="3">
        <v>2.07E-2</v>
      </c>
      <c r="R115" t="str">
        <f t="shared" si="23"/>
        <v/>
      </c>
      <c r="S115">
        <f t="shared" si="21"/>
        <v>0</v>
      </c>
      <c r="T115">
        <v>22</v>
      </c>
      <c r="U115">
        <v>434</v>
      </c>
      <c r="V115" s="3">
        <v>0</v>
      </c>
      <c r="W115" t="str">
        <f t="shared" si="24"/>
        <v>opt</v>
      </c>
      <c r="X115">
        <f t="shared" si="25"/>
        <v>1</v>
      </c>
      <c r="Z115" t="str">
        <f t="shared" si="26"/>
        <v>AMS-100-0.5-25-25-3&amp;434&amp;434&amp;opt&amp;22.2&amp;434&amp;0&amp;opt&amp;3&amp;443&amp;2.07&amp;&amp;22&amp;434&amp;0&amp;opt\\</v>
      </c>
    </row>
    <row r="116" spans="1:26" x14ac:dyDescent="0.25">
      <c r="A116" t="s">
        <v>221</v>
      </c>
      <c r="B116" t="str">
        <f t="shared" si="15"/>
        <v>AMS-100-0.5-25-25</v>
      </c>
      <c r="C116" t="str">
        <f t="shared" si="22"/>
        <v>AMS-100</v>
      </c>
      <c r="D116">
        <f t="shared" si="16"/>
        <v>482</v>
      </c>
      <c r="E116">
        <v>482</v>
      </c>
      <c r="F116" t="s">
        <v>2</v>
      </c>
      <c r="G116">
        <f t="shared" si="17"/>
        <v>1</v>
      </c>
      <c r="H116">
        <v>20.52</v>
      </c>
      <c r="I116">
        <v>482</v>
      </c>
      <c r="J116">
        <v>0</v>
      </c>
      <c r="K116">
        <v>482</v>
      </c>
      <c r="L116" s="3">
        <f t="shared" si="18"/>
        <v>0</v>
      </c>
      <c r="M116" t="str">
        <f t="shared" si="19"/>
        <v>opt</v>
      </c>
      <c r="N116">
        <f t="shared" si="20"/>
        <v>1</v>
      </c>
      <c r="O116">
        <v>2</v>
      </c>
      <c r="P116">
        <v>489</v>
      </c>
      <c r="Q116" s="3">
        <v>1.4499999999999999E-2</v>
      </c>
      <c r="R116" t="str">
        <f t="shared" si="23"/>
        <v/>
      </c>
      <c r="S116">
        <f t="shared" si="21"/>
        <v>0</v>
      </c>
      <c r="T116">
        <v>25</v>
      </c>
      <c r="U116">
        <v>482</v>
      </c>
      <c r="V116" s="3">
        <v>0</v>
      </c>
      <c r="W116" t="str">
        <f t="shared" si="24"/>
        <v>opt</v>
      </c>
      <c r="X116">
        <f t="shared" si="25"/>
        <v>1</v>
      </c>
      <c r="Z116" t="str">
        <f t="shared" si="26"/>
        <v>AMS-100-0.5-25-25-4&amp;482&amp;482&amp;opt&amp;20.5&amp;482&amp;0&amp;opt&amp;2&amp;489&amp;1.45&amp;&amp;25&amp;482&amp;0&amp;opt\\</v>
      </c>
    </row>
    <row r="117" spans="1:26" x14ac:dyDescent="0.25">
      <c r="A117" t="s">
        <v>222</v>
      </c>
      <c r="B117" t="str">
        <f t="shared" si="15"/>
        <v>AMS-100-0.5-25-25</v>
      </c>
      <c r="C117" t="str">
        <f t="shared" si="22"/>
        <v>AMS-100</v>
      </c>
      <c r="D117">
        <f t="shared" si="16"/>
        <v>456</v>
      </c>
      <c r="E117">
        <v>456</v>
      </c>
      <c r="F117" t="s">
        <v>2</v>
      </c>
      <c r="G117">
        <f t="shared" si="17"/>
        <v>1</v>
      </c>
      <c r="H117">
        <v>20.36</v>
      </c>
      <c r="I117">
        <v>456</v>
      </c>
      <c r="J117">
        <v>0</v>
      </c>
      <c r="K117">
        <v>456</v>
      </c>
      <c r="L117" s="3">
        <f t="shared" si="18"/>
        <v>0</v>
      </c>
      <c r="M117" t="str">
        <f t="shared" si="19"/>
        <v>opt</v>
      </c>
      <c r="N117">
        <f t="shared" si="20"/>
        <v>1</v>
      </c>
      <c r="O117">
        <v>3</v>
      </c>
      <c r="P117">
        <v>470</v>
      </c>
      <c r="Q117" s="3">
        <v>3.0699999999999998E-2</v>
      </c>
      <c r="R117" t="str">
        <f t="shared" si="23"/>
        <v/>
      </c>
      <c r="S117">
        <f t="shared" si="21"/>
        <v>0</v>
      </c>
      <c r="T117">
        <v>23</v>
      </c>
      <c r="U117">
        <v>457</v>
      </c>
      <c r="V117" s="3">
        <v>2.2000000000000001E-3</v>
      </c>
      <c r="W117" t="str">
        <f t="shared" si="24"/>
        <v/>
      </c>
      <c r="X117">
        <f t="shared" si="25"/>
        <v>0</v>
      </c>
      <c r="Z117" t="str">
        <f t="shared" si="26"/>
        <v>AMS-100-0.5-25-25-5&amp;456&amp;456&amp;opt&amp;20.4&amp;456&amp;0&amp;opt&amp;3&amp;470&amp;3.07&amp;&amp;23&amp;457&amp;0.22&amp;\\</v>
      </c>
    </row>
    <row r="118" spans="1:26" x14ac:dyDescent="0.25">
      <c r="A118" t="s">
        <v>223</v>
      </c>
      <c r="B118" t="str">
        <f t="shared" si="15"/>
        <v>AMS-100-0.5-50-10</v>
      </c>
      <c r="C118" t="str">
        <f t="shared" si="22"/>
        <v>AMS-100</v>
      </c>
      <c r="D118">
        <f t="shared" si="16"/>
        <v>260</v>
      </c>
      <c r="E118">
        <v>260</v>
      </c>
      <c r="F118" t="s">
        <v>2</v>
      </c>
      <c r="G118">
        <f t="shared" si="17"/>
        <v>1</v>
      </c>
      <c r="H118">
        <v>18.149999999999999</v>
      </c>
      <c r="I118">
        <v>260</v>
      </c>
      <c r="J118">
        <v>0</v>
      </c>
      <c r="K118">
        <v>260</v>
      </c>
      <c r="L118" s="3">
        <f t="shared" si="18"/>
        <v>0</v>
      </c>
      <c r="M118" t="str">
        <f t="shared" si="19"/>
        <v>opt</v>
      </c>
      <c r="N118">
        <f t="shared" si="20"/>
        <v>1</v>
      </c>
      <c r="O118">
        <v>2</v>
      </c>
      <c r="P118">
        <v>260</v>
      </c>
      <c r="Q118" s="3">
        <v>0</v>
      </c>
      <c r="R118" t="str">
        <f t="shared" si="23"/>
        <v>opt</v>
      </c>
      <c r="S118">
        <f t="shared" si="21"/>
        <v>1</v>
      </c>
      <c r="T118">
        <v>22</v>
      </c>
      <c r="U118">
        <v>260</v>
      </c>
      <c r="V118" s="3">
        <v>0</v>
      </c>
      <c r="W118" t="str">
        <f t="shared" si="24"/>
        <v>opt</v>
      </c>
      <c r="X118">
        <f t="shared" si="25"/>
        <v>1</v>
      </c>
      <c r="Z118" t="str">
        <f t="shared" si="26"/>
        <v>AMS-100-0.5-50-10-1&amp;260&amp;260&amp;opt&amp;18.2&amp;260&amp;0&amp;opt&amp;2&amp;260&amp;0&amp;opt&amp;22&amp;260&amp;0&amp;opt\\</v>
      </c>
    </row>
    <row r="119" spans="1:26" x14ac:dyDescent="0.25">
      <c r="A119" t="s">
        <v>224</v>
      </c>
      <c r="B119" t="str">
        <f t="shared" si="15"/>
        <v>AMS-100-0.5-50-10</v>
      </c>
      <c r="C119" t="str">
        <f t="shared" si="22"/>
        <v>AMS-100</v>
      </c>
      <c r="D119">
        <f t="shared" si="16"/>
        <v>271</v>
      </c>
      <c r="E119">
        <v>271</v>
      </c>
      <c r="F119" t="s">
        <v>2</v>
      </c>
      <c r="G119">
        <f t="shared" si="17"/>
        <v>1</v>
      </c>
      <c r="H119">
        <v>18.86</v>
      </c>
      <c r="I119">
        <v>271</v>
      </c>
      <c r="J119">
        <v>0</v>
      </c>
      <c r="K119">
        <v>271</v>
      </c>
      <c r="L119" s="3">
        <f t="shared" si="18"/>
        <v>0</v>
      </c>
      <c r="M119" t="str">
        <f t="shared" si="19"/>
        <v>opt</v>
      </c>
      <c r="N119">
        <f t="shared" si="20"/>
        <v>1</v>
      </c>
      <c r="O119">
        <v>2</v>
      </c>
      <c r="P119">
        <v>271</v>
      </c>
      <c r="Q119" s="3">
        <v>0</v>
      </c>
      <c r="R119" t="str">
        <f t="shared" si="23"/>
        <v>opt</v>
      </c>
      <c r="S119">
        <f t="shared" si="21"/>
        <v>1</v>
      </c>
      <c r="T119">
        <v>21</v>
      </c>
      <c r="U119">
        <v>271</v>
      </c>
      <c r="V119" s="3">
        <v>0</v>
      </c>
      <c r="W119" t="str">
        <f t="shared" si="24"/>
        <v>opt</v>
      </c>
      <c r="X119">
        <f t="shared" si="25"/>
        <v>1</v>
      </c>
      <c r="Z119" t="str">
        <f t="shared" si="26"/>
        <v>AMS-100-0.5-50-10-2&amp;271&amp;271&amp;opt&amp;18.9&amp;271&amp;0&amp;opt&amp;2&amp;271&amp;0&amp;opt&amp;21&amp;271&amp;0&amp;opt\\</v>
      </c>
    </row>
    <row r="120" spans="1:26" x14ac:dyDescent="0.25">
      <c r="A120" t="s">
        <v>225</v>
      </c>
      <c r="B120" t="str">
        <f t="shared" si="15"/>
        <v>AMS-100-0.5-50-10</v>
      </c>
      <c r="C120" t="str">
        <f t="shared" si="22"/>
        <v>AMS-100</v>
      </c>
      <c r="D120">
        <f t="shared" si="16"/>
        <v>283</v>
      </c>
      <c r="E120">
        <v>283</v>
      </c>
      <c r="F120" t="s">
        <v>2</v>
      </c>
      <c r="G120">
        <f t="shared" si="17"/>
        <v>1</v>
      </c>
      <c r="H120">
        <v>20.55</v>
      </c>
      <c r="I120">
        <v>283</v>
      </c>
      <c r="J120">
        <v>0</v>
      </c>
      <c r="K120">
        <v>283</v>
      </c>
      <c r="L120" s="3">
        <f t="shared" si="18"/>
        <v>0</v>
      </c>
      <c r="M120" t="str">
        <f t="shared" si="19"/>
        <v>opt</v>
      </c>
      <c r="N120">
        <f t="shared" si="20"/>
        <v>1</v>
      </c>
      <c r="O120">
        <v>3</v>
      </c>
      <c r="P120">
        <v>283</v>
      </c>
      <c r="Q120" s="3">
        <v>0</v>
      </c>
      <c r="R120" t="str">
        <f t="shared" si="23"/>
        <v>opt</v>
      </c>
      <c r="S120">
        <f t="shared" si="21"/>
        <v>1</v>
      </c>
      <c r="T120">
        <v>21</v>
      </c>
      <c r="U120">
        <v>283</v>
      </c>
      <c r="V120" s="3">
        <v>0</v>
      </c>
      <c r="W120" t="str">
        <f t="shared" si="24"/>
        <v>opt</v>
      </c>
      <c r="X120">
        <f t="shared" si="25"/>
        <v>1</v>
      </c>
      <c r="Z120" t="str">
        <f t="shared" si="26"/>
        <v>AMS-100-0.5-50-10-3&amp;283&amp;283&amp;opt&amp;20.6&amp;283&amp;0&amp;opt&amp;3&amp;283&amp;0&amp;opt&amp;21&amp;283&amp;0&amp;opt\\</v>
      </c>
    </row>
    <row r="121" spans="1:26" x14ac:dyDescent="0.25">
      <c r="A121" t="s">
        <v>226</v>
      </c>
      <c r="B121" t="str">
        <f t="shared" si="15"/>
        <v>AMS-100-0.5-50-10</v>
      </c>
      <c r="C121" t="str">
        <f t="shared" si="22"/>
        <v>AMS-100</v>
      </c>
      <c r="D121">
        <f t="shared" si="16"/>
        <v>291</v>
      </c>
      <c r="E121">
        <v>291</v>
      </c>
      <c r="F121" t="s">
        <v>2</v>
      </c>
      <c r="G121">
        <f t="shared" si="17"/>
        <v>1</v>
      </c>
      <c r="H121">
        <v>18.3</v>
      </c>
      <c r="I121">
        <v>291</v>
      </c>
      <c r="J121">
        <v>0</v>
      </c>
      <c r="K121">
        <v>291</v>
      </c>
      <c r="L121" s="3">
        <f t="shared" si="18"/>
        <v>0</v>
      </c>
      <c r="M121" t="str">
        <f t="shared" si="19"/>
        <v>opt</v>
      </c>
      <c r="N121">
        <f t="shared" si="20"/>
        <v>1</v>
      </c>
      <c r="O121">
        <v>2</v>
      </c>
      <c r="P121">
        <v>296</v>
      </c>
      <c r="Q121" s="3">
        <v>1.72E-2</v>
      </c>
      <c r="R121" t="str">
        <f t="shared" si="23"/>
        <v/>
      </c>
      <c r="S121">
        <f t="shared" si="21"/>
        <v>0</v>
      </c>
      <c r="T121">
        <v>22</v>
      </c>
      <c r="U121">
        <v>291</v>
      </c>
      <c r="V121" s="3">
        <v>0</v>
      </c>
      <c r="W121" t="str">
        <f t="shared" si="24"/>
        <v>opt</v>
      </c>
      <c r="X121">
        <f t="shared" si="25"/>
        <v>1</v>
      </c>
      <c r="Z121" t="str">
        <f t="shared" si="26"/>
        <v>AMS-100-0.5-50-10-4&amp;291&amp;291&amp;opt&amp;18.3&amp;291&amp;0&amp;opt&amp;2&amp;296&amp;1.72&amp;&amp;22&amp;291&amp;0&amp;opt\\</v>
      </c>
    </row>
    <row r="122" spans="1:26" x14ac:dyDescent="0.25">
      <c r="A122" t="s">
        <v>227</v>
      </c>
      <c r="B122" t="str">
        <f t="shared" si="15"/>
        <v>AMS-100-0.5-50-10</v>
      </c>
      <c r="C122" t="str">
        <f t="shared" si="22"/>
        <v>AMS-100</v>
      </c>
      <c r="D122">
        <f t="shared" si="16"/>
        <v>269</v>
      </c>
      <c r="E122">
        <v>269</v>
      </c>
      <c r="F122" t="s">
        <v>2</v>
      </c>
      <c r="G122">
        <f t="shared" si="17"/>
        <v>1</v>
      </c>
      <c r="H122">
        <v>18.48</v>
      </c>
      <c r="I122">
        <v>269</v>
      </c>
      <c r="J122">
        <v>0</v>
      </c>
      <c r="K122">
        <v>269</v>
      </c>
      <c r="L122" s="3">
        <f t="shared" si="18"/>
        <v>0</v>
      </c>
      <c r="M122" t="str">
        <f t="shared" si="19"/>
        <v>opt</v>
      </c>
      <c r="N122">
        <f t="shared" si="20"/>
        <v>1</v>
      </c>
      <c r="O122">
        <v>2</v>
      </c>
      <c r="P122">
        <v>269</v>
      </c>
      <c r="Q122" s="3">
        <v>0</v>
      </c>
      <c r="R122" t="str">
        <f t="shared" si="23"/>
        <v>opt</v>
      </c>
      <c r="S122">
        <f t="shared" si="21"/>
        <v>1</v>
      </c>
      <c r="T122">
        <v>21</v>
      </c>
      <c r="U122">
        <v>269</v>
      </c>
      <c r="V122" s="3">
        <v>0</v>
      </c>
      <c r="W122" t="str">
        <f t="shared" si="24"/>
        <v>opt</v>
      </c>
      <c r="X122">
        <f t="shared" si="25"/>
        <v>1</v>
      </c>
      <c r="Z122" t="str">
        <f t="shared" si="26"/>
        <v>AMS-100-0.5-50-10-5&amp;269&amp;269&amp;opt&amp;18.5&amp;269&amp;0&amp;opt&amp;2&amp;269&amp;0&amp;opt&amp;21&amp;269&amp;0&amp;opt\\</v>
      </c>
    </row>
    <row r="123" spans="1:26" x14ac:dyDescent="0.25">
      <c r="A123" t="s">
        <v>228</v>
      </c>
      <c r="B123" t="str">
        <f t="shared" si="15"/>
        <v>AMS-100-0.8-10-50</v>
      </c>
      <c r="C123" t="str">
        <f t="shared" si="22"/>
        <v>AMS-100</v>
      </c>
      <c r="D123">
        <f t="shared" si="16"/>
        <v>730</v>
      </c>
      <c r="E123">
        <v>730</v>
      </c>
      <c r="F123" t="s">
        <v>45</v>
      </c>
      <c r="G123">
        <f t="shared" si="17"/>
        <v>0</v>
      </c>
      <c r="H123">
        <v>25.15</v>
      </c>
      <c r="I123">
        <v>730</v>
      </c>
      <c r="J123">
        <v>0</v>
      </c>
      <c r="K123">
        <v>730</v>
      </c>
      <c r="L123" s="3">
        <f t="shared" si="18"/>
        <v>0</v>
      </c>
      <c r="M123" t="str">
        <f t="shared" si="19"/>
        <v>best</v>
      </c>
      <c r="N123">
        <f t="shared" si="20"/>
        <v>1</v>
      </c>
      <c r="O123">
        <v>4</v>
      </c>
      <c r="P123">
        <v>730</v>
      </c>
      <c r="Q123" s="3">
        <v>0</v>
      </c>
      <c r="R123" t="str">
        <f t="shared" si="23"/>
        <v>best</v>
      </c>
      <c r="S123">
        <f t="shared" si="21"/>
        <v>1</v>
      </c>
      <c r="T123">
        <v>39</v>
      </c>
      <c r="U123">
        <v>730</v>
      </c>
      <c r="V123" s="3">
        <v>0</v>
      </c>
      <c r="W123" t="str">
        <f t="shared" si="24"/>
        <v>best</v>
      </c>
      <c r="X123">
        <f t="shared" si="25"/>
        <v>1</v>
      </c>
      <c r="Z123" t="str">
        <f t="shared" si="26"/>
        <v>AMS-100-0.8-10-50-1&amp;730&amp;730&amp;TL&amp;25.2&amp;730&amp;0&amp;best&amp;4&amp;730&amp;0&amp;best&amp;39&amp;730&amp;0&amp;best\\</v>
      </c>
    </row>
    <row r="124" spans="1:26" x14ac:dyDescent="0.25">
      <c r="A124" t="s">
        <v>229</v>
      </c>
      <c r="B124" t="str">
        <f t="shared" si="15"/>
        <v>AMS-100-0.8-10-50</v>
      </c>
      <c r="C124" t="str">
        <f t="shared" si="22"/>
        <v>AMS-100</v>
      </c>
      <c r="D124">
        <f t="shared" si="16"/>
        <v>683</v>
      </c>
      <c r="E124">
        <v>683</v>
      </c>
      <c r="F124" t="s">
        <v>2</v>
      </c>
      <c r="G124">
        <f t="shared" si="17"/>
        <v>1</v>
      </c>
      <c r="H124">
        <v>23.51</v>
      </c>
      <c r="I124">
        <v>683</v>
      </c>
      <c r="J124">
        <v>0</v>
      </c>
      <c r="K124">
        <v>683</v>
      </c>
      <c r="L124" s="3">
        <f t="shared" si="18"/>
        <v>0</v>
      </c>
      <c r="M124" t="str">
        <f t="shared" si="19"/>
        <v>opt</v>
      </c>
      <c r="N124">
        <f t="shared" si="20"/>
        <v>1</v>
      </c>
      <c r="O124">
        <v>4</v>
      </c>
      <c r="P124">
        <v>688</v>
      </c>
      <c r="Q124" s="3">
        <v>7.3000000000000001E-3</v>
      </c>
      <c r="R124" t="str">
        <f t="shared" si="23"/>
        <v/>
      </c>
      <c r="S124">
        <f t="shared" si="21"/>
        <v>0</v>
      </c>
      <c r="T124">
        <v>37</v>
      </c>
      <c r="U124">
        <v>683</v>
      </c>
      <c r="V124" s="3">
        <v>0</v>
      </c>
      <c r="W124" t="str">
        <f t="shared" si="24"/>
        <v>opt</v>
      </c>
      <c r="X124">
        <f t="shared" si="25"/>
        <v>1</v>
      </c>
      <c r="Z124" t="str">
        <f t="shared" si="26"/>
        <v>AMS-100-0.8-10-50-2&amp;683&amp;683&amp;opt&amp;23.5&amp;683&amp;0&amp;opt&amp;4&amp;688&amp;0.73&amp;&amp;37&amp;683&amp;0&amp;opt\\</v>
      </c>
    </row>
    <row r="125" spans="1:26" x14ac:dyDescent="0.25">
      <c r="A125" t="s">
        <v>230</v>
      </c>
      <c r="B125" t="str">
        <f t="shared" si="15"/>
        <v>AMS-100-0.8-10-50</v>
      </c>
      <c r="C125" t="str">
        <f t="shared" si="22"/>
        <v>AMS-100</v>
      </c>
      <c r="D125">
        <f t="shared" si="16"/>
        <v>718</v>
      </c>
      <c r="E125">
        <v>718</v>
      </c>
      <c r="F125" t="s">
        <v>2</v>
      </c>
      <c r="G125">
        <f t="shared" si="17"/>
        <v>1</v>
      </c>
      <c r="H125">
        <v>24.8</v>
      </c>
      <c r="I125">
        <v>718</v>
      </c>
      <c r="J125">
        <v>0</v>
      </c>
      <c r="K125">
        <v>718</v>
      </c>
      <c r="L125" s="3">
        <f t="shared" si="18"/>
        <v>0</v>
      </c>
      <c r="M125" t="str">
        <f t="shared" si="19"/>
        <v>opt</v>
      </c>
      <c r="N125">
        <f t="shared" si="20"/>
        <v>1</v>
      </c>
      <c r="O125">
        <v>4</v>
      </c>
      <c r="P125">
        <v>718</v>
      </c>
      <c r="Q125" s="3">
        <v>0</v>
      </c>
      <c r="R125" t="str">
        <f t="shared" si="23"/>
        <v>opt</v>
      </c>
      <c r="S125">
        <f t="shared" si="21"/>
        <v>1</v>
      </c>
      <c r="T125">
        <v>37</v>
      </c>
      <c r="U125">
        <v>718</v>
      </c>
      <c r="V125" s="3">
        <v>0</v>
      </c>
      <c r="W125" t="str">
        <f t="shared" si="24"/>
        <v>opt</v>
      </c>
      <c r="X125">
        <f t="shared" si="25"/>
        <v>1</v>
      </c>
      <c r="Z125" t="str">
        <f t="shared" si="26"/>
        <v>AMS-100-0.8-10-50-3&amp;718&amp;718&amp;opt&amp;24.8&amp;718&amp;0&amp;opt&amp;4&amp;718&amp;0&amp;opt&amp;37&amp;718&amp;0&amp;opt\\</v>
      </c>
    </row>
    <row r="126" spans="1:26" x14ac:dyDescent="0.25">
      <c r="A126" t="s">
        <v>231</v>
      </c>
      <c r="B126" t="str">
        <f t="shared" si="15"/>
        <v>AMS-100-0.8-10-50</v>
      </c>
      <c r="C126" t="str">
        <f t="shared" si="22"/>
        <v>AMS-100</v>
      </c>
      <c r="D126">
        <f t="shared" si="16"/>
        <v>709</v>
      </c>
      <c r="E126">
        <v>709</v>
      </c>
      <c r="F126" t="s">
        <v>2</v>
      </c>
      <c r="G126">
        <f t="shared" si="17"/>
        <v>1</v>
      </c>
      <c r="H126">
        <v>28.08</v>
      </c>
      <c r="I126">
        <v>709</v>
      </c>
      <c r="J126">
        <v>0</v>
      </c>
      <c r="K126">
        <v>709</v>
      </c>
      <c r="L126" s="3">
        <f t="shared" si="18"/>
        <v>0</v>
      </c>
      <c r="M126" t="str">
        <f t="shared" si="19"/>
        <v>opt</v>
      </c>
      <c r="N126">
        <f t="shared" si="20"/>
        <v>1</v>
      </c>
      <c r="O126">
        <v>4</v>
      </c>
      <c r="P126">
        <v>709</v>
      </c>
      <c r="Q126" s="3">
        <v>0</v>
      </c>
      <c r="R126" t="str">
        <f t="shared" si="23"/>
        <v>opt</v>
      </c>
      <c r="S126">
        <f t="shared" si="21"/>
        <v>1</v>
      </c>
      <c r="T126">
        <v>41</v>
      </c>
      <c r="U126">
        <v>709</v>
      </c>
      <c r="V126" s="3">
        <v>0</v>
      </c>
      <c r="W126" t="str">
        <f t="shared" si="24"/>
        <v>opt</v>
      </c>
      <c r="X126">
        <f t="shared" si="25"/>
        <v>1</v>
      </c>
      <c r="Z126" t="str">
        <f t="shared" si="26"/>
        <v>AMS-100-0.8-10-50-4&amp;709&amp;709&amp;opt&amp;28.1&amp;709&amp;0&amp;opt&amp;4&amp;709&amp;0&amp;opt&amp;41&amp;709&amp;0&amp;opt\\</v>
      </c>
    </row>
    <row r="127" spans="1:26" x14ac:dyDescent="0.25">
      <c r="A127" t="s">
        <v>232</v>
      </c>
      <c r="B127" t="str">
        <f t="shared" si="15"/>
        <v>AMS-100-0.8-10-50</v>
      </c>
      <c r="C127" t="str">
        <f t="shared" si="22"/>
        <v>AMS-100</v>
      </c>
      <c r="D127">
        <f t="shared" si="16"/>
        <v>700</v>
      </c>
      <c r="E127">
        <v>700</v>
      </c>
      <c r="F127" t="s">
        <v>2</v>
      </c>
      <c r="G127">
        <f t="shared" si="17"/>
        <v>1</v>
      </c>
      <c r="H127">
        <v>26.15</v>
      </c>
      <c r="I127">
        <v>700</v>
      </c>
      <c r="J127">
        <v>0</v>
      </c>
      <c r="K127">
        <v>700</v>
      </c>
      <c r="L127" s="3">
        <f t="shared" si="18"/>
        <v>0</v>
      </c>
      <c r="M127" t="str">
        <f t="shared" si="19"/>
        <v>opt</v>
      </c>
      <c r="N127">
        <f t="shared" si="20"/>
        <v>1</v>
      </c>
      <c r="O127">
        <v>4</v>
      </c>
      <c r="P127">
        <v>710</v>
      </c>
      <c r="Q127" s="3">
        <v>1.43E-2</v>
      </c>
      <c r="R127" t="str">
        <f t="shared" si="23"/>
        <v/>
      </c>
      <c r="S127">
        <f t="shared" si="21"/>
        <v>0</v>
      </c>
      <c r="T127">
        <v>39</v>
      </c>
      <c r="U127">
        <v>704</v>
      </c>
      <c r="V127" s="3">
        <v>5.6999999999999993E-3</v>
      </c>
      <c r="W127" t="str">
        <f t="shared" si="24"/>
        <v/>
      </c>
      <c r="X127">
        <f t="shared" si="25"/>
        <v>0</v>
      </c>
      <c r="Z127" t="str">
        <f t="shared" si="26"/>
        <v>AMS-100-0.8-10-50-5&amp;700&amp;700&amp;opt&amp;26.2&amp;700&amp;0&amp;opt&amp;4&amp;710&amp;1.43&amp;&amp;39&amp;704&amp;0.57&amp;\\</v>
      </c>
    </row>
    <row r="128" spans="1:26" x14ac:dyDescent="0.25">
      <c r="A128" t="s">
        <v>233</v>
      </c>
      <c r="B128" t="str">
        <f t="shared" si="15"/>
        <v>AMS-100-0.8-25-25</v>
      </c>
      <c r="C128" t="str">
        <f t="shared" si="22"/>
        <v>AMS-100</v>
      </c>
      <c r="D128">
        <f t="shared" si="16"/>
        <v>442</v>
      </c>
      <c r="E128">
        <v>442</v>
      </c>
      <c r="F128" t="s">
        <v>2</v>
      </c>
      <c r="G128">
        <f t="shared" si="17"/>
        <v>1</v>
      </c>
      <c r="H128">
        <v>22.49</v>
      </c>
      <c r="I128">
        <v>442</v>
      </c>
      <c r="J128">
        <v>0</v>
      </c>
      <c r="K128">
        <v>442</v>
      </c>
      <c r="L128" s="3">
        <f t="shared" si="18"/>
        <v>0</v>
      </c>
      <c r="M128" t="str">
        <f t="shared" si="19"/>
        <v>opt</v>
      </c>
      <c r="N128">
        <f t="shared" si="20"/>
        <v>1</v>
      </c>
      <c r="O128">
        <v>5</v>
      </c>
      <c r="P128">
        <v>452</v>
      </c>
      <c r="Q128" s="3">
        <v>2.2599999999999999E-2</v>
      </c>
      <c r="R128" t="str">
        <f t="shared" si="23"/>
        <v/>
      </c>
      <c r="S128">
        <f t="shared" si="21"/>
        <v>0</v>
      </c>
      <c r="T128">
        <v>40</v>
      </c>
      <c r="U128">
        <v>442</v>
      </c>
      <c r="V128" s="3">
        <v>0</v>
      </c>
      <c r="W128" t="str">
        <f t="shared" si="24"/>
        <v>opt</v>
      </c>
      <c r="X128">
        <f t="shared" si="25"/>
        <v>1</v>
      </c>
      <c r="Z128" t="str">
        <f t="shared" si="26"/>
        <v>AMS-100-0.8-25-25-1&amp;442&amp;442&amp;opt&amp;22.5&amp;442&amp;0&amp;opt&amp;5&amp;452&amp;2.26&amp;&amp;40&amp;442&amp;0&amp;opt\\</v>
      </c>
    </row>
    <row r="129" spans="1:26" x14ac:dyDescent="0.25">
      <c r="A129" t="s">
        <v>234</v>
      </c>
      <c r="B129" t="str">
        <f t="shared" si="15"/>
        <v>AMS-100-0.8-25-25</v>
      </c>
      <c r="C129" t="str">
        <f t="shared" si="22"/>
        <v>AMS-100</v>
      </c>
      <c r="D129">
        <f t="shared" si="16"/>
        <v>430</v>
      </c>
      <c r="E129">
        <v>430</v>
      </c>
      <c r="F129" t="s">
        <v>2</v>
      </c>
      <c r="G129">
        <f t="shared" si="17"/>
        <v>1</v>
      </c>
      <c r="H129">
        <v>23.4</v>
      </c>
      <c r="I129">
        <v>430</v>
      </c>
      <c r="J129">
        <v>0</v>
      </c>
      <c r="K129">
        <v>430</v>
      </c>
      <c r="L129" s="3">
        <f t="shared" si="18"/>
        <v>0</v>
      </c>
      <c r="M129" t="str">
        <f t="shared" si="19"/>
        <v>opt</v>
      </c>
      <c r="N129">
        <f t="shared" si="20"/>
        <v>1</v>
      </c>
      <c r="O129">
        <v>4</v>
      </c>
      <c r="P129">
        <v>430</v>
      </c>
      <c r="Q129" s="3">
        <v>0</v>
      </c>
      <c r="R129" t="str">
        <f t="shared" si="23"/>
        <v>opt</v>
      </c>
      <c r="S129">
        <f t="shared" si="21"/>
        <v>1</v>
      </c>
      <c r="T129">
        <v>32</v>
      </c>
      <c r="U129">
        <v>430</v>
      </c>
      <c r="V129" s="3">
        <v>0</v>
      </c>
      <c r="W129" t="str">
        <f t="shared" si="24"/>
        <v>opt</v>
      </c>
      <c r="X129">
        <f t="shared" si="25"/>
        <v>1</v>
      </c>
      <c r="Z129" t="str">
        <f t="shared" si="26"/>
        <v>AMS-100-0.8-25-25-2&amp;430&amp;430&amp;opt&amp;23.4&amp;430&amp;0&amp;opt&amp;4&amp;430&amp;0&amp;opt&amp;32&amp;430&amp;0&amp;opt\\</v>
      </c>
    </row>
    <row r="130" spans="1:26" x14ac:dyDescent="0.25">
      <c r="A130" t="s">
        <v>235</v>
      </c>
      <c r="B130" t="str">
        <f t="shared" si="15"/>
        <v>AMS-100-0.8-25-25</v>
      </c>
      <c r="C130" t="str">
        <f t="shared" si="22"/>
        <v>AMS-100</v>
      </c>
      <c r="D130">
        <f t="shared" si="16"/>
        <v>426</v>
      </c>
      <c r="E130">
        <v>426</v>
      </c>
      <c r="F130" t="s">
        <v>2</v>
      </c>
      <c r="G130">
        <f t="shared" si="17"/>
        <v>1</v>
      </c>
      <c r="H130">
        <v>23.26</v>
      </c>
      <c r="I130">
        <v>426</v>
      </c>
      <c r="J130">
        <v>0</v>
      </c>
      <c r="K130">
        <v>426</v>
      </c>
      <c r="L130" s="3">
        <f t="shared" si="18"/>
        <v>0</v>
      </c>
      <c r="M130" t="str">
        <f t="shared" si="19"/>
        <v>opt</v>
      </c>
      <c r="N130">
        <f t="shared" si="20"/>
        <v>1</v>
      </c>
      <c r="O130">
        <v>4</v>
      </c>
      <c r="P130">
        <v>426</v>
      </c>
      <c r="Q130" s="3">
        <v>0</v>
      </c>
      <c r="R130" t="str">
        <f t="shared" si="23"/>
        <v>opt</v>
      </c>
      <c r="S130">
        <f t="shared" si="21"/>
        <v>1</v>
      </c>
      <c r="T130">
        <v>36</v>
      </c>
      <c r="U130">
        <v>426</v>
      </c>
      <c r="V130" s="3">
        <v>0</v>
      </c>
      <c r="W130" t="str">
        <f t="shared" si="24"/>
        <v>opt</v>
      </c>
      <c r="X130">
        <f t="shared" si="25"/>
        <v>1</v>
      </c>
      <c r="Z130" t="str">
        <f t="shared" si="26"/>
        <v>AMS-100-0.8-25-25-3&amp;426&amp;426&amp;opt&amp;23.3&amp;426&amp;0&amp;opt&amp;4&amp;426&amp;0&amp;opt&amp;36&amp;426&amp;0&amp;opt\\</v>
      </c>
    </row>
    <row r="131" spans="1:26" x14ac:dyDescent="0.25">
      <c r="A131" t="s">
        <v>236</v>
      </c>
      <c r="B131" t="str">
        <f t="shared" si="15"/>
        <v>AMS-100-0.8-25-25</v>
      </c>
      <c r="C131" t="str">
        <f t="shared" si="22"/>
        <v>AMS-100</v>
      </c>
      <c r="D131">
        <f t="shared" si="16"/>
        <v>428</v>
      </c>
      <c r="E131">
        <v>428</v>
      </c>
      <c r="F131" t="s">
        <v>2</v>
      </c>
      <c r="G131">
        <f t="shared" si="17"/>
        <v>1</v>
      </c>
      <c r="H131">
        <v>22.73</v>
      </c>
      <c r="I131">
        <v>428</v>
      </c>
      <c r="J131">
        <v>0</v>
      </c>
      <c r="K131">
        <v>428</v>
      </c>
      <c r="L131" s="3">
        <f t="shared" si="18"/>
        <v>0</v>
      </c>
      <c r="M131" t="str">
        <f t="shared" si="19"/>
        <v>opt</v>
      </c>
      <c r="N131">
        <f t="shared" si="20"/>
        <v>1</v>
      </c>
      <c r="O131">
        <v>4</v>
      </c>
      <c r="P131">
        <v>428</v>
      </c>
      <c r="Q131" s="3">
        <v>0</v>
      </c>
      <c r="R131" t="str">
        <f t="shared" si="23"/>
        <v>opt</v>
      </c>
      <c r="S131">
        <f t="shared" si="21"/>
        <v>1</v>
      </c>
      <c r="T131">
        <v>35</v>
      </c>
      <c r="U131">
        <v>428</v>
      </c>
      <c r="V131" s="3">
        <v>0</v>
      </c>
      <c r="W131" t="str">
        <f t="shared" si="24"/>
        <v>opt</v>
      </c>
      <c r="X131">
        <f t="shared" si="25"/>
        <v>1</v>
      </c>
      <c r="Z131" t="str">
        <f t="shared" si="26"/>
        <v>AMS-100-0.8-25-25-4&amp;428&amp;428&amp;opt&amp;22.7&amp;428&amp;0&amp;opt&amp;4&amp;428&amp;0&amp;opt&amp;35&amp;428&amp;0&amp;opt\\</v>
      </c>
    </row>
    <row r="132" spans="1:26" x14ac:dyDescent="0.25">
      <c r="A132" t="s">
        <v>237</v>
      </c>
      <c r="B132" t="str">
        <f t="shared" ref="B132:B195" si="27">LEFT(A132,LEN(A132)-2)</f>
        <v>AMS-100-0.8-25-25</v>
      </c>
      <c r="C132" t="str">
        <f t="shared" si="22"/>
        <v>AMS-100</v>
      </c>
      <c r="D132">
        <f t="shared" ref="D132:D182" si="28">MIN(E132,K132,P132,U132)</f>
        <v>432</v>
      </c>
      <c r="E132">
        <v>432</v>
      </c>
      <c r="F132" t="s">
        <v>2</v>
      </c>
      <c r="G132">
        <f t="shared" ref="G132:G195" si="29">IF(F132="opt",1,0)</f>
        <v>1</v>
      </c>
      <c r="H132">
        <v>23.04</v>
      </c>
      <c r="I132">
        <v>432</v>
      </c>
      <c r="J132">
        <v>0</v>
      </c>
      <c r="K132">
        <v>432</v>
      </c>
      <c r="L132" s="3">
        <f t="shared" ref="L132:L195" si="30">K132/D132-1</f>
        <v>0</v>
      </c>
      <c r="M132" t="str">
        <f t="shared" ref="M132:M195" si="31">IF(ISBLANK(K132),"",IF($D132&gt;=K132,IF($F132="opt","opt","best"),""))</f>
        <v>opt</v>
      </c>
      <c r="N132">
        <f t="shared" ref="N132:N195" si="32">IF(OR(M132="opt",M132="best"),1,0)</f>
        <v>1</v>
      </c>
      <c r="O132">
        <v>4</v>
      </c>
      <c r="P132">
        <v>432</v>
      </c>
      <c r="Q132" s="3">
        <v>0</v>
      </c>
      <c r="R132" t="str">
        <f t="shared" si="23"/>
        <v>opt</v>
      </c>
      <c r="S132">
        <f t="shared" ref="S132:S195" si="33">IF(OR(R132="opt",R132="best"),1,0)</f>
        <v>1</v>
      </c>
      <c r="T132">
        <v>42</v>
      </c>
      <c r="U132">
        <v>432</v>
      </c>
      <c r="V132" s="3">
        <v>0</v>
      </c>
      <c r="W132" t="str">
        <f t="shared" si="24"/>
        <v>opt</v>
      </c>
      <c r="X132">
        <f t="shared" si="25"/>
        <v>1</v>
      </c>
      <c r="Z132" t="str">
        <f t="shared" si="26"/>
        <v>AMS-100-0.8-25-25-5&amp;432&amp;432&amp;opt&amp;23&amp;432&amp;0&amp;opt&amp;4&amp;432&amp;0&amp;opt&amp;42&amp;432&amp;0&amp;opt\\</v>
      </c>
    </row>
    <row r="133" spans="1:26" x14ac:dyDescent="0.25">
      <c r="A133" t="s">
        <v>238</v>
      </c>
      <c r="B133" t="str">
        <f t="shared" si="27"/>
        <v>AMS-100-0.8-50-10</v>
      </c>
      <c r="C133" t="str">
        <f t="shared" si="22"/>
        <v>AMS-100</v>
      </c>
      <c r="D133">
        <f t="shared" si="28"/>
        <v>259</v>
      </c>
      <c r="E133">
        <v>259</v>
      </c>
      <c r="F133" t="s">
        <v>2</v>
      </c>
      <c r="G133">
        <f t="shared" si="29"/>
        <v>1</v>
      </c>
      <c r="H133">
        <v>21.01</v>
      </c>
      <c r="I133">
        <v>259</v>
      </c>
      <c r="J133">
        <v>0</v>
      </c>
      <c r="K133">
        <v>259</v>
      </c>
      <c r="L133" s="3">
        <f t="shared" si="30"/>
        <v>0</v>
      </c>
      <c r="M133" t="str">
        <f t="shared" si="31"/>
        <v>opt</v>
      </c>
      <c r="N133">
        <f t="shared" si="32"/>
        <v>1</v>
      </c>
      <c r="O133">
        <v>4</v>
      </c>
      <c r="P133">
        <v>259</v>
      </c>
      <c r="Q133" s="3">
        <v>0</v>
      </c>
      <c r="R133" t="str">
        <f t="shared" si="23"/>
        <v>opt</v>
      </c>
      <c r="S133">
        <f t="shared" si="33"/>
        <v>1</v>
      </c>
      <c r="T133">
        <v>32</v>
      </c>
      <c r="U133">
        <v>259</v>
      </c>
      <c r="V133" s="3">
        <v>0</v>
      </c>
      <c r="W133" t="str">
        <f t="shared" si="24"/>
        <v>opt</v>
      </c>
      <c r="X133">
        <f t="shared" si="25"/>
        <v>1</v>
      </c>
      <c r="Z133" t="str">
        <f t="shared" si="26"/>
        <v>AMS-100-0.8-50-10-1&amp;259&amp;259&amp;opt&amp;21&amp;259&amp;0&amp;opt&amp;4&amp;259&amp;0&amp;opt&amp;32&amp;259&amp;0&amp;opt\\</v>
      </c>
    </row>
    <row r="134" spans="1:26" x14ac:dyDescent="0.25">
      <c r="A134" t="s">
        <v>239</v>
      </c>
      <c r="B134" t="str">
        <f t="shared" si="27"/>
        <v>AMS-100-0.8-50-10</v>
      </c>
      <c r="C134" t="str">
        <f t="shared" si="22"/>
        <v>AMS-100</v>
      </c>
      <c r="D134">
        <f t="shared" si="28"/>
        <v>246</v>
      </c>
      <c r="E134">
        <v>246</v>
      </c>
      <c r="F134" t="s">
        <v>2</v>
      </c>
      <c r="G134">
        <f t="shared" si="29"/>
        <v>1</v>
      </c>
      <c r="H134">
        <v>20.64</v>
      </c>
      <c r="I134">
        <v>246</v>
      </c>
      <c r="J134">
        <v>0</v>
      </c>
      <c r="K134">
        <v>246</v>
      </c>
      <c r="L134" s="3">
        <f t="shared" si="30"/>
        <v>0</v>
      </c>
      <c r="M134" t="str">
        <f t="shared" si="31"/>
        <v>opt</v>
      </c>
      <c r="N134">
        <f t="shared" si="32"/>
        <v>1</v>
      </c>
      <c r="O134">
        <v>4</v>
      </c>
      <c r="P134">
        <v>246</v>
      </c>
      <c r="Q134" s="3">
        <v>0</v>
      </c>
      <c r="R134" t="str">
        <f t="shared" si="23"/>
        <v>opt</v>
      </c>
      <c r="S134">
        <f t="shared" si="33"/>
        <v>1</v>
      </c>
      <c r="T134">
        <v>9</v>
      </c>
      <c r="U134">
        <v>246</v>
      </c>
      <c r="V134" s="3">
        <v>0</v>
      </c>
      <c r="W134" t="str">
        <f t="shared" si="24"/>
        <v>opt</v>
      </c>
      <c r="X134">
        <f t="shared" si="25"/>
        <v>1</v>
      </c>
      <c r="Z134" t="str">
        <f t="shared" si="26"/>
        <v>AMS-100-0.8-50-10-2&amp;246&amp;246&amp;opt&amp;20.6&amp;246&amp;0&amp;opt&amp;4&amp;246&amp;0&amp;opt&amp;9&amp;246&amp;0&amp;opt\\</v>
      </c>
    </row>
    <row r="135" spans="1:26" x14ac:dyDescent="0.25">
      <c r="A135" t="s">
        <v>240</v>
      </c>
      <c r="B135" t="str">
        <f t="shared" si="27"/>
        <v>AMS-100-0.8-50-10</v>
      </c>
      <c r="C135" t="str">
        <f t="shared" si="22"/>
        <v>AMS-100</v>
      </c>
      <c r="D135">
        <f t="shared" si="28"/>
        <v>238</v>
      </c>
      <c r="E135">
        <v>238</v>
      </c>
      <c r="F135" t="s">
        <v>2</v>
      </c>
      <c r="G135">
        <f t="shared" si="29"/>
        <v>1</v>
      </c>
      <c r="H135">
        <v>21.63</v>
      </c>
      <c r="I135">
        <v>238</v>
      </c>
      <c r="J135">
        <v>0</v>
      </c>
      <c r="K135">
        <v>238</v>
      </c>
      <c r="L135" s="3">
        <f t="shared" si="30"/>
        <v>0</v>
      </c>
      <c r="M135" t="str">
        <f t="shared" si="31"/>
        <v>opt</v>
      </c>
      <c r="N135">
        <f t="shared" si="32"/>
        <v>1</v>
      </c>
      <c r="O135">
        <v>4</v>
      </c>
      <c r="P135">
        <v>238</v>
      </c>
      <c r="Q135" s="3">
        <v>0</v>
      </c>
      <c r="R135" t="str">
        <f t="shared" si="23"/>
        <v>opt</v>
      </c>
      <c r="S135">
        <f t="shared" si="33"/>
        <v>1</v>
      </c>
      <c r="T135">
        <v>34</v>
      </c>
      <c r="U135">
        <v>238</v>
      </c>
      <c r="V135" s="3">
        <v>0</v>
      </c>
      <c r="W135" t="str">
        <f t="shared" si="24"/>
        <v>opt</v>
      </c>
      <c r="X135">
        <f t="shared" si="25"/>
        <v>1</v>
      </c>
      <c r="Z135" t="str">
        <f t="shared" si="26"/>
        <v>AMS-100-0.8-50-10-3&amp;238&amp;238&amp;opt&amp;21.6&amp;238&amp;0&amp;opt&amp;4&amp;238&amp;0&amp;opt&amp;34&amp;238&amp;0&amp;opt\\</v>
      </c>
    </row>
    <row r="136" spans="1:26" x14ac:dyDescent="0.25">
      <c r="A136" t="s">
        <v>241</v>
      </c>
      <c r="B136" t="str">
        <f t="shared" si="27"/>
        <v>AMS-100-0.8-50-10</v>
      </c>
      <c r="C136" t="str">
        <f t="shared" si="22"/>
        <v>AMS-100</v>
      </c>
      <c r="D136">
        <f t="shared" si="28"/>
        <v>253</v>
      </c>
      <c r="E136">
        <v>253</v>
      </c>
      <c r="F136" t="s">
        <v>2</v>
      </c>
      <c r="G136">
        <f t="shared" si="29"/>
        <v>1</v>
      </c>
      <c r="H136">
        <v>22.23</v>
      </c>
      <c r="I136">
        <v>253</v>
      </c>
      <c r="J136">
        <v>0</v>
      </c>
      <c r="K136">
        <v>253</v>
      </c>
      <c r="L136" s="3">
        <f t="shared" si="30"/>
        <v>0</v>
      </c>
      <c r="M136" t="str">
        <f t="shared" si="31"/>
        <v>opt</v>
      </c>
      <c r="N136">
        <f t="shared" si="32"/>
        <v>1</v>
      </c>
      <c r="O136">
        <v>4</v>
      </c>
      <c r="P136">
        <v>258</v>
      </c>
      <c r="Q136" s="3">
        <v>1.9799999999999998E-2</v>
      </c>
      <c r="R136" t="str">
        <f t="shared" si="23"/>
        <v/>
      </c>
      <c r="S136">
        <f t="shared" si="33"/>
        <v>0</v>
      </c>
      <c r="T136">
        <v>34</v>
      </c>
      <c r="U136">
        <v>253</v>
      </c>
      <c r="V136" s="3">
        <v>0</v>
      </c>
      <c r="W136" t="str">
        <f t="shared" si="24"/>
        <v>opt</v>
      </c>
      <c r="X136">
        <f t="shared" si="25"/>
        <v>1</v>
      </c>
      <c r="Z136" t="str">
        <f t="shared" si="26"/>
        <v>AMS-100-0.8-50-10-4&amp;253&amp;253&amp;opt&amp;22.2&amp;253&amp;0&amp;opt&amp;4&amp;258&amp;1.98&amp;&amp;34&amp;253&amp;0&amp;opt\\</v>
      </c>
    </row>
    <row r="137" spans="1:26" x14ac:dyDescent="0.25">
      <c r="A137" t="s">
        <v>242</v>
      </c>
      <c r="B137" t="str">
        <f t="shared" si="27"/>
        <v>AMS-100-0.8-50-10</v>
      </c>
      <c r="C137" t="str">
        <f t="shared" si="22"/>
        <v>AMS-100</v>
      </c>
      <c r="D137">
        <f t="shared" si="28"/>
        <v>248</v>
      </c>
      <c r="E137">
        <v>248</v>
      </c>
      <c r="F137" t="s">
        <v>2</v>
      </c>
      <c r="G137">
        <f t="shared" si="29"/>
        <v>1</v>
      </c>
      <c r="H137">
        <v>22.78</v>
      </c>
      <c r="I137">
        <v>248</v>
      </c>
      <c r="J137">
        <v>0</v>
      </c>
      <c r="K137">
        <v>248</v>
      </c>
      <c r="L137" s="3">
        <f t="shared" si="30"/>
        <v>0</v>
      </c>
      <c r="M137" t="str">
        <f t="shared" si="31"/>
        <v>opt</v>
      </c>
      <c r="N137">
        <f t="shared" si="32"/>
        <v>1</v>
      </c>
      <c r="O137">
        <v>5</v>
      </c>
      <c r="P137">
        <v>250</v>
      </c>
      <c r="Q137" s="3">
        <v>8.1000000000000013E-3</v>
      </c>
      <c r="R137" t="str">
        <f t="shared" si="23"/>
        <v/>
      </c>
      <c r="S137">
        <f t="shared" si="33"/>
        <v>0</v>
      </c>
      <c r="T137">
        <v>31</v>
      </c>
      <c r="U137">
        <v>248</v>
      </c>
      <c r="V137" s="3">
        <v>0</v>
      </c>
      <c r="W137" t="str">
        <f t="shared" si="24"/>
        <v>opt</v>
      </c>
      <c r="X137">
        <f t="shared" si="25"/>
        <v>1</v>
      </c>
      <c r="Z137" t="str">
        <f t="shared" si="26"/>
        <v>AMS-100-0.8-50-10-5&amp;248&amp;248&amp;opt&amp;22.8&amp;248&amp;0&amp;opt&amp;5&amp;250&amp;0.81&amp;&amp;31&amp;248&amp;0&amp;opt\\</v>
      </c>
    </row>
    <row r="138" spans="1:26" x14ac:dyDescent="0.25">
      <c r="A138" t="s">
        <v>243</v>
      </c>
      <c r="B138" t="str">
        <f t="shared" si="27"/>
        <v>AMS-125-0.2-10-50</v>
      </c>
      <c r="C138" t="str">
        <f t="shared" si="22"/>
        <v>AMS-125</v>
      </c>
      <c r="D138">
        <f t="shared" si="28"/>
        <v>1026</v>
      </c>
      <c r="E138">
        <v>1026</v>
      </c>
      <c r="F138" t="s">
        <v>45</v>
      </c>
      <c r="G138">
        <f t="shared" si="29"/>
        <v>0</v>
      </c>
      <c r="H138">
        <v>28.81</v>
      </c>
      <c r="I138">
        <v>1026</v>
      </c>
      <c r="J138">
        <v>0</v>
      </c>
      <c r="K138">
        <v>1026</v>
      </c>
      <c r="L138" s="3">
        <f t="shared" si="30"/>
        <v>0</v>
      </c>
      <c r="M138" t="str">
        <f t="shared" si="31"/>
        <v>best</v>
      </c>
      <c r="N138">
        <f t="shared" si="32"/>
        <v>1</v>
      </c>
      <c r="O138">
        <v>2</v>
      </c>
      <c r="P138">
        <v>1112</v>
      </c>
      <c r="Q138" s="3">
        <v>8.3800000000000013E-2</v>
      </c>
      <c r="R138" t="str">
        <f t="shared" si="23"/>
        <v/>
      </c>
      <c r="S138">
        <f t="shared" si="33"/>
        <v>0</v>
      </c>
      <c r="T138">
        <v>24</v>
      </c>
      <c r="U138">
        <v>1026</v>
      </c>
      <c r="V138" s="3">
        <v>0</v>
      </c>
      <c r="W138" t="str">
        <f t="shared" si="24"/>
        <v>best</v>
      </c>
      <c r="X138">
        <f t="shared" si="25"/>
        <v>1</v>
      </c>
      <c r="Z138" t="str">
        <f>A138&amp;"&amp;"&amp;D138&amp;"&amp;"&amp;E138&amp;"&amp;"&amp;F138&amp;"&amp;"&amp;ROUND(H138,1)&amp;"&amp;"&amp;K138&amp;"&amp;"&amp;ROUND(L138*100,2)&amp;"&amp;"&amp;M138&amp;"&amp;"&amp;ROUND(O138,1)&amp;"&amp;"&amp;P138&amp;"&amp;"&amp;ROUND(100*Q138,2)&amp;"&amp;"&amp;R138&amp;"&amp;"&amp;ROUND(T138,1)&amp;"&amp;"&amp;U138&amp;"&amp;"&amp;ROUND(V138*100,2)&amp;"&amp;"&amp;W138&amp;"\\"</f>
        <v>AMS-125-0.2-10-50-1&amp;1026&amp;1026&amp;TL&amp;28.8&amp;1026&amp;0&amp;best&amp;2&amp;1112&amp;8.38&amp;&amp;24&amp;1026&amp;0&amp;best\\</v>
      </c>
    </row>
    <row r="139" spans="1:26" x14ac:dyDescent="0.25">
      <c r="A139" t="s">
        <v>244</v>
      </c>
      <c r="B139" t="str">
        <f t="shared" si="27"/>
        <v>AMS-125-0.2-10-50</v>
      </c>
      <c r="C139" t="str">
        <f t="shared" si="22"/>
        <v>AMS-125</v>
      </c>
      <c r="D139">
        <f t="shared" si="28"/>
        <v>1038</v>
      </c>
      <c r="E139">
        <v>1038</v>
      </c>
      <c r="F139" t="s">
        <v>45</v>
      </c>
      <c r="G139">
        <f t="shared" si="29"/>
        <v>0</v>
      </c>
      <c r="H139">
        <v>28.08</v>
      </c>
      <c r="I139">
        <v>1038</v>
      </c>
      <c r="J139">
        <v>0</v>
      </c>
      <c r="K139">
        <v>1038</v>
      </c>
      <c r="L139" s="3">
        <f t="shared" si="30"/>
        <v>0</v>
      </c>
      <c r="M139" t="str">
        <f t="shared" si="31"/>
        <v>best</v>
      </c>
      <c r="N139">
        <f t="shared" si="32"/>
        <v>1</v>
      </c>
      <c r="O139">
        <v>2</v>
      </c>
      <c r="P139">
        <v>1069</v>
      </c>
      <c r="Q139" s="3">
        <v>2.9900000000000003E-2</v>
      </c>
      <c r="R139" t="str">
        <f t="shared" si="23"/>
        <v/>
      </c>
      <c r="S139">
        <f t="shared" si="33"/>
        <v>0</v>
      </c>
      <c r="T139">
        <v>22</v>
      </c>
      <c r="U139">
        <v>1038</v>
      </c>
      <c r="V139" s="3">
        <v>0</v>
      </c>
      <c r="W139" t="str">
        <f t="shared" si="24"/>
        <v>best</v>
      </c>
      <c r="X139">
        <f t="shared" si="25"/>
        <v>1</v>
      </c>
      <c r="Z139" t="str">
        <f t="shared" ref="Z139:Z202" si="34">A139&amp;"&amp;"&amp;D139&amp;"&amp;"&amp;E139&amp;"&amp;"&amp;F139&amp;"&amp;"&amp;ROUND(H139,1)&amp;"&amp;"&amp;K139&amp;"&amp;"&amp;ROUND(L139*100,2)&amp;"&amp;"&amp;M139&amp;"&amp;"&amp;ROUND(O139,1)&amp;"&amp;"&amp;P139&amp;"&amp;"&amp;ROUND(100*Q139,2)&amp;"&amp;"&amp;R139&amp;"&amp;"&amp;ROUND(T139,1)&amp;"&amp;"&amp;U139&amp;"&amp;"&amp;ROUND(V139*100,2)&amp;"&amp;"&amp;W139&amp;"\\"</f>
        <v>AMS-125-0.2-10-50-2&amp;1038&amp;1038&amp;TL&amp;28.1&amp;1038&amp;0&amp;best&amp;2&amp;1069&amp;2.99&amp;&amp;22&amp;1038&amp;0&amp;best\\</v>
      </c>
    </row>
    <row r="140" spans="1:26" x14ac:dyDescent="0.25">
      <c r="A140" t="s">
        <v>245</v>
      </c>
      <c r="B140" t="str">
        <f t="shared" si="27"/>
        <v>AMS-125-0.2-10-50</v>
      </c>
      <c r="C140" t="str">
        <f t="shared" si="22"/>
        <v>AMS-125</v>
      </c>
      <c r="D140">
        <f t="shared" si="28"/>
        <v>935</v>
      </c>
      <c r="E140">
        <v>935</v>
      </c>
      <c r="F140" t="s">
        <v>2</v>
      </c>
      <c r="G140">
        <f t="shared" si="29"/>
        <v>1</v>
      </c>
      <c r="H140">
        <v>24.5</v>
      </c>
      <c r="I140">
        <v>935</v>
      </c>
      <c r="J140">
        <v>0</v>
      </c>
      <c r="K140">
        <v>935</v>
      </c>
      <c r="L140" s="3">
        <f t="shared" si="30"/>
        <v>0</v>
      </c>
      <c r="M140" t="str">
        <f t="shared" si="31"/>
        <v>opt</v>
      </c>
      <c r="N140">
        <f t="shared" si="32"/>
        <v>1</v>
      </c>
      <c r="O140">
        <v>2</v>
      </c>
      <c r="P140">
        <v>1124</v>
      </c>
      <c r="Q140" s="3">
        <v>0.2021</v>
      </c>
      <c r="R140" t="str">
        <f t="shared" si="23"/>
        <v/>
      </c>
      <c r="S140">
        <f t="shared" si="33"/>
        <v>0</v>
      </c>
      <c r="T140">
        <v>23</v>
      </c>
      <c r="U140">
        <v>947</v>
      </c>
      <c r="V140" s="3">
        <v>1.2800000000000001E-2</v>
      </c>
      <c r="W140" t="str">
        <f t="shared" si="24"/>
        <v/>
      </c>
      <c r="X140">
        <f t="shared" si="25"/>
        <v>0</v>
      </c>
      <c r="Z140" t="str">
        <f t="shared" si="34"/>
        <v>AMS-125-0.2-10-50-3&amp;935&amp;935&amp;opt&amp;24.5&amp;935&amp;0&amp;opt&amp;2&amp;1124&amp;20.21&amp;&amp;23&amp;947&amp;1.28&amp;\\</v>
      </c>
    </row>
    <row r="141" spans="1:26" x14ac:dyDescent="0.25">
      <c r="A141" t="s">
        <v>246</v>
      </c>
      <c r="B141" t="str">
        <f t="shared" si="27"/>
        <v>AMS-125-0.2-10-50</v>
      </c>
      <c r="C141" t="str">
        <f t="shared" si="22"/>
        <v>AMS-125</v>
      </c>
      <c r="D141">
        <f t="shared" si="28"/>
        <v>1050</v>
      </c>
      <c r="E141">
        <v>1050</v>
      </c>
      <c r="F141" t="s">
        <v>45</v>
      </c>
      <c r="G141">
        <f t="shared" si="29"/>
        <v>0</v>
      </c>
      <c r="H141">
        <v>26.08</v>
      </c>
      <c r="I141">
        <v>1064</v>
      </c>
      <c r="J141">
        <v>0</v>
      </c>
      <c r="K141">
        <v>1064</v>
      </c>
      <c r="L141" s="3">
        <f t="shared" si="30"/>
        <v>1.3333333333333419E-2</v>
      </c>
      <c r="M141" t="str">
        <f t="shared" si="31"/>
        <v/>
      </c>
      <c r="N141">
        <f t="shared" si="32"/>
        <v>0</v>
      </c>
      <c r="O141">
        <v>2</v>
      </c>
      <c r="P141">
        <v>1121</v>
      </c>
      <c r="Q141" s="3">
        <v>6.7599999999999993E-2</v>
      </c>
      <c r="R141" t="str">
        <f t="shared" si="23"/>
        <v/>
      </c>
      <c r="S141">
        <f t="shared" si="33"/>
        <v>0</v>
      </c>
      <c r="T141">
        <v>21</v>
      </c>
      <c r="U141">
        <v>1051</v>
      </c>
      <c r="V141" s="3">
        <v>1E-3</v>
      </c>
      <c r="W141" t="str">
        <f t="shared" si="24"/>
        <v/>
      </c>
      <c r="X141">
        <f t="shared" si="25"/>
        <v>0</v>
      </c>
      <c r="Z141" t="str">
        <f t="shared" si="34"/>
        <v>AMS-125-0.2-10-50-4&amp;1050&amp;1050&amp;TL&amp;26.1&amp;1064&amp;1.33&amp;&amp;2&amp;1121&amp;6.76&amp;&amp;21&amp;1051&amp;0.1&amp;\\</v>
      </c>
    </row>
    <row r="142" spans="1:26" x14ac:dyDescent="0.25">
      <c r="A142" t="s">
        <v>247</v>
      </c>
      <c r="B142" t="str">
        <f t="shared" si="27"/>
        <v>AMS-125-0.2-10-50</v>
      </c>
      <c r="C142" t="str">
        <f t="shared" si="22"/>
        <v>AMS-125</v>
      </c>
      <c r="D142">
        <f t="shared" si="28"/>
        <v>974</v>
      </c>
      <c r="E142">
        <v>974</v>
      </c>
      <c r="F142" t="s">
        <v>45</v>
      </c>
      <c r="G142">
        <f t="shared" si="29"/>
        <v>0</v>
      </c>
      <c r="H142">
        <v>25.68</v>
      </c>
      <c r="I142">
        <v>974</v>
      </c>
      <c r="J142">
        <v>0</v>
      </c>
      <c r="K142">
        <v>974</v>
      </c>
      <c r="L142" s="3">
        <f t="shared" si="30"/>
        <v>0</v>
      </c>
      <c r="M142" t="str">
        <f t="shared" si="31"/>
        <v>best</v>
      </c>
      <c r="N142">
        <f t="shared" si="32"/>
        <v>1</v>
      </c>
      <c r="O142">
        <v>2</v>
      </c>
      <c r="P142">
        <v>1112</v>
      </c>
      <c r="Q142" s="3">
        <v>0.14169999999999999</v>
      </c>
      <c r="R142" t="str">
        <f t="shared" si="23"/>
        <v/>
      </c>
      <c r="S142">
        <f t="shared" si="33"/>
        <v>0</v>
      </c>
      <c r="T142">
        <v>25</v>
      </c>
      <c r="U142">
        <v>975</v>
      </c>
      <c r="V142" s="3">
        <v>1E-3</v>
      </c>
      <c r="W142" t="str">
        <f t="shared" si="24"/>
        <v/>
      </c>
      <c r="X142">
        <f t="shared" si="25"/>
        <v>0</v>
      </c>
      <c r="Z142" t="str">
        <f t="shared" si="34"/>
        <v>AMS-125-0.2-10-50-5&amp;974&amp;974&amp;TL&amp;25.7&amp;974&amp;0&amp;best&amp;2&amp;1112&amp;14.17&amp;&amp;25&amp;975&amp;0.1&amp;\\</v>
      </c>
    </row>
    <row r="143" spans="1:26" x14ac:dyDescent="0.25">
      <c r="A143" t="s">
        <v>248</v>
      </c>
      <c r="B143" t="str">
        <f t="shared" si="27"/>
        <v>AMS-125-0.2-25-25</v>
      </c>
      <c r="C143" t="str">
        <f t="shared" si="22"/>
        <v>AMS-125</v>
      </c>
      <c r="D143">
        <f t="shared" si="28"/>
        <v>720</v>
      </c>
      <c r="E143">
        <v>720</v>
      </c>
      <c r="F143" t="s">
        <v>2</v>
      </c>
      <c r="G143">
        <f t="shared" si="29"/>
        <v>1</v>
      </c>
      <c r="H143">
        <v>25.69</v>
      </c>
      <c r="I143">
        <v>720</v>
      </c>
      <c r="J143">
        <v>0</v>
      </c>
      <c r="K143">
        <v>720</v>
      </c>
      <c r="L143" s="3">
        <f t="shared" si="30"/>
        <v>0</v>
      </c>
      <c r="M143" t="str">
        <f t="shared" si="31"/>
        <v>opt</v>
      </c>
      <c r="N143">
        <f t="shared" si="32"/>
        <v>1</v>
      </c>
      <c r="O143">
        <v>2</v>
      </c>
      <c r="P143">
        <v>803</v>
      </c>
      <c r="Q143" s="3">
        <v>0.1153</v>
      </c>
      <c r="R143" t="str">
        <f t="shared" si="23"/>
        <v/>
      </c>
      <c r="S143">
        <f t="shared" si="33"/>
        <v>0</v>
      </c>
      <c r="T143">
        <v>26</v>
      </c>
      <c r="U143">
        <v>720</v>
      </c>
      <c r="V143" s="3">
        <v>0</v>
      </c>
      <c r="W143" t="str">
        <f t="shared" si="24"/>
        <v>opt</v>
      </c>
      <c r="X143">
        <f t="shared" si="25"/>
        <v>1</v>
      </c>
      <c r="Z143" t="str">
        <f t="shared" si="34"/>
        <v>AMS-125-0.2-25-25-1&amp;720&amp;720&amp;opt&amp;25.7&amp;720&amp;0&amp;opt&amp;2&amp;803&amp;11.53&amp;&amp;26&amp;720&amp;0&amp;opt\\</v>
      </c>
    </row>
    <row r="144" spans="1:26" x14ac:dyDescent="0.25">
      <c r="A144" t="s">
        <v>249</v>
      </c>
      <c r="B144" t="str">
        <f t="shared" si="27"/>
        <v>AMS-125-0.2-25-25</v>
      </c>
      <c r="C144" t="str">
        <f t="shared" si="22"/>
        <v>AMS-125</v>
      </c>
      <c r="D144">
        <f t="shared" si="28"/>
        <v>746</v>
      </c>
      <c r="E144">
        <v>746</v>
      </c>
      <c r="F144" t="s">
        <v>2</v>
      </c>
      <c r="G144">
        <f t="shared" si="29"/>
        <v>1</v>
      </c>
      <c r="H144">
        <v>22.84</v>
      </c>
      <c r="I144">
        <v>746</v>
      </c>
      <c r="J144">
        <v>0</v>
      </c>
      <c r="K144">
        <v>746</v>
      </c>
      <c r="L144" s="3">
        <f t="shared" si="30"/>
        <v>0</v>
      </c>
      <c r="M144" t="str">
        <f t="shared" si="31"/>
        <v>opt</v>
      </c>
      <c r="N144">
        <f t="shared" si="32"/>
        <v>1</v>
      </c>
      <c r="O144">
        <v>2</v>
      </c>
      <c r="P144">
        <v>768</v>
      </c>
      <c r="Q144" s="3">
        <v>2.9500000000000002E-2</v>
      </c>
      <c r="R144" t="str">
        <f t="shared" si="23"/>
        <v/>
      </c>
      <c r="S144">
        <f t="shared" si="33"/>
        <v>0</v>
      </c>
      <c r="T144">
        <v>24</v>
      </c>
      <c r="U144">
        <v>748</v>
      </c>
      <c r="V144" s="3">
        <v>2.7000000000000001E-3</v>
      </c>
      <c r="W144" t="str">
        <f t="shared" si="24"/>
        <v/>
      </c>
      <c r="X144">
        <f t="shared" si="25"/>
        <v>0</v>
      </c>
      <c r="Z144" t="str">
        <f t="shared" si="34"/>
        <v>AMS-125-0.2-25-25-2&amp;746&amp;746&amp;opt&amp;22.8&amp;746&amp;0&amp;opt&amp;2&amp;768&amp;2.95&amp;&amp;24&amp;748&amp;0.27&amp;\\</v>
      </c>
    </row>
    <row r="145" spans="1:26" x14ac:dyDescent="0.25">
      <c r="A145" t="s">
        <v>250</v>
      </c>
      <c r="B145" t="str">
        <f t="shared" si="27"/>
        <v>AMS-125-0.2-25-25</v>
      </c>
      <c r="C145" t="str">
        <f t="shared" si="22"/>
        <v>AMS-125</v>
      </c>
      <c r="D145">
        <f t="shared" si="28"/>
        <v>715</v>
      </c>
      <c r="E145">
        <v>715</v>
      </c>
      <c r="F145" t="s">
        <v>2</v>
      </c>
      <c r="G145">
        <f t="shared" si="29"/>
        <v>1</v>
      </c>
      <c r="H145">
        <v>26.85</v>
      </c>
      <c r="I145">
        <v>715</v>
      </c>
      <c r="J145">
        <v>0</v>
      </c>
      <c r="K145">
        <v>715</v>
      </c>
      <c r="L145" s="3">
        <f t="shared" si="30"/>
        <v>0</v>
      </c>
      <c r="M145" t="str">
        <f t="shared" si="31"/>
        <v>opt</v>
      </c>
      <c r="N145">
        <f t="shared" si="32"/>
        <v>1</v>
      </c>
      <c r="O145">
        <v>2</v>
      </c>
      <c r="P145">
        <v>752</v>
      </c>
      <c r="Q145" s="3">
        <v>5.1699999999999996E-2</v>
      </c>
      <c r="R145" t="str">
        <f t="shared" si="23"/>
        <v/>
      </c>
      <c r="S145">
        <f t="shared" si="33"/>
        <v>0</v>
      </c>
      <c r="T145">
        <v>21</v>
      </c>
      <c r="U145">
        <v>717</v>
      </c>
      <c r="V145" s="3">
        <v>2.8000000000000004E-3</v>
      </c>
      <c r="W145" t="str">
        <f t="shared" si="24"/>
        <v/>
      </c>
      <c r="X145">
        <f t="shared" si="25"/>
        <v>0</v>
      </c>
      <c r="Z145" t="str">
        <f t="shared" si="34"/>
        <v>AMS-125-0.2-25-25-3&amp;715&amp;715&amp;opt&amp;26.9&amp;715&amp;0&amp;opt&amp;2&amp;752&amp;5.17&amp;&amp;21&amp;717&amp;0.28&amp;\\</v>
      </c>
    </row>
    <row r="146" spans="1:26" x14ac:dyDescent="0.25">
      <c r="A146" t="s">
        <v>251</v>
      </c>
      <c r="B146" t="str">
        <f t="shared" si="27"/>
        <v>AMS-125-0.2-25-25</v>
      </c>
      <c r="C146" t="str">
        <f t="shared" si="22"/>
        <v>AMS-125</v>
      </c>
      <c r="D146">
        <f t="shared" si="28"/>
        <v>701</v>
      </c>
      <c r="E146">
        <v>701</v>
      </c>
      <c r="F146" t="s">
        <v>2</v>
      </c>
      <c r="G146">
        <f t="shared" si="29"/>
        <v>1</v>
      </c>
      <c r="H146">
        <v>25.42</v>
      </c>
      <c r="I146">
        <v>701</v>
      </c>
      <c r="J146">
        <v>0</v>
      </c>
      <c r="K146">
        <v>701</v>
      </c>
      <c r="L146" s="3">
        <f t="shared" si="30"/>
        <v>0</v>
      </c>
      <c r="M146" t="str">
        <f t="shared" si="31"/>
        <v>opt</v>
      </c>
      <c r="N146">
        <f t="shared" si="32"/>
        <v>1</v>
      </c>
      <c r="O146">
        <v>2</v>
      </c>
      <c r="P146">
        <v>726</v>
      </c>
      <c r="Q146" s="3">
        <v>3.5699999999999996E-2</v>
      </c>
      <c r="R146" t="str">
        <f t="shared" si="23"/>
        <v/>
      </c>
      <c r="S146">
        <f t="shared" si="33"/>
        <v>0</v>
      </c>
      <c r="T146">
        <v>22</v>
      </c>
      <c r="U146">
        <v>705</v>
      </c>
      <c r="V146" s="3">
        <v>5.6999999999999993E-3</v>
      </c>
      <c r="W146" t="str">
        <f t="shared" si="24"/>
        <v/>
      </c>
      <c r="X146">
        <f t="shared" si="25"/>
        <v>0</v>
      </c>
      <c r="Z146" t="str">
        <f t="shared" si="34"/>
        <v>AMS-125-0.2-25-25-4&amp;701&amp;701&amp;opt&amp;25.4&amp;701&amp;0&amp;opt&amp;2&amp;726&amp;3.57&amp;&amp;22&amp;705&amp;0.57&amp;\\</v>
      </c>
    </row>
    <row r="147" spans="1:26" x14ac:dyDescent="0.25">
      <c r="A147" t="s">
        <v>252</v>
      </c>
      <c r="B147" t="str">
        <f t="shared" si="27"/>
        <v>AMS-125-0.2-25-25</v>
      </c>
      <c r="C147" t="str">
        <f t="shared" si="22"/>
        <v>AMS-125</v>
      </c>
      <c r="D147">
        <f t="shared" si="28"/>
        <v>684</v>
      </c>
      <c r="E147">
        <v>684</v>
      </c>
      <c r="F147" t="s">
        <v>2</v>
      </c>
      <c r="G147">
        <f t="shared" si="29"/>
        <v>1</v>
      </c>
      <c r="H147">
        <v>23.4</v>
      </c>
      <c r="I147">
        <v>685</v>
      </c>
      <c r="J147">
        <v>0</v>
      </c>
      <c r="K147">
        <v>685</v>
      </c>
      <c r="L147" s="3">
        <f t="shared" si="30"/>
        <v>1.4619883040936088E-3</v>
      </c>
      <c r="M147" t="str">
        <f t="shared" si="31"/>
        <v/>
      </c>
      <c r="N147">
        <f t="shared" si="32"/>
        <v>0</v>
      </c>
      <c r="O147">
        <v>2</v>
      </c>
      <c r="P147">
        <v>747</v>
      </c>
      <c r="Q147" s="3">
        <v>9.2100000000000015E-2</v>
      </c>
      <c r="R147" t="str">
        <f t="shared" si="23"/>
        <v/>
      </c>
      <c r="S147">
        <f t="shared" si="33"/>
        <v>0</v>
      </c>
      <c r="T147">
        <v>23</v>
      </c>
      <c r="U147">
        <v>697</v>
      </c>
      <c r="V147" s="3">
        <v>1.9E-2</v>
      </c>
      <c r="W147" t="str">
        <f t="shared" si="24"/>
        <v/>
      </c>
      <c r="X147">
        <f t="shared" si="25"/>
        <v>0</v>
      </c>
      <c r="Z147" t="str">
        <f t="shared" si="34"/>
        <v>AMS-125-0.2-25-25-5&amp;684&amp;684&amp;opt&amp;23.4&amp;685&amp;0.15&amp;&amp;2&amp;747&amp;9.21&amp;&amp;23&amp;697&amp;1.9&amp;\\</v>
      </c>
    </row>
    <row r="148" spans="1:26" x14ac:dyDescent="0.25">
      <c r="A148" t="s">
        <v>253</v>
      </c>
      <c r="B148" t="str">
        <f t="shared" si="27"/>
        <v>AMS-125-0.2-50-10</v>
      </c>
      <c r="C148" t="str">
        <f t="shared" si="22"/>
        <v>AMS-125</v>
      </c>
      <c r="D148">
        <f t="shared" si="28"/>
        <v>455</v>
      </c>
      <c r="E148">
        <v>455</v>
      </c>
      <c r="F148" t="s">
        <v>2</v>
      </c>
      <c r="G148">
        <f t="shared" si="29"/>
        <v>1</v>
      </c>
      <c r="H148">
        <v>23.19</v>
      </c>
      <c r="I148">
        <v>455</v>
      </c>
      <c r="J148">
        <v>0</v>
      </c>
      <c r="K148">
        <v>455</v>
      </c>
      <c r="L148" s="3">
        <f t="shared" si="30"/>
        <v>0</v>
      </c>
      <c r="M148" t="str">
        <f t="shared" si="31"/>
        <v>opt</v>
      </c>
      <c r="N148">
        <f t="shared" si="32"/>
        <v>1</v>
      </c>
      <c r="O148">
        <v>2</v>
      </c>
      <c r="P148">
        <v>457</v>
      </c>
      <c r="Q148" s="3">
        <v>4.4000000000000003E-3</v>
      </c>
      <c r="R148" t="str">
        <f t="shared" si="23"/>
        <v/>
      </c>
      <c r="S148">
        <f t="shared" si="33"/>
        <v>0</v>
      </c>
      <c r="T148">
        <v>21</v>
      </c>
      <c r="U148">
        <v>455</v>
      </c>
      <c r="V148" s="3">
        <v>0</v>
      </c>
      <c r="W148" t="str">
        <f t="shared" si="24"/>
        <v>opt</v>
      </c>
      <c r="X148">
        <f t="shared" si="25"/>
        <v>1</v>
      </c>
      <c r="Z148" t="str">
        <f t="shared" si="34"/>
        <v>AMS-125-0.2-50-10-1&amp;455&amp;455&amp;opt&amp;23.2&amp;455&amp;0&amp;opt&amp;2&amp;457&amp;0.44&amp;&amp;21&amp;455&amp;0&amp;opt\\</v>
      </c>
    </row>
    <row r="149" spans="1:26" x14ac:dyDescent="0.25">
      <c r="A149" t="s">
        <v>254</v>
      </c>
      <c r="B149" t="str">
        <f t="shared" si="27"/>
        <v>AMS-125-0.2-50-10</v>
      </c>
      <c r="C149" t="str">
        <f t="shared" si="22"/>
        <v>AMS-125</v>
      </c>
      <c r="D149">
        <f t="shared" si="28"/>
        <v>477</v>
      </c>
      <c r="E149">
        <v>477</v>
      </c>
      <c r="F149" t="s">
        <v>2</v>
      </c>
      <c r="G149">
        <f t="shared" si="29"/>
        <v>1</v>
      </c>
      <c r="H149">
        <v>22.44</v>
      </c>
      <c r="I149">
        <v>477</v>
      </c>
      <c r="J149">
        <v>0</v>
      </c>
      <c r="K149">
        <v>477</v>
      </c>
      <c r="L149" s="3">
        <f t="shared" si="30"/>
        <v>0</v>
      </c>
      <c r="M149" t="str">
        <f t="shared" si="31"/>
        <v>opt</v>
      </c>
      <c r="N149">
        <f t="shared" si="32"/>
        <v>1</v>
      </c>
      <c r="O149">
        <v>2</v>
      </c>
      <c r="P149">
        <v>493</v>
      </c>
      <c r="Q149" s="3">
        <v>3.3500000000000002E-2</v>
      </c>
      <c r="R149" t="str">
        <f t="shared" si="23"/>
        <v/>
      </c>
      <c r="S149">
        <f t="shared" si="33"/>
        <v>0</v>
      </c>
      <c r="T149">
        <v>23</v>
      </c>
      <c r="U149">
        <v>477</v>
      </c>
      <c r="V149" s="3">
        <v>0</v>
      </c>
      <c r="W149" t="str">
        <f t="shared" si="24"/>
        <v>opt</v>
      </c>
      <c r="X149">
        <f t="shared" si="25"/>
        <v>1</v>
      </c>
      <c r="Z149" t="str">
        <f t="shared" si="34"/>
        <v>AMS-125-0.2-50-10-2&amp;477&amp;477&amp;opt&amp;22.4&amp;477&amp;0&amp;opt&amp;2&amp;493&amp;3.35&amp;&amp;23&amp;477&amp;0&amp;opt\\</v>
      </c>
    </row>
    <row r="150" spans="1:26" x14ac:dyDescent="0.25">
      <c r="A150" t="s">
        <v>255</v>
      </c>
      <c r="B150" t="str">
        <f t="shared" si="27"/>
        <v>AMS-125-0.2-50-10</v>
      </c>
      <c r="C150" t="str">
        <f t="shared" si="22"/>
        <v>AMS-125</v>
      </c>
      <c r="D150">
        <f t="shared" si="28"/>
        <v>490</v>
      </c>
      <c r="E150">
        <v>490</v>
      </c>
      <c r="F150" t="s">
        <v>2</v>
      </c>
      <c r="G150">
        <f t="shared" si="29"/>
        <v>1</v>
      </c>
      <c r="H150">
        <v>22</v>
      </c>
      <c r="I150">
        <v>490</v>
      </c>
      <c r="J150">
        <v>0</v>
      </c>
      <c r="K150">
        <v>490</v>
      </c>
      <c r="L150" s="3">
        <f t="shared" si="30"/>
        <v>0</v>
      </c>
      <c r="M150" t="str">
        <f t="shared" si="31"/>
        <v>opt</v>
      </c>
      <c r="N150">
        <f t="shared" si="32"/>
        <v>1</v>
      </c>
      <c r="O150">
        <v>2</v>
      </c>
      <c r="P150">
        <v>501</v>
      </c>
      <c r="Q150" s="3">
        <v>2.2400000000000003E-2</v>
      </c>
      <c r="R150" t="str">
        <f t="shared" si="23"/>
        <v/>
      </c>
      <c r="S150">
        <f t="shared" si="33"/>
        <v>0</v>
      </c>
      <c r="T150">
        <v>21</v>
      </c>
      <c r="U150">
        <v>490</v>
      </c>
      <c r="V150" s="3">
        <v>0</v>
      </c>
      <c r="W150" t="str">
        <f t="shared" si="24"/>
        <v>opt</v>
      </c>
      <c r="X150">
        <f t="shared" si="25"/>
        <v>1</v>
      </c>
      <c r="Z150" t="str">
        <f t="shared" si="34"/>
        <v>AMS-125-0.2-50-10-3&amp;490&amp;490&amp;opt&amp;22&amp;490&amp;0&amp;opt&amp;2&amp;501&amp;2.24&amp;&amp;21&amp;490&amp;0&amp;opt\\</v>
      </c>
    </row>
    <row r="151" spans="1:26" x14ac:dyDescent="0.25">
      <c r="A151" t="s">
        <v>256</v>
      </c>
      <c r="B151" t="str">
        <f t="shared" si="27"/>
        <v>AMS-125-0.2-50-10</v>
      </c>
      <c r="C151" t="str">
        <f t="shared" si="22"/>
        <v>AMS-125</v>
      </c>
      <c r="D151">
        <f t="shared" si="28"/>
        <v>467</v>
      </c>
      <c r="E151">
        <v>467</v>
      </c>
      <c r="F151" t="s">
        <v>2</v>
      </c>
      <c r="G151">
        <f t="shared" si="29"/>
        <v>1</v>
      </c>
      <c r="H151">
        <v>22.47</v>
      </c>
      <c r="I151">
        <v>467</v>
      </c>
      <c r="J151">
        <v>0</v>
      </c>
      <c r="K151">
        <v>467</v>
      </c>
      <c r="L151" s="3">
        <f t="shared" si="30"/>
        <v>0</v>
      </c>
      <c r="M151" t="str">
        <f t="shared" si="31"/>
        <v>opt</v>
      </c>
      <c r="N151">
        <f t="shared" si="32"/>
        <v>1</v>
      </c>
      <c r="O151">
        <v>2</v>
      </c>
      <c r="P151">
        <v>504</v>
      </c>
      <c r="Q151" s="3">
        <v>7.9199999999999993E-2</v>
      </c>
      <c r="R151" t="str">
        <f t="shared" si="23"/>
        <v/>
      </c>
      <c r="S151">
        <f t="shared" si="33"/>
        <v>0</v>
      </c>
      <c r="T151">
        <v>23</v>
      </c>
      <c r="U151">
        <v>467</v>
      </c>
      <c r="V151" s="3">
        <v>0</v>
      </c>
      <c r="W151" t="str">
        <f t="shared" si="24"/>
        <v>opt</v>
      </c>
      <c r="X151">
        <f t="shared" si="25"/>
        <v>1</v>
      </c>
      <c r="Z151" t="str">
        <f t="shared" si="34"/>
        <v>AMS-125-0.2-50-10-4&amp;467&amp;467&amp;opt&amp;22.5&amp;467&amp;0&amp;opt&amp;2&amp;504&amp;7.92&amp;&amp;23&amp;467&amp;0&amp;opt\\</v>
      </c>
    </row>
    <row r="152" spans="1:26" x14ac:dyDescent="0.25">
      <c r="A152" t="s">
        <v>257</v>
      </c>
      <c r="B152" t="str">
        <f t="shared" si="27"/>
        <v>AMS-125-0.2-50-10</v>
      </c>
      <c r="C152" t="str">
        <f t="shared" si="22"/>
        <v>AMS-125</v>
      </c>
      <c r="D152">
        <f t="shared" si="28"/>
        <v>457</v>
      </c>
      <c r="E152">
        <v>457</v>
      </c>
      <c r="F152" t="s">
        <v>2</v>
      </c>
      <c r="G152">
        <f t="shared" si="29"/>
        <v>1</v>
      </c>
      <c r="H152">
        <v>23.11</v>
      </c>
      <c r="I152">
        <v>457</v>
      </c>
      <c r="J152">
        <v>0</v>
      </c>
      <c r="K152">
        <v>457</v>
      </c>
      <c r="L152" s="3">
        <f t="shared" si="30"/>
        <v>0</v>
      </c>
      <c r="M152" t="str">
        <f t="shared" si="31"/>
        <v>opt</v>
      </c>
      <c r="N152">
        <f t="shared" si="32"/>
        <v>1</v>
      </c>
      <c r="O152">
        <v>2</v>
      </c>
      <c r="P152">
        <v>468</v>
      </c>
      <c r="Q152" s="3">
        <v>2.41E-2</v>
      </c>
      <c r="R152" t="str">
        <f t="shared" si="23"/>
        <v/>
      </c>
      <c r="S152">
        <f t="shared" si="33"/>
        <v>0</v>
      </c>
      <c r="T152">
        <v>24</v>
      </c>
      <c r="U152">
        <v>459</v>
      </c>
      <c r="V152" s="3">
        <v>4.4000000000000003E-3</v>
      </c>
      <c r="W152" t="str">
        <f t="shared" si="24"/>
        <v/>
      </c>
      <c r="X152">
        <f t="shared" si="25"/>
        <v>0</v>
      </c>
      <c r="Z152" t="str">
        <f t="shared" si="34"/>
        <v>AMS-125-0.2-50-10-5&amp;457&amp;457&amp;opt&amp;23.1&amp;457&amp;0&amp;opt&amp;2&amp;468&amp;2.41&amp;&amp;24&amp;459&amp;0.44&amp;\\</v>
      </c>
    </row>
    <row r="153" spans="1:26" x14ac:dyDescent="0.25">
      <c r="A153" t="s">
        <v>258</v>
      </c>
      <c r="B153" t="str">
        <f t="shared" si="27"/>
        <v>AMS-125-0.5-10-50</v>
      </c>
      <c r="C153" t="str">
        <f t="shared" si="22"/>
        <v>AMS-125</v>
      </c>
      <c r="D153">
        <f t="shared" si="28"/>
        <v>817</v>
      </c>
      <c r="E153">
        <v>817</v>
      </c>
      <c r="F153" t="s">
        <v>45</v>
      </c>
      <c r="G153">
        <f t="shared" si="29"/>
        <v>0</v>
      </c>
      <c r="H153">
        <v>33.81</v>
      </c>
      <c r="I153">
        <v>817</v>
      </c>
      <c r="J153">
        <v>0</v>
      </c>
      <c r="K153">
        <v>817</v>
      </c>
      <c r="L153" s="3">
        <f t="shared" si="30"/>
        <v>0</v>
      </c>
      <c r="M153" t="str">
        <f t="shared" si="31"/>
        <v>best</v>
      </c>
      <c r="N153">
        <f t="shared" si="32"/>
        <v>1</v>
      </c>
      <c r="O153">
        <v>4</v>
      </c>
      <c r="P153">
        <v>817</v>
      </c>
      <c r="Q153" s="3">
        <v>0</v>
      </c>
      <c r="R153" t="str">
        <f t="shared" si="23"/>
        <v>best</v>
      </c>
      <c r="S153">
        <f t="shared" si="33"/>
        <v>1</v>
      </c>
      <c r="T153">
        <v>41</v>
      </c>
      <c r="U153">
        <v>817</v>
      </c>
      <c r="V153" s="3">
        <v>0</v>
      </c>
      <c r="W153" t="str">
        <f t="shared" si="24"/>
        <v>best</v>
      </c>
      <c r="X153">
        <f t="shared" si="25"/>
        <v>1</v>
      </c>
      <c r="Z153" t="str">
        <f t="shared" si="34"/>
        <v>AMS-125-0.5-10-50-1&amp;817&amp;817&amp;TL&amp;33.8&amp;817&amp;0&amp;best&amp;4&amp;817&amp;0&amp;best&amp;41&amp;817&amp;0&amp;best\\</v>
      </c>
    </row>
    <row r="154" spans="1:26" x14ac:dyDescent="0.25">
      <c r="A154" t="s">
        <v>259</v>
      </c>
      <c r="B154" t="str">
        <f t="shared" si="27"/>
        <v>AMS-125-0.5-10-50</v>
      </c>
      <c r="C154" t="str">
        <f t="shared" si="22"/>
        <v>AMS-125</v>
      </c>
      <c r="D154">
        <f t="shared" si="28"/>
        <v>815</v>
      </c>
      <c r="E154">
        <v>815</v>
      </c>
      <c r="F154" t="s">
        <v>45</v>
      </c>
      <c r="G154">
        <f t="shared" si="29"/>
        <v>0</v>
      </c>
      <c r="H154">
        <v>34.42</v>
      </c>
      <c r="I154">
        <v>815</v>
      </c>
      <c r="J154">
        <v>0</v>
      </c>
      <c r="K154">
        <v>815</v>
      </c>
      <c r="L154" s="3">
        <f t="shared" si="30"/>
        <v>0</v>
      </c>
      <c r="M154" t="str">
        <f t="shared" si="31"/>
        <v>best</v>
      </c>
      <c r="N154">
        <f t="shared" si="32"/>
        <v>1</v>
      </c>
      <c r="O154">
        <v>5</v>
      </c>
      <c r="P154">
        <v>827</v>
      </c>
      <c r="Q154" s="3">
        <v>1.47E-2</v>
      </c>
      <c r="R154" t="str">
        <f t="shared" si="23"/>
        <v/>
      </c>
      <c r="S154">
        <f t="shared" si="33"/>
        <v>0</v>
      </c>
      <c r="T154">
        <v>45</v>
      </c>
      <c r="U154">
        <v>815</v>
      </c>
      <c r="V154" s="3">
        <v>0</v>
      </c>
      <c r="W154" t="str">
        <f t="shared" si="24"/>
        <v>best</v>
      </c>
      <c r="X154">
        <f t="shared" si="25"/>
        <v>1</v>
      </c>
      <c r="Z154" t="str">
        <f t="shared" si="34"/>
        <v>AMS-125-0.5-10-50-2&amp;815&amp;815&amp;TL&amp;34.4&amp;815&amp;0&amp;best&amp;5&amp;827&amp;1.47&amp;&amp;45&amp;815&amp;0&amp;best\\</v>
      </c>
    </row>
    <row r="155" spans="1:26" x14ac:dyDescent="0.25">
      <c r="A155" t="s">
        <v>260</v>
      </c>
      <c r="B155" t="str">
        <f t="shared" si="27"/>
        <v>AMS-125-0.5-10-50</v>
      </c>
      <c r="C155" t="str">
        <f t="shared" si="22"/>
        <v>AMS-125</v>
      </c>
      <c r="D155">
        <f t="shared" si="28"/>
        <v>836</v>
      </c>
      <c r="E155">
        <v>836</v>
      </c>
      <c r="F155" t="s">
        <v>45</v>
      </c>
      <c r="G155">
        <f t="shared" si="29"/>
        <v>0</v>
      </c>
      <c r="H155">
        <v>35.83</v>
      </c>
      <c r="I155">
        <v>836</v>
      </c>
      <c r="J155">
        <v>0</v>
      </c>
      <c r="K155">
        <v>836</v>
      </c>
      <c r="L155" s="3">
        <f t="shared" si="30"/>
        <v>0</v>
      </c>
      <c r="M155" t="str">
        <f t="shared" si="31"/>
        <v>best</v>
      </c>
      <c r="N155">
        <f t="shared" si="32"/>
        <v>1</v>
      </c>
      <c r="O155">
        <v>4</v>
      </c>
      <c r="P155">
        <v>880</v>
      </c>
      <c r="Q155" s="3">
        <v>5.2600000000000001E-2</v>
      </c>
      <c r="R155" t="str">
        <f t="shared" si="23"/>
        <v/>
      </c>
      <c r="S155">
        <f t="shared" si="33"/>
        <v>0</v>
      </c>
      <c r="T155">
        <v>45</v>
      </c>
      <c r="U155">
        <v>872</v>
      </c>
      <c r="V155" s="3">
        <v>4.3099999999999999E-2</v>
      </c>
      <c r="W155" t="str">
        <f t="shared" si="24"/>
        <v/>
      </c>
      <c r="X155">
        <f t="shared" si="25"/>
        <v>0</v>
      </c>
      <c r="Z155" t="str">
        <f t="shared" si="34"/>
        <v>AMS-125-0.5-10-50-3&amp;836&amp;836&amp;TL&amp;35.8&amp;836&amp;0&amp;best&amp;4&amp;880&amp;5.26&amp;&amp;45&amp;872&amp;4.31&amp;\\</v>
      </c>
    </row>
    <row r="156" spans="1:26" x14ac:dyDescent="0.25">
      <c r="A156" t="s">
        <v>261</v>
      </c>
      <c r="B156" t="str">
        <f t="shared" si="27"/>
        <v>AMS-125-0.5-10-50</v>
      </c>
      <c r="C156" t="str">
        <f t="shared" si="22"/>
        <v>AMS-125</v>
      </c>
      <c r="D156">
        <f t="shared" si="28"/>
        <v>867</v>
      </c>
      <c r="E156">
        <v>867</v>
      </c>
      <c r="F156" t="s">
        <v>45</v>
      </c>
      <c r="G156">
        <f t="shared" si="29"/>
        <v>0</v>
      </c>
      <c r="H156">
        <v>33.659999999999997</v>
      </c>
      <c r="I156">
        <v>867</v>
      </c>
      <c r="J156">
        <v>0</v>
      </c>
      <c r="K156">
        <v>867</v>
      </c>
      <c r="L156" s="3">
        <f t="shared" si="30"/>
        <v>0</v>
      </c>
      <c r="M156" t="str">
        <f t="shared" si="31"/>
        <v>best</v>
      </c>
      <c r="N156">
        <f t="shared" si="32"/>
        <v>1</v>
      </c>
      <c r="O156">
        <v>4</v>
      </c>
      <c r="P156">
        <v>914</v>
      </c>
      <c r="Q156" s="3">
        <v>5.4199999999999998E-2</v>
      </c>
      <c r="R156" t="str">
        <f t="shared" si="23"/>
        <v/>
      </c>
      <c r="S156">
        <f t="shared" si="33"/>
        <v>0</v>
      </c>
      <c r="T156">
        <v>55</v>
      </c>
      <c r="U156">
        <v>867</v>
      </c>
      <c r="V156" s="3">
        <v>0</v>
      </c>
      <c r="W156" t="str">
        <f t="shared" si="24"/>
        <v>best</v>
      </c>
      <c r="X156">
        <f t="shared" si="25"/>
        <v>1</v>
      </c>
      <c r="Z156" t="str">
        <f t="shared" si="34"/>
        <v>AMS-125-0.5-10-50-4&amp;867&amp;867&amp;TL&amp;33.7&amp;867&amp;0&amp;best&amp;4&amp;914&amp;5.42&amp;&amp;55&amp;867&amp;0&amp;best\\</v>
      </c>
    </row>
    <row r="157" spans="1:26" x14ac:dyDescent="0.25">
      <c r="A157" t="s">
        <v>262</v>
      </c>
      <c r="B157" t="str">
        <f t="shared" si="27"/>
        <v>AMS-125-0.5-10-50</v>
      </c>
      <c r="C157" t="str">
        <f t="shared" si="22"/>
        <v>AMS-125</v>
      </c>
      <c r="D157">
        <f t="shared" si="28"/>
        <v>867</v>
      </c>
      <c r="E157">
        <v>867</v>
      </c>
      <c r="F157" t="s">
        <v>45</v>
      </c>
      <c r="G157">
        <f t="shared" si="29"/>
        <v>0</v>
      </c>
      <c r="H157">
        <v>28.62</v>
      </c>
      <c r="I157">
        <v>867</v>
      </c>
      <c r="J157">
        <v>0</v>
      </c>
      <c r="K157">
        <v>867</v>
      </c>
      <c r="L157" s="3">
        <f t="shared" si="30"/>
        <v>0</v>
      </c>
      <c r="M157" t="str">
        <f t="shared" si="31"/>
        <v>best</v>
      </c>
      <c r="N157">
        <f t="shared" si="32"/>
        <v>1</v>
      </c>
      <c r="O157">
        <v>5</v>
      </c>
      <c r="P157">
        <v>906</v>
      </c>
      <c r="Q157" s="3">
        <v>4.4999999999999998E-2</v>
      </c>
      <c r="R157" t="str">
        <f t="shared" si="23"/>
        <v/>
      </c>
      <c r="S157">
        <f t="shared" si="33"/>
        <v>0</v>
      </c>
      <c r="T157">
        <v>55</v>
      </c>
      <c r="U157">
        <v>867</v>
      </c>
      <c r="V157" s="3">
        <v>0</v>
      </c>
      <c r="W157" t="str">
        <f t="shared" si="24"/>
        <v>best</v>
      </c>
      <c r="X157">
        <f t="shared" si="25"/>
        <v>1</v>
      </c>
      <c r="Z157" t="str">
        <f t="shared" si="34"/>
        <v>AMS-125-0.5-10-50-5&amp;867&amp;867&amp;TL&amp;28.6&amp;867&amp;0&amp;best&amp;5&amp;906&amp;4.5&amp;&amp;55&amp;867&amp;0&amp;best\\</v>
      </c>
    </row>
    <row r="158" spans="1:26" x14ac:dyDescent="0.25">
      <c r="A158" t="s">
        <v>263</v>
      </c>
      <c r="B158" t="str">
        <f t="shared" si="27"/>
        <v>AMS-125-0.5-25-25</v>
      </c>
      <c r="C158" t="str">
        <f t="shared" ref="C158:C221" si="35">LEFT(B158,7)</f>
        <v>AMS-125</v>
      </c>
      <c r="D158">
        <f t="shared" si="28"/>
        <v>566</v>
      </c>
      <c r="E158">
        <v>566</v>
      </c>
      <c r="F158" t="s">
        <v>45</v>
      </c>
      <c r="G158">
        <f t="shared" si="29"/>
        <v>0</v>
      </c>
      <c r="H158">
        <v>31.95</v>
      </c>
      <c r="I158">
        <v>566</v>
      </c>
      <c r="J158">
        <v>0</v>
      </c>
      <c r="K158">
        <v>566</v>
      </c>
      <c r="L158" s="3">
        <f t="shared" si="30"/>
        <v>0</v>
      </c>
      <c r="M158" t="str">
        <f t="shared" si="31"/>
        <v>best</v>
      </c>
      <c r="N158">
        <f t="shared" si="32"/>
        <v>1</v>
      </c>
      <c r="O158">
        <v>5</v>
      </c>
      <c r="P158">
        <v>566</v>
      </c>
      <c r="Q158" s="3">
        <v>0</v>
      </c>
      <c r="R158" t="str">
        <f t="shared" si="23"/>
        <v>best</v>
      </c>
      <c r="S158">
        <f t="shared" si="33"/>
        <v>1</v>
      </c>
      <c r="T158">
        <v>48</v>
      </c>
      <c r="U158">
        <v>566</v>
      </c>
      <c r="V158" s="3">
        <v>0</v>
      </c>
      <c r="W158" t="str">
        <f t="shared" si="24"/>
        <v>best</v>
      </c>
      <c r="X158">
        <f t="shared" si="25"/>
        <v>1</v>
      </c>
      <c r="Z158" t="str">
        <f t="shared" si="34"/>
        <v>AMS-125-0.5-25-25-1&amp;566&amp;566&amp;TL&amp;32&amp;566&amp;0&amp;best&amp;5&amp;566&amp;0&amp;best&amp;48&amp;566&amp;0&amp;best\\</v>
      </c>
    </row>
    <row r="159" spans="1:26" x14ac:dyDescent="0.25">
      <c r="A159" t="s">
        <v>264</v>
      </c>
      <c r="B159" t="str">
        <f t="shared" si="27"/>
        <v>AMS-125-0.5-25-25</v>
      </c>
      <c r="C159" t="str">
        <f t="shared" si="35"/>
        <v>AMS-125</v>
      </c>
      <c r="D159">
        <f t="shared" si="28"/>
        <v>533</v>
      </c>
      <c r="E159">
        <v>533</v>
      </c>
      <c r="F159" t="s">
        <v>2</v>
      </c>
      <c r="G159">
        <f t="shared" si="29"/>
        <v>1</v>
      </c>
      <c r="H159">
        <v>28.61</v>
      </c>
      <c r="I159">
        <v>533</v>
      </c>
      <c r="J159">
        <v>0</v>
      </c>
      <c r="K159">
        <v>533</v>
      </c>
      <c r="L159" s="3">
        <f t="shared" si="30"/>
        <v>0</v>
      </c>
      <c r="M159" t="str">
        <f t="shared" si="31"/>
        <v>opt</v>
      </c>
      <c r="N159">
        <f t="shared" si="32"/>
        <v>1</v>
      </c>
      <c r="O159">
        <v>5</v>
      </c>
      <c r="P159">
        <v>561</v>
      </c>
      <c r="Q159" s="3">
        <v>5.2499999999999998E-2</v>
      </c>
      <c r="R159" t="str">
        <f t="shared" si="23"/>
        <v/>
      </c>
      <c r="S159">
        <f t="shared" si="33"/>
        <v>0</v>
      </c>
      <c r="T159">
        <v>48</v>
      </c>
      <c r="U159">
        <v>533</v>
      </c>
      <c r="V159" s="3">
        <v>0</v>
      </c>
      <c r="W159" t="str">
        <f t="shared" si="24"/>
        <v>opt</v>
      </c>
      <c r="X159">
        <f t="shared" si="25"/>
        <v>1</v>
      </c>
      <c r="Z159" t="str">
        <f t="shared" si="34"/>
        <v>AMS-125-0.5-25-25-2&amp;533&amp;533&amp;opt&amp;28.6&amp;533&amp;0&amp;opt&amp;5&amp;561&amp;5.25&amp;&amp;48&amp;533&amp;0&amp;opt\\</v>
      </c>
    </row>
    <row r="160" spans="1:26" x14ac:dyDescent="0.25">
      <c r="A160" t="s">
        <v>265</v>
      </c>
      <c r="B160" t="str">
        <f t="shared" si="27"/>
        <v>AMS-125-0.5-25-25</v>
      </c>
      <c r="C160" t="str">
        <f t="shared" si="35"/>
        <v>AMS-125</v>
      </c>
      <c r="D160">
        <f t="shared" si="28"/>
        <v>538</v>
      </c>
      <c r="E160">
        <v>538</v>
      </c>
      <c r="F160" t="s">
        <v>2</v>
      </c>
      <c r="G160">
        <f t="shared" si="29"/>
        <v>1</v>
      </c>
      <c r="H160">
        <v>30.35</v>
      </c>
      <c r="I160">
        <v>538</v>
      </c>
      <c r="J160">
        <v>0</v>
      </c>
      <c r="K160">
        <v>538</v>
      </c>
      <c r="L160" s="3">
        <f t="shared" si="30"/>
        <v>0</v>
      </c>
      <c r="M160" t="str">
        <f t="shared" si="31"/>
        <v>opt</v>
      </c>
      <c r="N160">
        <f t="shared" si="32"/>
        <v>1</v>
      </c>
      <c r="O160">
        <v>5</v>
      </c>
      <c r="P160">
        <v>567</v>
      </c>
      <c r="Q160" s="3">
        <v>5.3899999999999997E-2</v>
      </c>
      <c r="R160" t="str">
        <f t="shared" si="23"/>
        <v/>
      </c>
      <c r="S160">
        <f t="shared" si="33"/>
        <v>0</v>
      </c>
      <c r="T160">
        <v>49</v>
      </c>
      <c r="U160">
        <v>538</v>
      </c>
      <c r="V160" s="3">
        <v>0</v>
      </c>
      <c r="W160" t="str">
        <f t="shared" si="24"/>
        <v>opt</v>
      </c>
      <c r="X160">
        <f t="shared" si="25"/>
        <v>1</v>
      </c>
      <c r="Z160" t="str">
        <f t="shared" si="34"/>
        <v>AMS-125-0.5-25-25-3&amp;538&amp;538&amp;opt&amp;30.4&amp;538&amp;0&amp;opt&amp;5&amp;567&amp;5.39&amp;&amp;49&amp;538&amp;0&amp;opt\\</v>
      </c>
    </row>
    <row r="161" spans="1:26" x14ac:dyDescent="0.25">
      <c r="A161" t="s">
        <v>266</v>
      </c>
      <c r="B161" t="str">
        <f t="shared" si="27"/>
        <v>AMS-125-0.5-25-25</v>
      </c>
      <c r="C161" t="str">
        <f t="shared" si="35"/>
        <v>AMS-125</v>
      </c>
      <c r="D161">
        <f t="shared" si="28"/>
        <v>552</v>
      </c>
      <c r="E161">
        <v>552</v>
      </c>
      <c r="F161" t="s">
        <v>45</v>
      </c>
      <c r="G161">
        <f t="shared" si="29"/>
        <v>0</v>
      </c>
      <c r="H161">
        <v>31.07</v>
      </c>
      <c r="I161">
        <v>552</v>
      </c>
      <c r="J161">
        <v>0</v>
      </c>
      <c r="K161">
        <v>552</v>
      </c>
      <c r="L161" s="3">
        <f t="shared" si="30"/>
        <v>0</v>
      </c>
      <c r="M161" t="str">
        <f t="shared" si="31"/>
        <v>best</v>
      </c>
      <c r="N161">
        <f t="shared" si="32"/>
        <v>1</v>
      </c>
      <c r="O161">
        <v>4</v>
      </c>
      <c r="P161">
        <v>565</v>
      </c>
      <c r="Q161" s="3">
        <v>2.3599999999999999E-2</v>
      </c>
      <c r="R161" t="str">
        <f t="shared" si="23"/>
        <v/>
      </c>
      <c r="S161">
        <f t="shared" si="33"/>
        <v>0</v>
      </c>
      <c r="T161">
        <v>53</v>
      </c>
      <c r="U161">
        <v>552</v>
      </c>
      <c r="V161" s="3">
        <v>0</v>
      </c>
      <c r="W161" t="str">
        <f t="shared" si="24"/>
        <v>best</v>
      </c>
      <c r="X161">
        <f t="shared" si="25"/>
        <v>1</v>
      </c>
      <c r="Z161" t="str">
        <f t="shared" si="34"/>
        <v>AMS-125-0.5-25-25-4&amp;552&amp;552&amp;TL&amp;31.1&amp;552&amp;0&amp;best&amp;4&amp;565&amp;2.36&amp;&amp;53&amp;552&amp;0&amp;best\\</v>
      </c>
    </row>
    <row r="162" spans="1:26" x14ac:dyDescent="0.25">
      <c r="A162" t="s">
        <v>267</v>
      </c>
      <c r="B162" t="str">
        <f t="shared" si="27"/>
        <v>AMS-125-0.5-25-25</v>
      </c>
      <c r="C162" t="str">
        <f t="shared" si="35"/>
        <v>AMS-125</v>
      </c>
      <c r="D162">
        <f t="shared" si="28"/>
        <v>545</v>
      </c>
      <c r="E162">
        <v>545</v>
      </c>
      <c r="F162" t="s">
        <v>45</v>
      </c>
      <c r="G162">
        <f t="shared" si="29"/>
        <v>0</v>
      </c>
      <c r="H162">
        <v>31.72</v>
      </c>
      <c r="I162">
        <v>545</v>
      </c>
      <c r="J162">
        <v>0</v>
      </c>
      <c r="K162">
        <v>545</v>
      </c>
      <c r="L162" s="3">
        <f t="shared" si="30"/>
        <v>0</v>
      </c>
      <c r="M162" t="str">
        <f t="shared" si="31"/>
        <v>best</v>
      </c>
      <c r="N162">
        <f t="shared" si="32"/>
        <v>1</v>
      </c>
      <c r="O162">
        <v>5</v>
      </c>
      <c r="P162">
        <v>548</v>
      </c>
      <c r="Q162" s="3">
        <v>5.5000000000000005E-3</v>
      </c>
      <c r="R162" t="str">
        <f t="shared" si="23"/>
        <v/>
      </c>
      <c r="S162">
        <f t="shared" si="33"/>
        <v>0</v>
      </c>
      <c r="T162">
        <v>48</v>
      </c>
      <c r="U162">
        <v>548</v>
      </c>
      <c r="V162" s="3">
        <v>5.5000000000000005E-3</v>
      </c>
      <c r="W162" t="str">
        <f t="shared" si="24"/>
        <v/>
      </c>
      <c r="X162">
        <f t="shared" si="25"/>
        <v>0</v>
      </c>
      <c r="Z162" t="str">
        <f t="shared" si="34"/>
        <v>AMS-125-0.5-25-25-5&amp;545&amp;545&amp;TL&amp;31.7&amp;545&amp;0&amp;best&amp;5&amp;548&amp;0.55&amp;&amp;48&amp;548&amp;0.55&amp;\\</v>
      </c>
    </row>
    <row r="163" spans="1:26" x14ac:dyDescent="0.25">
      <c r="A163" t="s">
        <v>268</v>
      </c>
      <c r="B163" t="str">
        <f t="shared" si="27"/>
        <v>AMS-125-0.5-50-10</v>
      </c>
      <c r="C163" t="str">
        <f t="shared" si="35"/>
        <v>AMS-125</v>
      </c>
      <c r="D163">
        <f t="shared" si="28"/>
        <v>334</v>
      </c>
      <c r="E163">
        <v>334</v>
      </c>
      <c r="F163" t="s">
        <v>2</v>
      </c>
      <c r="G163">
        <f t="shared" si="29"/>
        <v>1</v>
      </c>
      <c r="H163">
        <v>29.3</v>
      </c>
      <c r="I163">
        <v>334</v>
      </c>
      <c r="J163">
        <v>0</v>
      </c>
      <c r="K163">
        <v>334</v>
      </c>
      <c r="L163" s="3">
        <f t="shared" si="30"/>
        <v>0</v>
      </c>
      <c r="M163" t="str">
        <f t="shared" si="31"/>
        <v>opt</v>
      </c>
      <c r="N163">
        <f t="shared" si="32"/>
        <v>1</v>
      </c>
      <c r="O163">
        <v>4</v>
      </c>
      <c r="P163">
        <v>336</v>
      </c>
      <c r="Q163" s="3">
        <v>6.0000000000000001E-3</v>
      </c>
      <c r="R163" t="str">
        <f t="shared" si="23"/>
        <v/>
      </c>
      <c r="S163">
        <f t="shared" si="33"/>
        <v>0</v>
      </c>
      <c r="T163">
        <v>40</v>
      </c>
      <c r="U163">
        <v>334</v>
      </c>
      <c r="V163" s="3">
        <v>0</v>
      </c>
      <c r="W163" t="str">
        <f t="shared" si="24"/>
        <v>opt</v>
      </c>
      <c r="X163">
        <f t="shared" si="25"/>
        <v>1</v>
      </c>
      <c r="Z163" t="str">
        <f t="shared" si="34"/>
        <v>AMS-125-0.5-50-10-1&amp;334&amp;334&amp;opt&amp;29.3&amp;334&amp;0&amp;opt&amp;4&amp;336&amp;0.6&amp;&amp;40&amp;334&amp;0&amp;opt\\</v>
      </c>
    </row>
    <row r="164" spans="1:26" x14ac:dyDescent="0.25">
      <c r="A164" t="s">
        <v>269</v>
      </c>
      <c r="B164" t="str">
        <f t="shared" si="27"/>
        <v>AMS-125-0.5-50-10</v>
      </c>
      <c r="C164" t="str">
        <f t="shared" si="35"/>
        <v>AMS-125</v>
      </c>
      <c r="D164">
        <f t="shared" si="28"/>
        <v>330</v>
      </c>
      <c r="E164">
        <v>330</v>
      </c>
      <c r="F164" t="s">
        <v>2</v>
      </c>
      <c r="G164">
        <f t="shared" si="29"/>
        <v>1</v>
      </c>
      <c r="H164">
        <v>28.46</v>
      </c>
      <c r="I164">
        <v>330</v>
      </c>
      <c r="J164">
        <v>0</v>
      </c>
      <c r="K164">
        <v>330</v>
      </c>
      <c r="L164" s="3">
        <f t="shared" si="30"/>
        <v>0</v>
      </c>
      <c r="M164" t="str">
        <f t="shared" si="31"/>
        <v>opt</v>
      </c>
      <c r="N164">
        <f t="shared" si="32"/>
        <v>1</v>
      </c>
      <c r="O164">
        <v>4</v>
      </c>
      <c r="P164">
        <v>330</v>
      </c>
      <c r="Q164" s="3">
        <v>0</v>
      </c>
      <c r="R164" t="str">
        <f t="shared" si="23"/>
        <v>opt</v>
      </c>
      <c r="S164">
        <f t="shared" si="33"/>
        <v>1</v>
      </c>
      <c r="T164">
        <v>38</v>
      </c>
      <c r="U164">
        <v>330</v>
      </c>
      <c r="V164" s="3">
        <v>0</v>
      </c>
      <c r="W164" t="str">
        <f t="shared" si="24"/>
        <v>opt</v>
      </c>
      <c r="X164">
        <f t="shared" si="25"/>
        <v>1</v>
      </c>
      <c r="Z164" t="str">
        <f t="shared" si="34"/>
        <v>AMS-125-0.5-50-10-2&amp;330&amp;330&amp;opt&amp;28.5&amp;330&amp;0&amp;opt&amp;4&amp;330&amp;0&amp;opt&amp;38&amp;330&amp;0&amp;opt\\</v>
      </c>
    </row>
    <row r="165" spans="1:26" x14ac:dyDescent="0.25">
      <c r="A165" t="s">
        <v>270</v>
      </c>
      <c r="B165" t="str">
        <f t="shared" si="27"/>
        <v>AMS-125-0.5-50-10</v>
      </c>
      <c r="C165" t="str">
        <f t="shared" si="35"/>
        <v>AMS-125</v>
      </c>
      <c r="D165">
        <f t="shared" si="28"/>
        <v>315</v>
      </c>
      <c r="E165">
        <v>315</v>
      </c>
      <c r="F165" t="s">
        <v>2</v>
      </c>
      <c r="G165">
        <f t="shared" si="29"/>
        <v>1</v>
      </c>
      <c r="H165">
        <v>26.54</v>
      </c>
      <c r="I165">
        <v>315</v>
      </c>
      <c r="J165">
        <v>0</v>
      </c>
      <c r="K165">
        <v>315</v>
      </c>
      <c r="L165" s="3">
        <f t="shared" si="30"/>
        <v>0</v>
      </c>
      <c r="M165" t="str">
        <f t="shared" si="31"/>
        <v>opt</v>
      </c>
      <c r="N165">
        <f t="shared" si="32"/>
        <v>1</v>
      </c>
      <c r="O165">
        <v>5</v>
      </c>
      <c r="P165">
        <v>315</v>
      </c>
      <c r="Q165" s="3">
        <v>0</v>
      </c>
      <c r="R165" t="str">
        <f t="shared" si="23"/>
        <v>opt</v>
      </c>
      <c r="S165">
        <f t="shared" si="33"/>
        <v>1</v>
      </c>
      <c r="T165">
        <v>49</v>
      </c>
      <c r="U165">
        <v>315</v>
      </c>
      <c r="V165" s="3">
        <v>0</v>
      </c>
      <c r="W165" t="str">
        <f t="shared" si="24"/>
        <v>opt</v>
      </c>
      <c r="X165">
        <f t="shared" si="25"/>
        <v>1</v>
      </c>
      <c r="Z165" t="str">
        <f t="shared" si="34"/>
        <v>AMS-125-0.5-50-10-3&amp;315&amp;315&amp;opt&amp;26.5&amp;315&amp;0&amp;opt&amp;5&amp;315&amp;0&amp;opt&amp;49&amp;315&amp;0&amp;opt\\</v>
      </c>
    </row>
    <row r="166" spans="1:26" x14ac:dyDescent="0.25">
      <c r="A166" t="s">
        <v>271</v>
      </c>
      <c r="B166" t="str">
        <f t="shared" si="27"/>
        <v>AMS-125-0.5-50-10</v>
      </c>
      <c r="C166" t="str">
        <f t="shared" si="35"/>
        <v>AMS-125</v>
      </c>
      <c r="D166">
        <f t="shared" si="28"/>
        <v>316</v>
      </c>
      <c r="E166">
        <v>316</v>
      </c>
      <c r="F166" t="s">
        <v>2</v>
      </c>
      <c r="G166">
        <f t="shared" si="29"/>
        <v>1</v>
      </c>
      <c r="H166">
        <v>29.19</v>
      </c>
      <c r="I166">
        <v>316</v>
      </c>
      <c r="J166">
        <v>0</v>
      </c>
      <c r="K166">
        <v>316</v>
      </c>
      <c r="L166" s="3">
        <f t="shared" si="30"/>
        <v>0</v>
      </c>
      <c r="M166" t="str">
        <f t="shared" si="31"/>
        <v>opt</v>
      </c>
      <c r="N166">
        <f t="shared" si="32"/>
        <v>1</v>
      </c>
      <c r="O166">
        <v>5</v>
      </c>
      <c r="P166">
        <v>316</v>
      </c>
      <c r="Q166" s="3">
        <v>0</v>
      </c>
      <c r="R166" t="str">
        <f t="shared" si="23"/>
        <v>opt</v>
      </c>
      <c r="S166">
        <f t="shared" si="33"/>
        <v>1</v>
      </c>
      <c r="T166">
        <v>51</v>
      </c>
      <c r="U166">
        <v>316</v>
      </c>
      <c r="V166" s="3">
        <v>0</v>
      </c>
      <c r="W166" t="str">
        <f t="shared" si="24"/>
        <v>opt</v>
      </c>
      <c r="X166">
        <f t="shared" si="25"/>
        <v>1</v>
      </c>
      <c r="Z166" t="str">
        <f t="shared" si="34"/>
        <v>AMS-125-0.5-50-10-4&amp;316&amp;316&amp;opt&amp;29.2&amp;316&amp;0&amp;opt&amp;5&amp;316&amp;0&amp;opt&amp;51&amp;316&amp;0&amp;opt\\</v>
      </c>
    </row>
    <row r="167" spans="1:26" x14ac:dyDescent="0.25">
      <c r="A167" t="s">
        <v>272</v>
      </c>
      <c r="B167" t="str">
        <f t="shared" si="27"/>
        <v>AMS-125-0.5-50-10</v>
      </c>
      <c r="C167" t="str">
        <f t="shared" si="35"/>
        <v>AMS-125</v>
      </c>
      <c r="D167">
        <f t="shared" si="28"/>
        <v>311</v>
      </c>
      <c r="E167">
        <v>311</v>
      </c>
      <c r="F167" t="s">
        <v>2</v>
      </c>
      <c r="G167">
        <f t="shared" si="29"/>
        <v>1</v>
      </c>
      <c r="H167">
        <v>28.86</v>
      </c>
      <c r="I167">
        <v>311</v>
      </c>
      <c r="J167">
        <v>0</v>
      </c>
      <c r="K167">
        <v>311</v>
      </c>
      <c r="L167" s="3">
        <f t="shared" si="30"/>
        <v>0</v>
      </c>
      <c r="M167" t="str">
        <f t="shared" si="31"/>
        <v>opt</v>
      </c>
      <c r="N167">
        <f t="shared" si="32"/>
        <v>1</v>
      </c>
      <c r="O167">
        <v>4</v>
      </c>
      <c r="P167">
        <v>311</v>
      </c>
      <c r="Q167" s="3">
        <v>0</v>
      </c>
      <c r="R167" t="str">
        <f t="shared" si="23"/>
        <v>opt</v>
      </c>
      <c r="S167">
        <f t="shared" si="33"/>
        <v>1</v>
      </c>
      <c r="T167">
        <v>40</v>
      </c>
      <c r="U167">
        <v>311</v>
      </c>
      <c r="V167" s="3">
        <v>0</v>
      </c>
      <c r="W167" t="str">
        <f t="shared" si="24"/>
        <v>opt</v>
      </c>
      <c r="X167">
        <f t="shared" si="25"/>
        <v>1</v>
      </c>
      <c r="Z167" t="str">
        <f t="shared" si="34"/>
        <v>AMS-125-0.5-50-10-5&amp;311&amp;311&amp;opt&amp;28.9&amp;311&amp;0&amp;opt&amp;4&amp;311&amp;0&amp;opt&amp;40&amp;311&amp;0&amp;opt\\</v>
      </c>
    </row>
    <row r="168" spans="1:26" x14ac:dyDescent="0.25">
      <c r="A168" t="s">
        <v>273</v>
      </c>
      <c r="B168" t="str">
        <f t="shared" si="27"/>
        <v>AMS-125-0.8-10-50</v>
      </c>
      <c r="C168" t="str">
        <f t="shared" si="35"/>
        <v>AMS-125</v>
      </c>
      <c r="D168">
        <f t="shared" si="28"/>
        <v>793</v>
      </c>
      <c r="E168">
        <v>793</v>
      </c>
      <c r="F168" t="s">
        <v>45</v>
      </c>
      <c r="G168">
        <f t="shared" si="29"/>
        <v>0</v>
      </c>
      <c r="H168">
        <v>39.51</v>
      </c>
      <c r="I168">
        <v>793</v>
      </c>
      <c r="J168">
        <v>0</v>
      </c>
      <c r="K168">
        <v>793</v>
      </c>
      <c r="L168" s="3">
        <f t="shared" si="30"/>
        <v>0</v>
      </c>
      <c r="M168" t="str">
        <f t="shared" si="31"/>
        <v>best</v>
      </c>
      <c r="N168">
        <f t="shared" si="32"/>
        <v>1</v>
      </c>
      <c r="O168">
        <v>9</v>
      </c>
      <c r="P168">
        <v>793</v>
      </c>
      <c r="Q168" s="3">
        <v>0</v>
      </c>
      <c r="R168" t="str">
        <f t="shared" si="23"/>
        <v>best</v>
      </c>
      <c r="S168">
        <f t="shared" si="33"/>
        <v>1</v>
      </c>
      <c r="T168">
        <v>78</v>
      </c>
      <c r="U168">
        <v>793</v>
      </c>
      <c r="V168" s="3">
        <v>0</v>
      </c>
      <c r="W168" t="str">
        <f t="shared" si="24"/>
        <v>best</v>
      </c>
      <c r="X168">
        <f t="shared" si="25"/>
        <v>1</v>
      </c>
      <c r="Z168" t="str">
        <f t="shared" si="34"/>
        <v>AMS-125-0.8-10-50-1&amp;793&amp;793&amp;TL&amp;39.5&amp;793&amp;0&amp;best&amp;9&amp;793&amp;0&amp;best&amp;78&amp;793&amp;0&amp;best\\</v>
      </c>
    </row>
    <row r="169" spans="1:26" x14ac:dyDescent="0.25">
      <c r="A169" t="s">
        <v>274</v>
      </c>
      <c r="B169" t="str">
        <f t="shared" si="27"/>
        <v>AMS-125-0.8-10-50</v>
      </c>
      <c r="C169" t="str">
        <f t="shared" si="35"/>
        <v>AMS-125</v>
      </c>
      <c r="D169">
        <f t="shared" si="28"/>
        <v>845</v>
      </c>
      <c r="E169">
        <v>845</v>
      </c>
      <c r="F169" t="s">
        <v>45</v>
      </c>
      <c r="G169">
        <f t="shared" si="29"/>
        <v>0</v>
      </c>
      <c r="H169">
        <v>40.44</v>
      </c>
      <c r="I169">
        <v>845</v>
      </c>
      <c r="J169">
        <v>0</v>
      </c>
      <c r="K169">
        <v>845</v>
      </c>
      <c r="L169" s="3">
        <f t="shared" si="30"/>
        <v>0</v>
      </c>
      <c r="M169" t="str">
        <f t="shared" si="31"/>
        <v>best</v>
      </c>
      <c r="N169">
        <f t="shared" si="32"/>
        <v>1</v>
      </c>
      <c r="O169">
        <v>8</v>
      </c>
      <c r="P169">
        <v>854</v>
      </c>
      <c r="Q169" s="3">
        <v>1.0700000000000001E-2</v>
      </c>
      <c r="R169" t="str">
        <f t="shared" si="23"/>
        <v/>
      </c>
      <c r="S169">
        <f t="shared" si="33"/>
        <v>0</v>
      </c>
      <c r="T169">
        <v>72</v>
      </c>
      <c r="U169">
        <v>845</v>
      </c>
      <c r="V169" s="3">
        <v>0</v>
      </c>
      <c r="W169" t="str">
        <f t="shared" si="24"/>
        <v>best</v>
      </c>
      <c r="X169">
        <f t="shared" si="25"/>
        <v>1</v>
      </c>
      <c r="Z169" t="str">
        <f t="shared" si="34"/>
        <v>AMS-125-0.8-10-50-2&amp;845&amp;845&amp;TL&amp;40.4&amp;845&amp;0&amp;best&amp;8&amp;854&amp;1.07&amp;&amp;72&amp;845&amp;0&amp;best\\</v>
      </c>
    </row>
    <row r="170" spans="1:26" x14ac:dyDescent="0.25">
      <c r="A170" t="s">
        <v>275</v>
      </c>
      <c r="B170" t="str">
        <f t="shared" si="27"/>
        <v>AMS-125-0.8-10-50</v>
      </c>
      <c r="C170" t="str">
        <f t="shared" si="35"/>
        <v>AMS-125</v>
      </c>
      <c r="D170">
        <f t="shared" si="28"/>
        <v>787</v>
      </c>
      <c r="E170">
        <v>787</v>
      </c>
      <c r="F170" t="s">
        <v>45</v>
      </c>
      <c r="G170">
        <f t="shared" si="29"/>
        <v>0</v>
      </c>
      <c r="H170">
        <v>41.78</v>
      </c>
      <c r="I170">
        <v>787</v>
      </c>
      <c r="J170">
        <v>0</v>
      </c>
      <c r="K170">
        <v>787</v>
      </c>
      <c r="L170" s="3">
        <f t="shared" si="30"/>
        <v>0</v>
      </c>
      <c r="M170" t="str">
        <f t="shared" si="31"/>
        <v>best</v>
      </c>
      <c r="N170">
        <f t="shared" si="32"/>
        <v>1</v>
      </c>
      <c r="O170">
        <v>9</v>
      </c>
      <c r="P170">
        <v>829</v>
      </c>
      <c r="Q170" s="3">
        <v>5.3399999999999996E-2</v>
      </c>
      <c r="R170" t="str">
        <f t="shared" si="23"/>
        <v/>
      </c>
      <c r="S170">
        <f t="shared" si="33"/>
        <v>0</v>
      </c>
      <c r="T170">
        <v>74</v>
      </c>
      <c r="U170">
        <v>787</v>
      </c>
      <c r="V170" s="3">
        <v>0</v>
      </c>
      <c r="W170" t="str">
        <f t="shared" si="24"/>
        <v>best</v>
      </c>
      <c r="X170">
        <f t="shared" si="25"/>
        <v>1</v>
      </c>
      <c r="Z170" t="str">
        <f t="shared" si="34"/>
        <v>AMS-125-0.8-10-50-3&amp;787&amp;787&amp;TL&amp;41.8&amp;787&amp;0&amp;best&amp;9&amp;829&amp;5.34&amp;&amp;74&amp;787&amp;0&amp;best\\</v>
      </c>
    </row>
    <row r="171" spans="1:26" x14ac:dyDescent="0.25">
      <c r="A171" t="s">
        <v>276</v>
      </c>
      <c r="B171" t="str">
        <f t="shared" si="27"/>
        <v>AMS-125-0.8-10-50</v>
      </c>
      <c r="C171" t="str">
        <f t="shared" si="35"/>
        <v>AMS-125</v>
      </c>
      <c r="D171">
        <f t="shared" si="28"/>
        <v>777</v>
      </c>
      <c r="E171">
        <v>777</v>
      </c>
      <c r="F171" t="s">
        <v>45</v>
      </c>
      <c r="G171">
        <f t="shared" si="29"/>
        <v>0</v>
      </c>
      <c r="H171">
        <v>40.78</v>
      </c>
      <c r="I171">
        <v>777</v>
      </c>
      <c r="J171">
        <v>0</v>
      </c>
      <c r="K171">
        <v>777</v>
      </c>
      <c r="L171" s="3">
        <f t="shared" si="30"/>
        <v>0</v>
      </c>
      <c r="M171" t="str">
        <f t="shared" si="31"/>
        <v>best</v>
      </c>
      <c r="N171">
        <f t="shared" si="32"/>
        <v>1</v>
      </c>
      <c r="O171">
        <v>9</v>
      </c>
      <c r="P171">
        <v>829</v>
      </c>
      <c r="Q171" s="3">
        <v>6.6900000000000001E-2</v>
      </c>
      <c r="R171" t="str">
        <f t="shared" si="23"/>
        <v/>
      </c>
      <c r="S171">
        <f t="shared" si="33"/>
        <v>0</v>
      </c>
      <c r="T171">
        <v>83</v>
      </c>
      <c r="U171">
        <v>777</v>
      </c>
      <c r="V171" s="3">
        <v>0</v>
      </c>
      <c r="W171" t="str">
        <f t="shared" si="24"/>
        <v>best</v>
      </c>
      <c r="X171">
        <f t="shared" si="25"/>
        <v>1</v>
      </c>
      <c r="Z171" t="str">
        <f t="shared" si="34"/>
        <v>AMS-125-0.8-10-50-4&amp;777&amp;777&amp;TL&amp;40.8&amp;777&amp;0&amp;best&amp;9&amp;829&amp;6.69&amp;&amp;83&amp;777&amp;0&amp;best\\</v>
      </c>
    </row>
    <row r="172" spans="1:26" x14ac:dyDescent="0.25">
      <c r="A172" t="s">
        <v>277</v>
      </c>
      <c r="B172" t="str">
        <f t="shared" si="27"/>
        <v>AMS-125-0.8-10-50</v>
      </c>
      <c r="C172" t="str">
        <f t="shared" si="35"/>
        <v>AMS-125</v>
      </c>
      <c r="D172">
        <f t="shared" si="28"/>
        <v>813</v>
      </c>
      <c r="E172">
        <v>813</v>
      </c>
      <c r="F172" t="s">
        <v>45</v>
      </c>
      <c r="G172">
        <f t="shared" si="29"/>
        <v>0</v>
      </c>
      <c r="H172">
        <v>40.74</v>
      </c>
      <c r="I172">
        <v>813</v>
      </c>
      <c r="J172">
        <v>0</v>
      </c>
      <c r="K172">
        <v>813</v>
      </c>
      <c r="L172" s="3">
        <f t="shared" si="30"/>
        <v>0</v>
      </c>
      <c r="M172" t="str">
        <f t="shared" si="31"/>
        <v>best</v>
      </c>
      <c r="N172">
        <f t="shared" si="32"/>
        <v>1</v>
      </c>
      <c r="O172">
        <v>8</v>
      </c>
      <c r="P172">
        <v>827</v>
      </c>
      <c r="Q172" s="3">
        <v>1.72E-2</v>
      </c>
      <c r="R172" t="str">
        <f t="shared" si="23"/>
        <v/>
      </c>
      <c r="S172">
        <f t="shared" si="33"/>
        <v>0</v>
      </c>
      <c r="T172">
        <v>77</v>
      </c>
      <c r="U172">
        <v>813</v>
      </c>
      <c r="V172" s="3">
        <v>0</v>
      </c>
      <c r="W172" t="str">
        <f t="shared" si="24"/>
        <v>best</v>
      </c>
      <c r="X172">
        <f t="shared" si="25"/>
        <v>1</v>
      </c>
      <c r="Z172" t="str">
        <f t="shared" si="34"/>
        <v>AMS-125-0.8-10-50-5&amp;813&amp;813&amp;TL&amp;40.7&amp;813&amp;0&amp;best&amp;8&amp;827&amp;1.72&amp;&amp;77&amp;813&amp;0&amp;best\\</v>
      </c>
    </row>
    <row r="173" spans="1:26" x14ac:dyDescent="0.25">
      <c r="A173" t="s">
        <v>278</v>
      </c>
      <c r="B173" t="str">
        <f t="shared" si="27"/>
        <v>AMS-125-0.8-25-25</v>
      </c>
      <c r="C173" t="str">
        <f t="shared" si="35"/>
        <v>AMS-125</v>
      </c>
      <c r="D173">
        <f t="shared" si="28"/>
        <v>508</v>
      </c>
      <c r="E173">
        <v>508</v>
      </c>
      <c r="F173" t="s">
        <v>2</v>
      </c>
      <c r="G173">
        <f t="shared" si="29"/>
        <v>1</v>
      </c>
      <c r="H173">
        <v>37.43</v>
      </c>
      <c r="I173">
        <v>508</v>
      </c>
      <c r="J173">
        <v>0</v>
      </c>
      <c r="K173">
        <v>508</v>
      </c>
      <c r="L173" s="3">
        <f t="shared" si="30"/>
        <v>0</v>
      </c>
      <c r="M173" t="str">
        <f t="shared" si="31"/>
        <v>opt</v>
      </c>
      <c r="N173">
        <f t="shared" si="32"/>
        <v>1</v>
      </c>
      <c r="O173">
        <v>9</v>
      </c>
      <c r="P173">
        <v>521</v>
      </c>
      <c r="Q173" s="3">
        <v>2.5600000000000001E-2</v>
      </c>
      <c r="R173" t="str">
        <f t="shared" si="23"/>
        <v/>
      </c>
      <c r="S173">
        <f t="shared" si="33"/>
        <v>0</v>
      </c>
      <c r="T173">
        <v>69</v>
      </c>
      <c r="U173">
        <v>510</v>
      </c>
      <c r="V173" s="3">
        <v>3.9000000000000003E-3</v>
      </c>
      <c r="W173" t="str">
        <f t="shared" si="24"/>
        <v/>
      </c>
      <c r="X173">
        <f t="shared" si="25"/>
        <v>0</v>
      </c>
      <c r="Z173" t="str">
        <f t="shared" si="34"/>
        <v>AMS-125-0.8-25-25-1&amp;508&amp;508&amp;opt&amp;37.4&amp;508&amp;0&amp;opt&amp;9&amp;521&amp;2.56&amp;&amp;69&amp;510&amp;0.39&amp;\\</v>
      </c>
    </row>
    <row r="174" spans="1:26" x14ac:dyDescent="0.25">
      <c r="A174" t="s">
        <v>279</v>
      </c>
      <c r="B174" t="str">
        <f t="shared" si="27"/>
        <v>AMS-125-0.8-25-25</v>
      </c>
      <c r="C174" t="str">
        <f t="shared" si="35"/>
        <v>AMS-125</v>
      </c>
      <c r="D174">
        <f t="shared" si="28"/>
        <v>498</v>
      </c>
      <c r="E174">
        <v>498</v>
      </c>
      <c r="F174" t="s">
        <v>2</v>
      </c>
      <c r="G174">
        <f t="shared" si="29"/>
        <v>1</v>
      </c>
      <c r="H174">
        <v>38.340000000000003</v>
      </c>
      <c r="I174">
        <v>498</v>
      </c>
      <c r="J174">
        <v>0</v>
      </c>
      <c r="K174">
        <v>498</v>
      </c>
      <c r="L174" s="3">
        <f t="shared" si="30"/>
        <v>0</v>
      </c>
      <c r="M174" t="str">
        <f t="shared" si="31"/>
        <v>opt</v>
      </c>
      <c r="N174">
        <f t="shared" si="32"/>
        <v>1</v>
      </c>
      <c r="O174">
        <v>9</v>
      </c>
      <c r="P174">
        <v>499</v>
      </c>
      <c r="Q174" s="3">
        <v>2E-3</v>
      </c>
      <c r="R174" t="str">
        <f t="shared" si="23"/>
        <v/>
      </c>
      <c r="S174">
        <f t="shared" si="33"/>
        <v>0</v>
      </c>
      <c r="T174">
        <v>65</v>
      </c>
      <c r="U174">
        <v>498</v>
      </c>
      <c r="V174" s="3">
        <v>0</v>
      </c>
      <c r="W174" t="str">
        <f t="shared" si="24"/>
        <v>opt</v>
      </c>
      <c r="X174">
        <f t="shared" si="25"/>
        <v>1</v>
      </c>
      <c r="Z174" t="str">
        <f t="shared" si="34"/>
        <v>AMS-125-0.8-25-25-2&amp;498&amp;498&amp;opt&amp;38.3&amp;498&amp;0&amp;opt&amp;9&amp;499&amp;0.2&amp;&amp;65&amp;498&amp;0&amp;opt\\</v>
      </c>
    </row>
    <row r="175" spans="1:26" x14ac:dyDescent="0.25">
      <c r="A175" t="s">
        <v>280</v>
      </c>
      <c r="B175" t="str">
        <f t="shared" si="27"/>
        <v>AMS-125-0.8-25-25</v>
      </c>
      <c r="C175" t="str">
        <f t="shared" si="35"/>
        <v>AMS-125</v>
      </c>
      <c r="D175">
        <f t="shared" si="28"/>
        <v>513</v>
      </c>
      <c r="E175">
        <v>513</v>
      </c>
      <c r="F175" t="s">
        <v>45</v>
      </c>
      <c r="G175">
        <f t="shared" si="29"/>
        <v>0</v>
      </c>
      <c r="H175">
        <v>37</v>
      </c>
      <c r="I175">
        <v>513</v>
      </c>
      <c r="J175">
        <v>0</v>
      </c>
      <c r="K175">
        <v>513</v>
      </c>
      <c r="L175" s="3">
        <f t="shared" si="30"/>
        <v>0</v>
      </c>
      <c r="M175" t="str">
        <f t="shared" si="31"/>
        <v>best</v>
      </c>
      <c r="N175">
        <f t="shared" si="32"/>
        <v>1</v>
      </c>
      <c r="O175">
        <v>9</v>
      </c>
      <c r="P175">
        <v>523</v>
      </c>
      <c r="Q175" s="3">
        <v>1.95E-2</v>
      </c>
      <c r="R175" t="str">
        <f t="shared" si="23"/>
        <v/>
      </c>
      <c r="S175">
        <f t="shared" si="33"/>
        <v>0</v>
      </c>
      <c r="T175">
        <v>77</v>
      </c>
      <c r="U175">
        <v>513</v>
      </c>
      <c r="V175" s="3">
        <v>0</v>
      </c>
      <c r="W175" t="str">
        <f t="shared" si="24"/>
        <v>best</v>
      </c>
      <c r="X175">
        <f t="shared" si="25"/>
        <v>1</v>
      </c>
      <c r="Z175" t="str">
        <f t="shared" si="34"/>
        <v>AMS-125-0.8-25-25-3&amp;513&amp;513&amp;TL&amp;37&amp;513&amp;0&amp;best&amp;9&amp;523&amp;1.95&amp;&amp;77&amp;513&amp;0&amp;best\\</v>
      </c>
    </row>
    <row r="176" spans="1:26" x14ac:dyDescent="0.25">
      <c r="A176" t="s">
        <v>281</v>
      </c>
      <c r="B176" t="str">
        <f t="shared" si="27"/>
        <v>AMS-125-0.8-25-25</v>
      </c>
      <c r="C176" t="str">
        <f t="shared" si="35"/>
        <v>AMS-125</v>
      </c>
      <c r="D176">
        <f t="shared" si="28"/>
        <v>493</v>
      </c>
      <c r="E176">
        <v>493</v>
      </c>
      <c r="F176" t="s">
        <v>2</v>
      </c>
      <c r="G176">
        <f t="shared" si="29"/>
        <v>1</v>
      </c>
      <c r="H176">
        <v>38.89</v>
      </c>
      <c r="I176">
        <v>493</v>
      </c>
      <c r="J176">
        <v>0</v>
      </c>
      <c r="K176">
        <v>493</v>
      </c>
      <c r="L176" s="3">
        <f t="shared" si="30"/>
        <v>0</v>
      </c>
      <c r="M176" t="str">
        <f t="shared" si="31"/>
        <v>opt</v>
      </c>
      <c r="N176">
        <f t="shared" si="32"/>
        <v>1</v>
      </c>
      <c r="O176">
        <v>8</v>
      </c>
      <c r="P176">
        <v>506</v>
      </c>
      <c r="Q176" s="3">
        <v>2.64E-2</v>
      </c>
      <c r="R176" t="str">
        <f t="shared" ref="R176:R182" si="36">IF(ISBLANK(P176),"",IF($D176&gt;=P176,IF($F176="opt","opt","best"),""))</f>
        <v/>
      </c>
      <c r="S176">
        <f t="shared" si="33"/>
        <v>0</v>
      </c>
      <c r="T176">
        <v>75</v>
      </c>
      <c r="U176">
        <v>493</v>
      </c>
      <c r="V176" s="3">
        <v>0</v>
      </c>
      <c r="W176" t="str">
        <f t="shared" ref="W176:W239" si="37">IF(ISBLANK(U176),"",IF($D176&gt;=U176,IF($F176="opt","opt","best"),""))</f>
        <v>opt</v>
      </c>
      <c r="X176">
        <f t="shared" ref="X176:X239" si="38">IF(OR(W176="opt",W176="best"),1,0)</f>
        <v>1</v>
      </c>
      <c r="Z176" t="str">
        <f t="shared" si="34"/>
        <v>AMS-125-0.8-25-25-4&amp;493&amp;493&amp;opt&amp;38.9&amp;493&amp;0&amp;opt&amp;8&amp;506&amp;2.64&amp;&amp;75&amp;493&amp;0&amp;opt\\</v>
      </c>
    </row>
    <row r="177" spans="1:26" x14ac:dyDescent="0.25">
      <c r="A177" t="s">
        <v>282</v>
      </c>
      <c r="B177" t="str">
        <f t="shared" si="27"/>
        <v>AMS-125-0.8-25-25</v>
      </c>
      <c r="C177" t="str">
        <f t="shared" si="35"/>
        <v>AMS-125</v>
      </c>
      <c r="D177">
        <f t="shared" si="28"/>
        <v>504</v>
      </c>
      <c r="E177">
        <v>504</v>
      </c>
      <c r="F177" t="s">
        <v>45</v>
      </c>
      <c r="G177">
        <f t="shared" si="29"/>
        <v>0</v>
      </c>
      <c r="H177">
        <v>38.28</v>
      </c>
      <c r="I177">
        <v>504</v>
      </c>
      <c r="J177">
        <v>0</v>
      </c>
      <c r="K177">
        <v>504</v>
      </c>
      <c r="L177" s="3">
        <f t="shared" si="30"/>
        <v>0</v>
      </c>
      <c r="M177" t="str">
        <f t="shared" si="31"/>
        <v>best</v>
      </c>
      <c r="N177">
        <f t="shared" si="32"/>
        <v>1</v>
      </c>
      <c r="O177">
        <v>8</v>
      </c>
      <c r="P177">
        <v>519</v>
      </c>
      <c r="Q177" s="3">
        <v>2.98E-2</v>
      </c>
      <c r="R177" t="str">
        <f t="shared" si="36"/>
        <v/>
      </c>
      <c r="S177">
        <f t="shared" si="33"/>
        <v>0</v>
      </c>
      <c r="T177">
        <v>76</v>
      </c>
      <c r="U177">
        <v>504</v>
      </c>
      <c r="V177" s="3">
        <v>0</v>
      </c>
      <c r="W177" t="str">
        <f t="shared" si="37"/>
        <v>best</v>
      </c>
      <c r="X177">
        <f t="shared" si="38"/>
        <v>1</v>
      </c>
      <c r="Z177" t="str">
        <f t="shared" si="34"/>
        <v>AMS-125-0.8-25-25-5&amp;504&amp;504&amp;TL&amp;38.3&amp;504&amp;0&amp;best&amp;8&amp;519&amp;2.98&amp;&amp;76&amp;504&amp;0&amp;best\\</v>
      </c>
    </row>
    <row r="178" spans="1:26" x14ac:dyDescent="0.25">
      <c r="A178" t="s">
        <v>283</v>
      </c>
      <c r="B178" t="str">
        <f t="shared" si="27"/>
        <v>AMS-125-0.8-50-10</v>
      </c>
      <c r="C178" t="str">
        <f t="shared" si="35"/>
        <v>AMS-125</v>
      </c>
      <c r="D178">
        <f t="shared" si="28"/>
        <v>307</v>
      </c>
      <c r="E178">
        <v>307</v>
      </c>
      <c r="F178" t="s">
        <v>2</v>
      </c>
      <c r="G178">
        <f t="shared" si="29"/>
        <v>1</v>
      </c>
      <c r="H178">
        <v>33.619999999999997</v>
      </c>
      <c r="I178">
        <v>307</v>
      </c>
      <c r="J178">
        <v>0</v>
      </c>
      <c r="K178">
        <v>307</v>
      </c>
      <c r="L178" s="3">
        <f t="shared" si="30"/>
        <v>0</v>
      </c>
      <c r="M178" t="str">
        <f t="shared" si="31"/>
        <v>opt</v>
      </c>
      <c r="N178">
        <f t="shared" si="32"/>
        <v>1</v>
      </c>
      <c r="O178">
        <v>8</v>
      </c>
      <c r="P178">
        <v>307</v>
      </c>
      <c r="Q178" s="3">
        <v>0</v>
      </c>
      <c r="R178" t="str">
        <f t="shared" si="36"/>
        <v>opt</v>
      </c>
      <c r="S178">
        <f t="shared" si="33"/>
        <v>1</v>
      </c>
      <c r="T178">
        <v>64</v>
      </c>
      <c r="U178">
        <v>307</v>
      </c>
      <c r="V178" s="3">
        <v>0</v>
      </c>
      <c r="W178" t="str">
        <f t="shared" si="37"/>
        <v>opt</v>
      </c>
      <c r="X178">
        <f t="shared" si="38"/>
        <v>1</v>
      </c>
      <c r="Z178" t="str">
        <f t="shared" si="34"/>
        <v>AMS-125-0.8-50-10-1&amp;307&amp;307&amp;opt&amp;33.6&amp;307&amp;0&amp;opt&amp;8&amp;307&amp;0&amp;opt&amp;64&amp;307&amp;0&amp;opt\\</v>
      </c>
    </row>
    <row r="179" spans="1:26" x14ac:dyDescent="0.25">
      <c r="A179" t="s">
        <v>284</v>
      </c>
      <c r="B179" t="str">
        <f t="shared" si="27"/>
        <v>AMS-125-0.8-50-10</v>
      </c>
      <c r="C179" t="str">
        <f t="shared" si="35"/>
        <v>AMS-125</v>
      </c>
      <c r="D179">
        <f t="shared" si="28"/>
        <v>296</v>
      </c>
      <c r="E179">
        <v>296</v>
      </c>
      <c r="F179" t="s">
        <v>2</v>
      </c>
      <c r="G179">
        <f t="shared" si="29"/>
        <v>1</v>
      </c>
      <c r="H179">
        <v>37.6</v>
      </c>
      <c r="I179">
        <v>296</v>
      </c>
      <c r="J179">
        <v>0</v>
      </c>
      <c r="K179">
        <v>296</v>
      </c>
      <c r="L179" s="3">
        <f t="shared" si="30"/>
        <v>0</v>
      </c>
      <c r="M179" t="str">
        <f t="shared" si="31"/>
        <v>opt</v>
      </c>
      <c r="N179">
        <f t="shared" si="32"/>
        <v>1</v>
      </c>
      <c r="O179">
        <v>8</v>
      </c>
      <c r="P179">
        <v>296</v>
      </c>
      <c r="Q179" s="3">
        <v>0</v>
      </c>
      <c r="R179" t="str">
        <f t="shared" si="36"/>
        <v>opt</v>
      </c>
      <c r="S179">
        <f t="shared" si="33"/>
        <v>1</v>
      </c>
      <c r="T179">
        <v>57</v>
      </c>
      <c r="U179">
        <v>296</v>
      </c>
      <c r="V179" s="3">
        <v>0</v>
      </c>
      <c r="W179" t="str">
        <f t="shared" si="37"/>
        <v>opt</v>
      </c>
      <c r="X179">
        <f t="shared" si="38"/>
        <v>1</v>
      </c>
      <c r="Z179" t="str">
        <f t="shared" si="34"/>
        <v>AMS-125-0.8-50-10-2&amp;296&amp;296&amp;opt&amp;37.6&amp;296&amp;0&amp;opt&amp;8&amp;296&amp;0&amp;opt&amp;57&amp;296&amp;0&amp;opt\\</v>
      </c>
    </row>
    <row r="180" spans="1:26" x14ac:dyDescent="0.25">
      <c r="A180" t="s">
        <v>285</v>
      </c>
      <c r="B180" t="str">
        <f t="shared" si="27"/>
        <v>AMS-125-0.8-50-10</v>
      </c>
      <c r="C180" t="str">
        <f t="shared" si="35"/>
        <v>AMS-125</v>
      </c>
      <c r="D180">
        <f t="shared" si="28"/>
        <v>294</v>
      </c>
      <c r="E180">
        <v>294</v>
      </c>
      <c r="F180" t="s">
        <v>2</v>
      </c>
      <c r="G180">
        <f t="shared" si="29"/>
        <v>1</v>
      </c>
      <c r="H180">
        <v>33.58</v>
      </c>
      <c r="I180">
        <v>294</v>
      </c>
      <c r="J180">
        <v>0</v>
      </c>
      <c r="K180">
        <v>294</v>
      </c>
      <c r="L180" s="3">
        <f t="shared" si="30"/>
        <v>0</v>
      </c>
      <c r="M180" t="str">
        <f t="shared" si="31"/>
        <v>opt</v>
      </c>
      <c r="N180">
        <f t="shared" si="32"/>
        <v>1</v>
      </c>
      <c r="O180">
        <v>8</v>
      </c>
      <c r="P180">
        <v>294</v>
      </c>
      <c r="Q180" s="3">
        <v>0</v>
      </c>
      <c r="R180" t="str">
        <f t="shared" si="36"/>
        <v>opt</v>
      </c>
      <c r="S180">
        <f t="shared" si="33"/>
        <v>1</v>
      </c>
      <c r="T180">
        <v>71</v>
      </c>
      <c r="U180">
        <v>294</v>
      </c>
      <c r="V180" s="3">
        <v>0</v>
      </c>
      <c r="W180" t="str">
        <f t="shared" si="37"/>
        <v>opt</v>
      </c>
      <c r="X180">
        <f t="shared" si="38"/>
        <v>1</v>
      </c>
      <c r="Z180" t="str">
        <f t="shared" si="34"/>
        <v>AMS-125-0.8-50-10-3&amp;294&amp;294&amp;opt&amp;33.6&amp;294&amp;0&amp;opt&amp;8&amp;294&amp;0&amp;opt&amp;71&amp;294&amp;0&amp;opt\\</v>
      </c>
    </row>
    <row r="181" spans="1:26" x14ac:dyDescent="0.25">
      <c r="A181" t="s">
        <v>286</v>
      </c>
      <c r="B181" t="str">
        <f t="shared" si="27"/>
        <v>AMS-125-0.8-50-10</v>
      </c>
      <c r="C181" t="str">
        <f t="shared" si="35"/>
        <v>AMS-125</v>
      </c>
      <c r="D181">
        <f t="shared" si="28"/>
        <v>270</v>
      </c>
      <c r="E181">
        <v>270</v>
      </c>
      <c r="F181" t="s">
        <v>2</v>
      </c>
      <c r="G181">
        <f t="shared" si="29"/>
        <v>1</v>
      </c>
      <c r="H181">
        <v>34.770000000000003</v>
      </c>
      <c r="I181">
        <v>270</v>
      </c>
      <c r="J181">
        <v>0</v>
      </c>
      <c r="K181">
        <v>270</v>
      </c>
      <c r="L181" s="3">
        <f t="shared" si="30"/>
        <v>0</v>
      </c>
      <c r="M181" t="str">
        <f t="shared" si="31"/>
        <v>opt</v>
      </c>
      <c r="N181">
        <f t="shared" si="32"/>
        <v>1</v>
      </c>
      <c r="O181">
        <v>9</v>
      </c>
      <c r="P181">
        <v>270</v>
      </c>
      <c r="Q181" s="3">
        <v>0</v>
      </c>
      <c r="R181" t="str">
        <f t="shared" si="36"/>
        <v>opt</v>
      </c>
      <c r="S181">
        <f t="shared" si="33"/>
        <v>1</v>
      </c>
      <c r="T181">
        <v>86</v>
      </c>
      <c r="U181">
        <v>270</v>
      </c>
      <c r="V181" s="3">
        <v>0</v>
      </c>
      <c r="W181" t="str">
        <f t="shared" si="37"/>
        <v>opt</v>
      </c>
      <c r="X181">
        <f t="shared" si="38"/>
        <v>1</v>
      </c>
      <c r="Z181" t="str">
        <f t="shared" si="34"/>
        <v>AMS-125-0.8-50-10-4&amp;270&amp;270&amp;opt&amp;34.8&amp;270&amp;0&amp;opt&amp;9&amp;270&amp;0&amp;opt&amp;86&amp;270&amp;0&amp;opt\\</v>
      </c>
    </row>
    <row r="182" spans="1:26" x14ac:dyDescent="0.25">
      <c r="A182" t="s">
        <v>287</v>
      </c>
      <c r="B182" t="str">
        <f t="shared" si="27"/>
        <v>AMS-125-0.8-50-10</v>
      </c>
      <c r="C182" t="str">
        <f t="shared" si="35"/>
        <v>AMS-125</v>
      </c>
      <c r="D182">
        <f t="shared" si="28"/>
        <v>278</v>
      </c>
      <c r="E182">
        <v>278</v>
      </c>
      <c r="F182" t="s">
        <v>2</v>
      </c>
      <c r="G182">
        <f t="shared" si="29"/>
        <v>1</v>
      </c>
      <c r="H182">
        <v>33.6</v>
      </c>
      <c r="I182">
        <v>278</v>
      </c>
      <c r="J182">
        <v>0</v>
      </c>
      <c r="K182">
        <v>278</v>
      </c>
      <c r="L182" s="3">
        <f t="shared" si="30"/>
        <v>0</v>
      </c>
      <c r="M182" t="str">
        <f t="shared" si="31"/>
        <v>opt</v>
      </c>
      <c r="N182">
        <f t="shared" si="32"/>
        <v>1</v>
      </c>
      <c r="O182">
        <v>9</v>
      </c>
      <c r="P182">
        <v>278</v>
      </c>
      <c r="Q182" s="3">
        <v>0</v>
      </c>
      <c r="R182" t="str">
        <f t="shared" si="36"/>
        <v>opt</v>
      </c>
      <c r="S182">
        <f t="shared" si="33"/>
        <v>1</v>
      </c>
      <c r="T182">
        <v>77</v>
      </c>
      <c r="U182">
        <v>278</v>
      </c>
      <c r="V182" s="3">
        <v>0</v>
      </c>
      <c r="W182" t="str">
        <f t="shared" si="37"/>
        <v>opt</v>
      </c>
      <c r="X182">
        <f t="shared" si="38"/>
        <v>1</v>
      </c>
      <c r="Z182" t="str">
        <f t="shared" si="34"/>
        <v>AMS-125-0.8-50-10-5&amp;278&amp;278&amp;opt&amp;33.6&amp;278&amp;0&amp;opt&amp;9&amp;278&amp;0&amp;opt&amp;77&amp;278&amp;0&amp;opt\\</v>
      </c>
    </row>
    <row r="183" spans="1:26" x14ac:dyDescent="0.25">
      <c r="A183" t="s">
        <v>288</v>
      </c>
      <c r="B183" t="str">
        <f t="shared" si="27"/>
        <v>NEW-250-0.2-10-50</v>
      </c>
      <c r="C183" t="str">
        <f t="shared" si="35"/>
        <v>NEW-250</v>
      </c>
      <c r="D183">
        <f t="shared" ref="D183:D227" si="39">MIN(E183,K183,P183,U183)</f>
        <v>1662</v>
      </c>
      <c r="E183">
        <v>1933</v>
      </c>
      <c r="F183" t="s">
        <v>45</v>
      </c>
      <c r="G183">
        <f t="shared" si="29"/>
        <v>0</v>
      </c>
      <c r="H183">
        <v>111.24</v>
      </c>
      <c r="I183">
        <v>1703</v>
      </c>
      <c r="J183">
        <v>0</v>
      </c>
      <c r="K183">
        <v>1703</v>
      </c>
      <c r="L183" s="3">
        <f t="shared" si="30"/>
        <v>2.466907340553548E-2</v>
      </c>
      <c r="M183" t="str">
        <f t="shared" si="31"/>
        <v/>
      </c>
      <c r="N183">
        <f t="shared" si="32"/>
        <v>0</v>
      </c>
      <c r="O183">
        <v>10.48</v>
      </c>
      <c r="P183">
        <v>1871</v>
      </c>
      <c r="Q183" s="3">
        <f>P183/D183-1</f>
        <v>0.12575210589651031</v>
      </c>
      <c r="R183" t="str">
        <f t="shared" ref="R183:R246" si="40">IF(ISBLANK(P183),"",IF($D183&gt;=P183,IF($F183="opt","opt","best"),""))</f>
        <v/>
      </c>
      <c r="S183">
        <f t="shared" si="33"/>
        <v>0</v>
      </c>
      <c r="T183">
        <v>122.44</v>
      </c>
      <c r="U183">
        <v>1662</v>
      </c>
      <c r="V183" s="3">
        <f>U183/D183-1</f>
        <v>0</v>
      </c>
      <c r="W183" t="str">
        <f t="shared" si="37"/>
        <v>best</v>
      </c>
      <c r="X183">
        <f t="shared" si="38"/>
        <v>1</v>
      </c>
      <c r="Z183" t="str">
        <f t="shared" si="34"/>
        <v>NEW-250-0.2-10-50-1&amp;1662&amp;1933&amp;TL&amp;111.2&amp;1703&amp;2.47&amp;&amp;10.5&amp;1871&amp;12.58&amp;&amp;122.4&amp;1662&amp;0&amp;best\\</v>
      </c>
    </row>
    <row r="184" spans="1:26" x14ac:dyDescent="0.25">
      <c r="A184" t="s">
        <v>289</v>
      </c>
      <c r="B184" t="str">
        <f t="shared" si="27"/>
        <v>NEW-250-0.2-10-50</v>
      </c>
      <c r="C184" t="str">
        <f t="shared" si="35"/>
        <v>NEW-250</v>
      </c>
      <c r="D184">
        <f t="shared" si="39"/>
        <v>1728</v>
      </c>
      <c r="E184">
        <v>2029</v>
      </c>
      <c r="F184" t="s">
        <v>45</v>
      </c>
      <c r="G184">
        <f t="shared" si="29"/>
        <v>0</v>
      </c>
      <c r="H184">
        <v>108.41</v>
      </c>
      <c r="I184">
        <v>1728</v>
      </c>
      <c r="J184">
        <v>0</v>
      </c>
      <c r="K184">
        <v>1728</v>
      </c>
      <c r="L184" s="3">
        <f t="shared" si="30"/>
        <v>0</v>
      </c>
      <c r="M184" t="str">
        <f t="shared" si="31"/>
        <v>best</v>
      </c>
      <c r="N184">
        <f t="shared" si="32"/>
        <v>1</v>
      </c>
      <c r="O184">
        <v>10.44</v>
      </c>
      <c r="P184">
        <v>1943</v>
      </c>
      <c r="Q184" s="3">
        <f t="shared" ref="Q184:Q247" si="41">P184/D184-1</f>
        <v>0.12442129629629628</v>
      </c>
      <c r="R184" t="str">
        <f t="shared" si="40"/>
        <v/>
      </c>
      <c r="S184">
        <f t="shared" si="33"/>
        <v>0</v>
      </c>
      <c r="T184">
        <v>125.38</v>
      </c>
      <c r="U184">
        <v>1768</v>
      </c>
      <c r="V184" s="3">
        <f t="shared" ref="V184:V247" si="42">U184/D184-1</f>
        <v>2.314814814814814E-2</v>
      </c>
      <c r="W184" t="str">
        <f t="shared" si="37"/>
        <v/>
      </c>
      <c r="X184">
        <f t="shared" si="38"/>
        <v>0</v>
      </c>
      <c r="Z184" t="str">
        <f t="shared" si="34"/>
        <v>NEW-250-0.2-10-50-2&amp;1728&amp;2029&amp;TL&amp;108.4&amp;1728&amp;0&amp;best&amp;10.4&amp;1943&amp;12.44&amp;&amp;125.4&amp;1768&amp;2.31&amp;\\</v>
      </c>
    </row>
    <row r="185" spans="1:26" x14ac:dyDescent="0.25">
      <c r="A185" t="s">
        <v>290</v>
      </c>
      <c r="B185" t="str">
        <f t="shared" si="27"/>
        <v>NEW-250-0.2-10-50</v>
      </c>
      <c r="C185" t="str">
        <f t="shared" si="35"/>
        <v>NEW-250</v>
      </c>
      <c r="D185">
        <f t="shared" si="39"/>
        <v>1754</v>
      </c>
      <c r="E185">
        <v>1943</v>
      </c>
      <c r="F185" t="s">
        <v>45</v>
      </c>
      <c r="G185">
        <f t="shared" si="29"/>
        <v>0</v>
      </c>
      <c r="H185">
        <v>96.64</v>
      </c>
      <c r="I185">
        <v>1769</v>
      </c>
      <c r="J185">
        <v>0</v>
      </c>
      <c r="K185">
        <v>1769</v>
      </c>
      <c r="L185" s="3">
        <f t="shared" si="30"/>
        <v>8.5518814139111665E-3</v>
      </c>
      <c r="M185" t="str">
        <f t="shared" si="31"/>
        <v/>
      </c>
      <c r="N185">
        <f t="shared" si="32"/>
        <v>0</v>
      </c>
      <c r="O185">
        <v>10.34</v>
      </c>
      <c r="P185">
        <v>1957</v>
      </c>
      <c r="Q185" s="3">
        <f t="shared" si="41"/>
        <v>0.11573546180159644</v>
      </c>
      <c r="R185" t="str">
        <f t="shared" si="40"/>
        <v/>
      </c>
      <c r="S185">
        <f t="shared" si="33"/>
        <v>0</v>
      </c>
      <c r="T185">
        <v>143.58000000000001</v>
      </c>
      <c r="U185">
        <v>1754</v>
      </c>
      <c r="V185" s="3">
        <f t="shared" si="42"/>
        <v>0</v>
      </c>
      <c r="W185" t="str">
        <f t="shared" si="37"/>
        <v>best</v>
      </c>
      <c r="X185">
        <f t="shared" si="38"/>
        <v>1</v>
      </c>
      <c r="Z185" t="str">
        <f t="shared" si="34"/>
        <v>NEW-250-0.2-10-50-3&amp;1754&amp;1943&amp;TL&amp;96.6&amp;1769&amp;0.86&amp;&amp;10.3&amp;1957&amp;11.57&amp;&amp;143.6&amp;1754&amp;0&amp;best\\</v>
      </c>
    </row>
    <row r="186" spans="1:26" x14ac:dyDescent="0.25">
      <c r="A186" t="s">
        <v>291</v>
      </c>
      <c r="B186" t="str">
        <f t="shared" si="27"/>
        <v>NEW-250-0.2-10-50</v>
      </c>
      <c r="C186" t="str">
        <f t="shared" si="35"/>
        <v>NEW-250</v>
      </c>
      <c r="D186">
        <f t="shared" si="39"/>
        <v>1635</v>
      </c>
      <c r="E186">
        <v>1799</v>
      </c>
      <c r="F186" t="s">
        <v>45</v>
      </c>
      <c r="G186">
        <f t="shared" si="29"/>
        <v>0</v>
      </c>
      <c r="H186">
        <v>100.76</v>
      </c>
      <c r="I186">
        <v>1635</v>
      </c>
      <c r="J186">
        <v>0</v>
      </c>
      <c r="K186">
        <v>1635</v>
      </c>
      <c r="L186" s="3">
        <f t="shared" si="30"/>
        <v>0</v>
      </c>
      <c r="M186" t="str">
        <f t="shared" si="31"/>
        <v>best</v>
      </c>
      <c r="N186">
        <f t="shared" si="32"/>
        <v>1</v>
      </c>
      <c r="O186">
        <v>10.19</v>
      </c>
      <c r="P186">
        <v>1796</v>
      </c>
      <c r="Q186" s="3">
        <f t="shared" si="41"/>
        <v>9.8470948012232329E-2</v>
      </c>
      <c r="R186" t="str">
        <f t="shared" si="40"/>
        <v/>
      </c>
      <c r="S186">
        <f t="shared" si="33"/>
        <v>0</v>
      </c>
      <c r="T186">
        <v>121.02</v>
      </c>
      <c r="U186">
        <v>1655</v>
      </c>
      <c r="V186" s="3">
        <f t="shared" si="42"/>
        <v>1.2232415902140747E-2</v>
      </c>
      <c r="W186" t="str">
        <f t="shared" si="37"/>
        <v/>
      </c>
      <c r="X186">
        <f t="shared" si="38"/>
        <v>0</v>
      </c>
      <c r="Z186" t="str">
        <f t="shared" si="34"/>
        <v>NEW-250-0.2-10-50-4&amp;1635&amp;1799&amp;TL&amp;100.8&amp;1635&amp;0&amp;best&amp;10.2&amp;1796&amp;9.85&amp;&amp;121&amp;1655&amp;1.22&amp;\\</v>
      </c>
    </row>
    <row r="187" spans="1:26" x14ac:dyDescent="0.25">
      <c r="A187" t="s">
        <v>292</v>
      </c>
      <c r="B187" t="str">
        <f t="shared" si="27"/>
        <v>NEW-250-0.2-10-50</v>
      </c>
      <c r="C187" t="str">
        <f t="shared" si="35"/>
        <v>NEW-250</v>
      </c>
      <c r="D187">
        <f t="shared" si="39"/>
        <v>1737</v>
      </c>
      <c r="E187">
        <v>1905</v>
      </c>
      <c r="F187" t="s">
        <v>45</v>
      </c>
      <c r="G187">
        <f t="shared" si="29"/>
        <v>0</v>
      </c>
      <c r="H187">
        <v>103.62</v>
      </c>
      <c r="I187">
        <v>1737</v>
      </c>
      <c r="J187">
        <v>0</v>
      </c>
      <c r="K187">
        <v>1737</v>
      </c>
      <c r="L187" s="3">
        <f t="shared" si="30"/>
        <v>0</v>
      </c>
      <c r="M187" t="str">
        <f t="shared" si="31"/>
        <v>best</v>
      </c>
      <c r="N187">
        <f t="shared" si="32"/>
        <v>1</v>
      </c>
      <c r="O187">
        <v>10.61</v>
      </c>
      <c r="P187">
        <v>1924</v>
      </c>
      <c r="Q187" s="3">
        <f t="shared" si="41"/>
        <v>0.10765687967760496</v>
      </c>
      <c r="R187" t="str">
        <f t="shared" si="40"/>
        <v/>
      </c>
      <c r="S187">
        <f t="shared" si="33"/>
        <v>0</v>
      </c>
      <c r="T187">
        <v>135.63999999999999</v>
      </c>
      <c r="U187">
        <v>1739</v>
      </c>
      <c r="V187" s="3">
        <f t="shared" si="42"/>
        <v>1.1514104778354017E-3</v>
      </c>
      <c r="W187" t="str">
        <f t="shared" si="37"/>
        <v/>
      </c>
      <c r="X187">
        <f t="shared" si="38"/>
        <v>0</v>
      </c>
      <c r="Z187" t="str">
        <f t="shared" si="34"/>
        <v>NEW-250-0.2-10-50-5&amp;1737&amp;1905&amp;TL&amp;103.6&amp;1737&amp;0&amp;best&amp;10.6&amp;1924&amp;10.77&amp;&amp;135.6&amp;1739&amp;0.12&amp;\\</v>
      </c>
    </row>
    <row r="188" spans="1:26" x14ac:dyDescent="0.25">
      <c r="A188" t="s">
        <v>293</v>
      </c>
      <c r="B188" t="str">
        <f t="shared" si="27"/>
        <v>NEW-250-0.2-25-25</v>
      </c>
      <c r="C188" t="str">
        <f t="shared" si="35"/>
        <v>NEW-250</v>
      </c>
      <c r="D188">
        <f t="shared" si="39"/>
        <v>1144</v>
      </c>
      <c r="E188">
        <v>1244</v>
      </c>
      <c r="F188" t="s">
        <v>45</v>
      </c>
      <c r="G188">
        <f t="shared" si="29"/>
        <v>0</v>
      </c>
      <c r="H188">
        <v>102.73</v>
      </c>
      <c r="I188">
        <v>1144</v>
      </c>
      <c r="J188">
        <v>0</v>
      </c>
      <c r="K188">
        <v>1144</v>
      </c>
      <c r="L188" s="3">
        <f t="shared" si="30"/>
        <v>0</v>
      </c>
      <c r="M188" t="str">
        <f t="shared" si="31"/>
        <v>best</v>
      </c>
      <c r="N188">
        <f t="shared" si="32"/>
        <v>1</v>
      </c>
      <c r="O188">
        <v>10.36</v>
      </c>
      <c r="P188">
        <v>1300</v>
      </c>
      <c r="Q188" s="3">
        <f t="shared" si="41"/>
        <v>0.13636363636363646</v>
      </c>
      <c r="R188" t="str">
        <f t="shared" si="40"/>
        <v/>
      </c>
      <c r="S188">
        <f t="shared" si="33"/>
        <v>0</v>
      </c>
      <c r="T188">
        <v>141.54</v>
      </c>
      <c r="U188">
        <v>1157</v>
      </c>
      <c r="V188" s="3">
        <f t="shared" si="42"/>
        <v>1.1363636363636465E-2</v>
      </c>
      <c r="W188" t="str">
        <f t="shared" si="37"/>
        <v/>
      </c>
      <c r="X188">
        <f t="shared" si="38"/>
        <v>0</v>
      </c>
      <c r="Z188" t="str">
        <f t="shared" si="34"/>
        <v>NEW-250-0.2-25-25-1&amp;1144&amp;1244&amp;TL&amp;102.7&amp;1144&amp;0&amp;best&amp;10.4&amp;1300&amp;13.64&amp;&amp;141.5&amp;1157&amp;1.14&amp;\\</v>
      </c>
    </row>
    <row r="189" spans="1:26" x14ac:dyDescent="0.25">
      <c r="A189" t="s">
        <v>294</v>
      </c>
      <c r="B189" t="str">
        <f t="shared" si="27"/>
        <v>NEW-250-0.2-25-25</v>
      </c>
      <c r="C189" t="str">
        <f t="shared" si="35"/>
        <v>NEW-250</v>
      </c>
      <c r="D189">
        <f t="shared" si="39"/>
        <v>1135</v>
      </c>
      <c r="E189">
        <v>1210</v>
      </c>
      <c r="F189" t="s">
        <v>45</v>
      </c>
      <c r="G189">
        <f t="shared" si="29"/>
        <v>0</v>
      </c>
      <c r="H189">
        <v>101.93</v>
      </c>
      <c r="I189">
        <v>1135</v>
      </c>
      <c r="J189">
        <v>0</v>
      </c>
      <c r="K189">
        <v>1135</v>
      </c>
      <c r="L189" s="3">
        <f t="shared" si="30"/>
        <v>0</v>
      </c>
      <c r="M189" t="str">
        <f t="shared" si="31"/>
        <v>best</v>
      </c>
      <c r="N189">
        <f t="shared" si="32"/>
        <v>1</v>
      </c>
      <c r="O189">
        <v>10.02</v>
      </c>
      <c r="P189">
        <v>1331</v>
      </c>
      <c r="Q189" s="3">
        <f t="shared" si="41"/>
        <v>0.17268722466960362</v>
      </c>
      <c r="R189" t="str">
        <f t="shared" si="40"/>
        <v/>
      </c>
      <c r="S189">
        <f t="shared" si="33"/>
        <v>0</v>
      </c>
      <c r="T189">
        <v>112.92</v>
      </c>
      <c r="U189">
        <v>1139</v>
      </c>
      <c r="V189" s="3">
        <f t="shared" si="42"/>
        <v>3.5242290748898064E-3</v>
      </c>
      <c r="W189" t="str">
        <f t="shared" si="37"/>
        <v/>
      </c>
      <c r="X189">
        <f t="shared" si="38"/>
        <v>0</v>
      </c>
      <c r="Z189" t="str">
        <f t="shared" si="34"/>
        <v>NEW-250-0.2-25-25-2&amp;1135&amp;1210&amp;TL&amp;101.9&amp;1135&amp;0&amp;best&amp;10&amp;1331&amp;17.27&amp;&amp;112.9&amp;1139&amp;0.35&amp;\\</v>
      </c>
    </row>
    <row r="190" spans="1:26" x14ac:dyDescent="0.25">
      <c r="A190" t="s">
        <v>295</v>
      </c>
      <c r="B190" t="str">
        <f t="shared" si="27"/>
        <v>NEW-250-0.2-25-25</v>
      </c>
      <c r="C190" t="str">
        <f t="shared" si="35"/>
        <v>NEW-250</v>
      </c>
      <c r="D190">
        <f t="shared" si="39"/>
        <v>1132</v>
      </c>
      <c r="E190">
        <v>1197</v>
      </c>
      <c r="F190" t="s">
        <v>45</v>
      </c>
      <c r="G190">
        <f t="shared" si="29"/>
        <v>0</v>
      </c>
      <c r="H190">
        <v>109.19</v>
      </c>
      <c r="I190">
        <v>1132</v>
      </c>
      <c r="J190">
        <v>0</v>
      </c>
      <c r="K190">
        <v>1132</v>
      </c>
      <c r="L190" s="3">
        <f t="shared" si="30"/>
        <v>0</v>
      </c>
      <c r="M190" t="str">
        <f t="shared" si="31"/>
        <v>best</v>
      </c>
      <c r="N190">
        <f t="shared" si="32"/>
        <v>1</v>
      </c>
      <c r="O190">
        <v>10.63</v>
      </c>
      <c r="P190">
        <v>1314</v>
      </c>
      <c r="Q190" s="3">
        <f t="shared" si="41"/>
        <v>0.16077738515901063</v>
      </c>
      <c r="R190" t="str">
        <f t="shared" si="40"/>
        <v/>
      </c>
      <c r="S190">
        <f t="shared" si="33"/>
        <v>0</v>
      </c>
      <c r="T190">
        <v>120.07</v>
      </c>
      <c r="U190">
        <v>1132</v>
      </c>
      <c r="V190" s="3">
        <f t="shared" si="42"/>
        <v>0</v>
      </c>
      <c r="W190" t="str">
        <f t="shared" si="37"/>
        <v>best</v>
      </c>
      <c r="X190">
        <f t="shared" si="38"/>
        <v>1</v>
      </c>
      <c r="Z190" t="str">
        <f t="shared" si="34"/>
        <v>NEW-250-0.2-25-25-3&amp;1132&amp;1197&amp;TL&amp;109.2&amp;1132&amp;0&amp;best&amp;10.6&amp;1314&amp;16.08&amp;&amp;120.1&amp;1132&amp;0&amp;best\\</v>
      </c>
    </row>
    <row r="191" spans="1:26" x14ac:dyDescent="0.25">
      <c r="A191" t="s">
        <v>296</v>
      </c>
      <c r="B191" t="str">
        <f t="shared" si="27"/>
        <v>NEW-250-0.2-25-25</v>
      </c>
      <c r="C191" t="str">
        <f t="shared" si="35"/>
        <v>NEW-250</v>
      </c>
      <c r="D191">
        <f t="shared" si="39"/>
        <v>1162</v>
      </c>
      <c r="E191">
        <v>1228</v>
      </c>
      <c r="F191" t="s">
        <v>45</v>
      </c>
      <c r="G191">
        <f t="shared" si="29"/>
        <v>0</v>
      </c>
      <c r="H191">
        <v>107.69</v>
      </c>
      <c r="I191">
        <v>1162</v>
      </c>
      <c r="J191">
        <v>0</v>
      </c>
      <c r="K191">
        <v>1162</v>
      </c>
      <c r="L191" s="3">
        <f t="shared" si="30"/>
        <v>0</v>
      </c>
      <c r="M191" t="str">
        <f t="shared" si="31"/>
        <v>best</v>
      </c>
      <c r="N191">
        <f t="shared" si="32"/>
        <v>1</v>
      </c>
      <c r="O191">
        <v>10.36</v>
      </c>
      <c r="P191">
        <v>1227</v>
      </c>
      <c r="Q191" s="3">
        <f t="shared" si="41"/>
        <v>5.5938037865748802E-2</v>
      </c>
      <c r="R191" t="str">
        <f t="shared" si="40"/>
        <v/>
      </c>
      <c r="S191">
        <f t="shared" si="33"/>
        <v>0</v>
      </c>
      <c r="T191">
        <v>103.53</v>
      </c>
      <c r="U191">
        <v>1162</v>
      </c>
      <c r="V191" s="3">
        <f t="shared" si="42"/>
        <v>0</v>
      </c>
      <c r="W191" t="str">
        <f t="shared" si="37"/>
        <v>best</v>
      </c>
      <c r="X191">
        <f t="shared" si="38"/>
        <v>1</v>
      </c>
      <c r="Z191" t="str">
        <f t="shared" si="34"/>
        <v>NEW-250-0.2-25-25-4&amp;1162&amp;1228&amp;TL&amp;107.7&amp;1162&amp;0&amp;best&amp;10.4&amp;1227&amp;5.59&amp;&amp;103.5&amp;1162&amp;0&amp;best\\</v>
      </c>
    </row>
    <row r="192" spans="1:26" x14ac:dyDescent="0.25">
      <c r="A192" t="s">
        <v>297</v>
      </c>
      <c r="B192" t="str">
        <f t="shared" si="27"/>
        <v>NEW-250-0.2-25-25</v>
      </c>
      <c r="C192" t="str">
        <f t="shared" si="35"/>
        <v>NEW-250</v>
      </c>
      <c r="D192">
        <f t="shared" si="39"/>
        <v>1147</v>
      </c>
      <c r="E192">
        <v>1285</v>
      </c>
      <c r="F192" t="s">
        <v>45</v>
      </c>
      <c r="G192">
        <f t="shared" si="29"/>
        <v>0</v>
      </c>
      <c r="H192">
        <v>111.25</v>
      </c>
      <c r="I192">
        <v>1147</v>
      </c>
      <c r="J192">
        <v>0</v>
      </c>
      <c r="K192">
        <v>1147</v>
      </c>
      <c r="L192" s="3">
        <f t="shared" si="30"/>
        <v>0</v>
      </c>
      <c r="M192" t="str">
        <f t="shared" si="31"/>
        <v>best</v>
      </c>
      <c r="N192">
        <f t="shared" si="32"/>
        <v>1</v>
      </c>
      <c r="O192">
        <v>10.25</v>
      </c>
      <c r="P192">
        <v>1306</v>
      </c>
      <c r="Q192" s="3">
        <f t="shared" si="41"/>
        <v>0.13862249346120303</v>
      </c>
      <c r="R192" t="str">
        <f t="shared" si="40"/>
        <v/>
      </c>
      <c r="S192">
        <f t="shared" si="33"/>
        <v>0</v>
      </c>
      <c r="T192">
        <v>124.22</v>
      </c>
      <c r="U192">
        <v>1149</v>
      </c>
      <c r="V192" s="3">
        <f t="shared" si="42"/>
        <v>1.7436791630340842E-3</v>
      </c>
      <c r="W192" t="str">
        <f t="shared" si="37"/>
        <v/>
      </c>
      <c r="X192">
        <f t="shared" si="38"/>
        <v>0</v>
      </c>
      <c r="Z192" t="str">
        <f t="shared" si="34"/>
        <v>NEW-250-0.2-25-25-5&amp;1147&amp;1285&amp;TL&amp;111.3&amp;1147&amp;0&amp;best&amp;10.3&amp;1306&amp;13.86&amp;&amp;124.2&amp;1149&amp;0.17&amp;\\</v>
      </c>
    </row>
    <row r="193" spans="1:26" x14ac:dyDescent="0.25">
      <c r="A193" t="s">
        <v>298</v>
      </c>
      <c r="B193" t="str">
        <f t="shared" si="27"/>
        <v>NEW-250-0.2-50-10</v>
      </c>
      <c r="C193" t="str">
        <f t="shared" si="35"/>
        <v>NEW-250</v>
      </c>
      <c r="D193">
        <f t="shared" si="39"/>
        <v>749</v>
      </c>
      <c r="E193">
        <v>763</v>
      </c>
      <c r="F193" t="s">
        <v>45</v>
      </c>
      <c r="G193">
        <f t="shared" si="29"/>
        <v>0</v>
      </c>
      <c r="H193">
        <v>108.15</v>
      </c>
      <c r="I193">
        <v>749</v>
      </c>
      <c r="J193">
        <v>0</v>
      </c>
      <c r="K193">
        <v>749</v>
      </c>
      <c r="L193" s="3">
        <f t="shared" si="30"/>
        <v>0</v>
      </c>
      <c r="M193" t="str">
        <f t="shared" si="31"/>
        <v>best</v>
      </c>
      <c r="N193">
        <f t="shared" si="32"/>
        <v>1</v>
      </c>
      <c r="O193">
        <v>10.81</v>
      </c>
      <c r="P193">
        <v>806</v>
      </c>
      <c r="Q193" s="3">
        <f t="shared" si="41"/>
        <v>7.6101468624833135E-2</v>
      </c>
      <c r="R193" t="str">
        <f t="shared" si="40"/>
        <v/>
      </c>
      <c r="S193">
        <f t="shared" si="33"/>
        <v>0</v>
      </c>
      <c r="T193">
        <v>101.84</v>
      </c>
      <c r="U193">
        <v>749</v>
      </c>
      <c r="V193" s="3">
        <f t="shared" si="42"/>
        <v>0</v>
      </c>
      <c r="W193" t="str">
        <f t="shared" si="37"/>
        <v>best</v>
      </c>
      <c r="X193">
        <f t="shared" si="38"/>
        <v>1</v>
      </c>
      <c r="Z193" t="str">
        <f t="shared" si="34"/>
        <v>NEW-250-0.2-50-10-1&amp;749&amp;763&amp;TL&amp;108.2&amp;749&amp;0&amp;best&amp;10.8&amp;806&amp;7.61&amp;&amp;101.8&amp;749&amp;0&amp;best\\</v>
      </c>
    </row>
    <row r="194" spans="1:26" x14ac:dyDescent="0.25">
      <c r="A194" t="s">
        <v>299</v>
      </c>
      <c r="B194" t="str">
        <f t="shared" si="27"/>
        <v>NEW-250-0.2-50-10</v>
      </c>
      <c r="C194" t="str">
        <f t="shared" si="35"/>
        <v>NEW-250</v>
      </c>
      <c r="D194">
        <f t="shared" si="39"/>
        <v>708</v>
      </c>
      <c r="E194">
        <v>715</v>
      </c>
      <c r="F194" t="s">
        <v>45</v>
      </c>
      <c r="G194">
        <f t="shared" si="29"/>
        <v>0</v>
      </c>
      <c r="H194">
        <v>102.43</v>
      </c>
      <c r="I194">
        <v>708</v>
      </c>
      <c r="J194">
        <v>0</v>
      </c>
      <c r="K194">
        <v>708</v>
      </c>
      <c r="L194" s="3">
        <f t="shared" si="30"/>
        <v>0</v>
      </c>
      <c r="M194" t="str">
        <f t="shared" si="31"/>
        <v>best</v>
      </c>
      <c r="N194">
        <f t="shared" si="32"/>
        <v>1</v>
      </c>
      <c r="O194">
        <v>10.1</v>
      </c>
      <c r="P194">
        <v>754</v>
      </c>
      <c r="Q194" s="3">
        <f t="shared" si="41"/>
        <v>6.4971751412429279E-2</v>
      </c>
      <c r="R194" t="str">
        <f t="shared" si="40"/>
        <v/>
      </c>
      <c r="S194">
        <f t="shared" si="33"/>
        <v>0</v>
      </c>
      <c r="T194">
        <v>110.43</v>
      </c>
      <c r="U194">
        <v>708</v>
      </c>
      <c r="V194" s="3">
        <f t="shared" si="42"/>
        <v>0</v>
      </c>
      <c r="W194" t="str">
        <f t="shared" si="37"/>
        <v>best</v>
      </c>
      <c r="X194">
        <f t="shared" si="38"/>
        <v>1</v>
      </c>
      <c r="Z194" t="str">
        <f t="shared" si="34"/>
        <v>NEW-250-0.2-50-10-2&amp;708&amp;715&amp;TL&amp;102.4&amp;708&amp;0&amp;best&amp;10.1&amp;754&amp;6.5&amp;&amp;110.4&amp;708&amp;0&amp;best\\</v>
      </c>
    </row>
    <row r="195" spans="1:26" x14ac:dyDescent="0.25">
      <c r="A195" t="s">
        <v>300</v>
      </c>
      <c r="B195" t="str">
        <f t="shared" si="27"/>
        <v>NEW-250-0.2-50-10</v>
      </c>
      <c r="C195" t="str">
        <f t="shared" si="35"/>
        <v>NEW-250</v>
      </c>
      <c r="D195">
        <f t="shared" si="39"/>
        <v>719</v>
      </c>
      <c r="E195">
        <v>720</v>
      </c>
      <c r="F195" t="s">
        <v>45</v>
      </c>
      <c r="G195">
        <f t="shared" si="29"/>
        <v>0</v>
      </c>
      <c r="H195">
        <v>104.27</v>
      </c>
      <c r="I195">
        <v>719</v>
      </c>
      <c r="J195">
        <v>0</v>
      </c>
      <c r="K195">
        <v>719</v>
      </c>
      <c r="L195" s="3">
        <f t="shared" si="30"/>
        <v>0</v>
      </c>
      <c r="M195" t="str">
        <f t="shared" si="31"/>
        <v>best</v>
      </c>
      <c r="N195">
        <f t="shared" si="32"/>
        <v>1</v>
      </c>
      <c r="O195">
        <v>10.24</v>
      </c>
      <c r="P195">
        <v>756</v>
      </c>
      <c r="Q195" s="3">
        <f t="shared" si="41"/>
        <v>5.1460361613351768E-2</v>
      </c>
      <c r="R195" t="str">
        <f t="shared" si="40"/>
        <v/>
      </c>
      <c r="S195">
        <f t="shared" si="33"/>
        <v>0</v>
      </c>
      <c r="T195">
        <v>103.7</v>
      </c>
      <c r="U195">
        <v>719</v>
      </c>
      <c r="V195" s="3">
        <f t="shared" si="42"/>
        <v>0</v>
      </c>
      <c r="W195" t="str">
        <f t="shared" si="37"/>
        <v>best</v>
      </c>
      <c r="X195">
        <f t="shared" si="38"/>
        <v>1</v>
      </c>
      <c r="Z195" t="str">
        <f t="shared" si="34"/>
        <v>NEW-250-0.2-50-10-3&amp;719&amp;720&amp;TL&amp;104.3&amp;719&amp;0&amp;best&amp;10.2&amp;756&amp;5.15&amp;&amp;103.7&amp;719&amp;0&amp;best\\</v>
      </c>
    </row>
    <row r="196" spans="1:26" x14ac:dyDescent="0.25">
      <c r="A196" t="s">
        <v>301</v>
      </c>
      <c r="B196" t="str">
        <f t="shared" ref="B196:B259" si="43">LEFT(A196,LEN(A196)-2)</f>
        <v>NEW-250-0.2-50-10</v>
      </c>
      <c r="C196" t="str">
        <f t="shared" si="35"/>
        <v>NEW-250</v>
      </c>
      <c r="D196">
        <f t="shared" si="39"/>
        <v>680</v>
      </c>
      <c r="E196">
        <v>680</v>
      </c>
      <c r="F196" t="s">
        <v>45</v>
      </c>
      <c r="G196">
        <f t="shared" ref="G196:G259" si="44">IF(F196="opt",1,0)</f>
        <v>0</v>
      </c>
      <c r="H196">
        <v>117.91</v>
      </c>
      <c r="I196">
        <v>680</v>
      </c>
      <c r="J196">
        <v>0</v>
      </c>
      <c r="K196">
        <v>680</v>
      </c>
      <c r="L196" s="3">
        <f t="shared" ref="L196:L259" si="45">K196/D196-1</f>
        <v>0</v>
      </c>
      <c r="M196" t="str">
        <f t="shared" ref="M196:M259" si="46">IF(ISBLANK(K196),"",IF($D196&gt;=K196,IF($F196="opt","opt","best"),""))</f>
        <v>best</v>
      </c>
      <c r="N196">
        <f t="shared" ref="N196:N259" si="47">IF(OR(M196="opt",M196="best"),1,0)</f>
        <v>1</v>
      </c>
      <c r="O196">
        <v>9.9700000000000006</v>
      </c>
      <c r="P196">
        <v>723</v>
      </c>
      <c r="Q196" s="3">
        <f t="shared" si="41"/>
        <v>6.3235294117647056E-2</v>
      </c>
      <c r="R196" t="str">
        <f t="shared" si="40"/>
        <v/>
      </c>
      <c r="S196">
        <f t="shared" ref="S196:S259" si="48">IF(OR(R196="opt",R196="best"),1,0)</f>
        <v>0</v>
      </c>
      <c r="T196">
        <v>107.74</v>
      </c>
      <c r="U196">
        <v>680</v>
      </c>
      <c r="V196" s="3">
        <f t="shared" si="42"/>
        <v>0</v>
      </c>
      <c r="W196" t="str">
        <f t="shared" si="37"/>
        <v>best</v>
      </c>
      <c r="X196">
        <f t="shared" si="38"/>
        <v>1</v>
      </c>
      <c r="Z196" t="str">
        <f t="shared" si="34"/>
        <v>NEW-250-0.2-50-10-4&amp;680&amp;680&amp;TL&amp;117.9&amp;680&amp;0&amp;best&amp;10&amp;723&amp;6.32&amp;&amp;107.7&amp;680&amp;0&amp;best\\</v>
      </c>
    </row>
    <row r="197" spans="1:26" x14ac:dyDescent="0.25">
      <c r="A197" t="s">
        <v>302</v>
      </c>
      <c r="B197" t="str">
        <f t="shared" si="43"/>
        <v>NEW-250-0.2-50-10</v>
      </c>
      <c r="C197" t="str">
        <f t="shared" si="35"/>
        <v>NEW-250</v>
      </c>
      <c r="D197">
        <f t="shared" si="39"/>
        <v>758</v>
      </c>
      <c r="E197">
        <v>765</v>
      </c>
      <c r="F197" t="s">
        <v>45</v>
      </c>
      <c r="G197">
        <f t="shared" si="44"/>
        <v>0</v>
      </c>
      <c r="H197">
        <v>105.94</v>
      </c>
      <c r="I197">
        <v>758</v>
      </c>
      <c r="J197">
        <v>0</v>
      </c>
      <c r="K197">
        <v>758</v>
      </c>
      <c r="L197" s="3">
        <f t="shared" si="45"/>
        <v>0</v>
      </c>
      <c r="M197" t="str">
        <f t="shared" si="46"/>
        <v>best</v>
      </c>
      <c r="N197">
        <f t="shared" si="47"/>
        <v>1</v>
      </c>
      <c r="O197">
        <v>9.9600000000000009</v>
      </c>
      <c r="P197">
        <v>788</v>
      </c>
      <c r="Q197" s="3">
        <f t="shared" si="41"/>
        <v>3.9577836411609502E-2</v>
      </c>
      <c r="R197" t="str">
        <f t="shared" si="40"/>
        <v/>
      </c>
      <c r="S197">
        <f t="shared" si="48"/>
        <v>0</v>
      </c>
      <c r="T197">
        <v>127.89</v>
      </c>
      <c r="U197">
        <v>764</v>
      </c>
      <c r="V197" s="3">
        <f t="shared" si="42"/>
        <v>7.9155672823219003E-3</v>
      </c>
      <c r="W197" t="str">
        <f t="shared" si="37"/>
        <v/>
      </c>
      <c r="X197">
        <f t="shared" si="38"/>
        <v>0</v>
      </c>
      <c r="Z197" t="str">
        <f t="shared" si="34"/>
        <v>NEW-250-0.2-50-10-5&amp;758&amp;765&amp;TL&amp;105.9&amp;758&amp;0&amp;best&amp;10&amp;788&amp;3.96&amp;&amp;127.9&amp;764&amp;0.79&amp;\\</v>
      </c>
    </row>
    <row r="198" spans="1:26" x14ac:dyDescent="0.25">
      <c r="A198" t="s">
        <v>303</v>
      </c>
      <c r="B198" t="str">
        <f t="shared" si="43"/>
        <v>NEW-250-0.5-10-50</v>
      </c>
      <c r="C198" t="str">
        <f t="shared" si="35"/>
        <v>NEW-250</v>
      </c>
      <c r="D198">
        <f t="shared" si="39"/>
        <v>1431</v>
      </c>
      <c r="E198">
        <v>1696</v>
      </c>
      <c r="F198" t="s">
        <v>45</v>
      </c>
      <c r="G198">
        <f t="shared" si="44"/>
        <v>0</v>
      </c>
      <c r="H198">
        <v>195.17</v>
      </c>
      <c r="I198">
        <v>1431</v>
      </c>
      <c r="J198">
        <v>0</v>
      </c>
      <c r="K198">
        <v>1431</v>
      </c>
      <c r="L198" s="3">
        <f t="shared" si="45"/>
        <v>0</v>
      </c>
      <c r="M198" t="str">
        <f t="shared" si="46"/>
        <v>best</v>
      </c>
      <c r="N198">
        <f t="shared" si="47"/>
        <v>1</v>
      </c>
      <c r="O198">
        <v>24.12</v>
      </c>
      <c r="P198">
        <v>1536</v>
      </c>
      <c r="Q198" s="3">
        <f t="shared" si="41"/>
        <v>7.3375262054507395E-2</v>
      </c>
      <c r="R198" t="str">
        <f t="shared" si="40"/>
        <v/>
      </c>
      <c r="S198">
        <f t="shared" si="48"/>
        <v>0</v>
      </c>
      <c r="T198">
        <v>175.7</v>
      </c>
      <c r="U198">
        <v>1431</v>
      </c>
      <c r="V198" s="3">
        <f t="shared" si="42"/>
        <v>0</v>
      </c>
      <c r="W198" t="str">
        <f t="shared" si="37"/>
        <v>best</v>
      </c>
      <c r="X198">
        <f t="shared" si="38"/>
        <v>1</v>
      </c>
      <c r="Z198" t="str">
        <f t="shared" si="34"/>
        <v>NEW-250-0.5-10-50-1&amp;1431&amp;1696&amp;TL&amp;195.2&amp;1431&amp;0&amp;best&amp;24.1&amp;1536&amp;7.34&amp;&amp;175.7&amp;1431&amp;0&amp;best\\</v>
      </c>
    </row>
    <row r="199" spans="1:26" x14ac:dyDescent="0.25">
      <c r="A199" t="s">
        <v>304</v>
      </c>
      <c r="B199" t="str">
        <f t="shared" si="43"/>
        <v>NEW-250-0.5-10-50</v>
      </c>
      <c r="C199" t="str">
        <f t="shared" si="35"/>
        <v>NEW-250</v>
      </c>
      <c r="D199">
        <f t="shared" si="39"/>
        <v>1468</v>
      </c>
      <c r="E199">
        <v>1834</v>
      </c>
      <c r="F199" t="s">
        <v>45</v>
      </c>
      <c r="G199">
        <f t="shared" si="44"/>
        <v>0</v>
      </c>
      <c r="H199">
        <v>223.51</v>
      </c>
      <c r="I199">
        <v>1468</v>
      </c>
      <c r="J199">
        <v>0</v>
      </c>
      <c r="K199">
        <v>1468</v>
      </c>
      <c r="L199" s="3">
        <f t="shared" si="45"/>
        <v>0</v>
      </c>
      <c r="M199" t="str">
        <f t="shared" si="46"/>
        <v>best</v>
      </c>
      <c r="N199">
        <f t="shared" si="47"/>
        <v>1</v>
      </c>
      <c r="O199">
        <v>24.06</v>
      </c>
      <c r="P199">
        <v>1622</v>
      </c>
      <c r="Q199" s="3">
        <f t="shared" si="41"/>
        <v>0.10490463215258861</v>
      </c>
      <c r="R199" t="str">
        <f t="shared" si="40"/>
        <v/>
      </c>
      <c r="S199">
        <f t="shared" si="48"/>
        <v>0</v>
      </c>
      <c r="T199">
        <v>168.53</v>
      </c>
      <c r="U199">
        <v>1471</v>
      </c>
      <c r="V199" s="3">
        <f t="shared" si="42"/>
        <v>2.043596730245234E-3</v>
      </c>
      <c r="W199" t="str">
        <f t="shared" si="37"/>
        <v/>
      </c>
      <c r="X199">
        <f t="shared" si="38"/>
        <v>0</v>
      </c>
      <c r="Z199" t="str">
        <f t="shared" si="34"/>
        <v>NEW-250-0.5-10-50-2&amp;1468&amp;1834&amp;TL&amp;223.5&amp;1468&amp;0&amp;best&amp;24.1&amp;1622&amp;10.49&amp;&amp;168.5&amp;1471&amp;0.2&amp;\\</v>
      </c>
    </row>
    <row r="200" spans="1:26" x14ac:dyDescent="0.25">
      <c r="A200" t="s">
        <v>305</v>
      </c>
      <c r="B200" t="str">
        <f t="shared" si="43"/>
        <v>NEW-250-0.5-10-50</v>
      </c>
      <c r="C200" t="str">
        <f t="shared" si="35"/>
        <v>NEW-250</v>
      </c>
      <c r="D200">
        <f t="shared" si="39"/>
        <v>1417</v>
      </c>
      <c r="E200">
        <v>1502</v>
      </c>
      <c r="F200" t="s">
        <v>45</v>
      </c>
      <c r="G200">
        <f t="shared" si="44"/>
        <v>0</v>
      </c>
      <c r="H200">
        <v>234.75</v>
      </c>
      <c r="I200">
        <v>1417</v>
      </c>
      <c r="J200">
        <v>0</v>
      </c>
      <c r="K200">
        <v>1417</v>
      </c>
      <c r="L200" s="3">
        <f t="shared" si="45"/>
        <v>0</v>
      </c>
      <c r="M200" t="str">
        <f t="shared" si="46"/>
        <v>best</v>
      </c>
      <c r="N200">
        <f t="shared" si="47"/>
        <v>1</v>
      </c>
      <c r="O200">
        <v>24</v>
      </c>
      <c r="P200">
        <v>1579</v>
      </c>
      <c r="Q200" s="3">
        <f t="shared" si="41"/>
        <v>0.11432604093154541</v>
      </c>
      <c r="R200" t="str">
        <f t="shared" si="40"/>
        <v/>
      </c>
      <c r="S200">
        <f t="shared" si="48"/>
        <v>0</v>
      </c>
      <c r="T200">
        <v>205.66</v>
      </c>
      <c r="U200">
        <v>1417</v>
      </c>
      <c r="V200" s="3">
        <f t="shared" si="42"/>
        <v>0</v>
      </c>
      <c r="W200" t="str">
        <f t="shared" si="37"/>
        <v>best</v>
      </c>
      <c r="X200">
        <f t="shared" si="38"/>
        <v>1</v>
      </c>
      <c r="Z200" t="str">
        <f t="shared" si="34"/>
        <v>NEW-250-0.5-10-50-3&amp;1417&amp;1502&amp;TL&amp;234.8&amp;1417&amp;0&amp;best&amp;24&amp;1579&amp;11.43&amp;&amp;205.7&amp;1417&amp;0&amp;best\\</v>
      </c>
    </row>
    <row r="201" spans="1:26" x14ac:dyDescent="0.25">
      <c r="A201" t="s">
        <v>306</v>
      </c>
      <c r="B201" t="str">
        <f t="shared" si="43"/>
        <v>NEW-250-0.5-10-50</v>
      </c>
      <c r="C201" t="str">
        <f t="shared" si="35"/>
        <v>NEW-250</v>
      </c>
      <c r="D201">
        <f t="shared" si="39"/>
        <v>1492</v>
      </c>
      <c r="E201">
        <v>1716</v>
      </c>
      <c r="F201" t="s">
        <v>45</v>
      </c>
      <c r="G201">
        <f t="shared" si="44"/>
        <v>0</v>
      </c>
      <c r="H201">
        <v>208.78</v>
      </c>
      <c r="I201">
        <v>1492</v>
      </c>
      <c r="J201">
        <v>0</v>
      </c>
      <c r="K201">
        <v>1492</v>
      </c>
      <c r="L201" s="3">
        <f t="shared" si="45"/>
        <v>0</v>
      </c>
      <c r="M201" t="str">
        <f t="shared" si="46"/>
        <v>best</v>
      </c>
      <c r="N201">
        <f t="shared" si="47"/>
        <v>1</v>
      </c>
      <c r="O201">
        <v>24.72</v>
      </c>
      <c r="P201">
        <v>1632</v>
      </c>
      <c r="Q201" s="3">
        <f t="shared" si="41"/>
        <v>9.3833780160857971E-2</v>
      </c>
      <c r="R201" t="str">
        <f t="shared" si="40"/>
        <v/>
      </c>
      <c r="S201">
        <f t="shared" si="48"/>
        <v>0</v>
      </c>
      <c r="T201">
        <v>183.18</v>
      </c>
      <c r="U201">
        <v>1518</v>
      </c>
      <c r="V201" s="3">
        <f t="shared" si="42"/>
        <v>1.7426273458444941E-2</v>
      </c>
      <c r="W201" t="str">
        <f t="shared" si="37"/>
        <v/>
      </c>
      <c r="X201">
        <f t="shared" si="38"/>
        <v>0</v>
      </c>
      <c r="Z201" t="str">
        <f t="shared" si="34"/>
        <v>NEW-250-0.5-10-50-4&amp;1492&amp;1716&amp;TL&amp;208.8&amp;1492&amp;0&amp;best&amp;24.7&amp;1632&amp;9.38&amp;&amp;183.2&amp;1518&amp;1.74&amp;\\</v>
      </c>
    </row>
    <row r="202" spans="1:26" x14ac:dyDescent="0.25">
      <c r="A202" t="s">
        <v>307</v>
      </c>
      <c r="B202" t="str">
        <f t="shared" si="43"/>
        <v>NEW-250-0.5-10-50</v>
      </c>
      <c r="C202" t="str">
        <f t="shared" si="35"/>
        <v>NEW-250</v>
      </c>
      <c r="D202">
        <f t="shared" si="39"/>
        <v>1474</v>
      </c>
      <c r="E202">
        <v>1798</v>
      </c>
      <c r="F202" t="s">
        <v>45</v>
      </c>
      <c r="G202">
        <f t="shared" si="44"/>
        <v>0</v>
      </c>
      <c r="H202">
        <v>205.04</v>
      </c>
      <c r="I202">
        <v>1483</v>
      </c>
      <c r="J202">
        <v>0</v>
      </c>
      <c r="K202">
        <v>1483</v>
      </c>
      <c r="L202" s="3">
        <f t="shared" si="45"/>
        <v>6.105834464043447E-3</v>
      </c>
      <c r="M202" t="str">
        <f t="shared" si="46"/>
        <v/>
      </c>
      <c r="N202">
        <f t="shared" si="47"/>
        <v>0</v>
      </c>
      <c r="O202">
        <v>24.3</v>
      </c>
      <c r="P202">
        <v>1549</v>
      </c>
      <c r="Q202" s="3">
        <f t="shared" si="41"/>
        <v>5.0881953867028429E-2</v>
      </c>
      <c r="R202" t="str">
        <f t="shared" si="40"/>
        <v/>
      </c>
      <c r="S202">
        <f t="shared" si="48"/>
        <v>0</v>
      </c>
      <c r="T202">
        <v>175.63</v>
      </c>
      <c r="U202">
        <v>1474</v>
      </c>
      <c r="V202" s="3">
        <f t="shared" si="42"/>
        <v>0</v>
      </c>
      <c r="W202" t="str">
        <f t="shared" si="37"/>
        <v>best</v>
      </c>
      <c r="X202">
        <f t="shared" si="38"/>
        <v>1</v>
      </c>
      <c r="Z202" t="str">
        <f t="shared" si="34"/>
        <v>NEW-250-0.5-10-50-5&amp;1474&amp;1798&amp;TL&amp;205&amp;1483&amp;0.61&amp;&amp;24.3&amp;1549&amp;5.09&amp;&amp;175.6&amp;1474&amp;0&amp;best\\</v>
      </c>
    </row>
    <row r="203" spans="1:26" x14ac:dyDescent="0.25">
      <c r="A203" t="s">
        <v>308</v>
      </c>
      <c r="B203" t="str">
        <f t="shared" si="43"/>
        <v>NEW-250-0.5-25-25</v>
      </c>
      <c r="C203" t="str">
        <f t="shared" si="35"/>
        <v>NEW-250</v>
      </c>
      <c r="D203">
        <f t="shared" si="39"/>
        <v>900</v>
      </c>
      <c r="E203">
        <v>1018</v>
      </c>
      <c r="F203" t="s">
        <v>45</v>
      </c>
      <c r="G203">
        <f t="shared" si="44"/>
        <v>0</v>
      </c>
      <c r="H203">
        <v>204.38</v>
      </c>
      <c r="I203">
        <v>900</v>
      </c>
      <c r="J203">
        <v>0</v>
      </c>
      <c r="K203">
        <v>900</v>
      </c>
      <c r="L203" s="3">
        <f t="shared" si="45"/>
        <v>0</v>
      </c>
      <c r="M203" t="str">
        <f t="shared" si="46"/>
        <v>best</v>
      </c>
      <c r="N203">
        <f t="shared" si="47"/>
        <v>1</v>
      </c>
      <c r="O203">
        <v>24.23</v>
      </c>
      <c r="P203">
        <v>981</v>
      </c>
      <c r="Q203" s="3">
        <f t="shared" si="41"/>
        <v>9.000000000000008E-2</v>
      </c>
      <c r="R203" t="str">
        <f t="shared" si="40"/>
        <v/>
      </c>
      <c r="S203">
        <f t="shared" si="48"/>
        <v>0</v>
      </c>
      <c r="T203">
        <v>182</v>
      </c>
      <c r="U203">
        <v>914</v>
      </c>
      <c r="V203" s="3">
        <f t="shared" si="42"/>
        <v>1.5555555555555545E-2</v>
      </c>
      <c r="W203" t="str">
        <f t="shared" si="37"/>
        <v/>
      </c>
      <c r="X203">
        <f t="shared" si="38"/>
        <v>0</v>
      </c>
      <c r="Z203" t="str">
        <f t="shared" ref="Z203:Z266" si="49">A203&amp;"&amp;"&amp;D203&amp;"&amp;"&amp;E203&amp;"&amp;"&amp;F203&amp;"&amp;"&amp;ROUND(H203,1)&amp;"&amp;"&amp;K203&amp;"&amp;"&amp;ROUND(L203*100,2)&amp;"&amp;"&amp;M203&amp;"&amp;"&amp;ROUND(O203,1)&amp;"&amp;"&amp;P203&amp;"&amp;"&amp;ROUND(100*Q203,2)&amp;"&amp;"&amp;R203&amp;"&amp;"&amp;ROUND(T203,1)&amp;"&amp;"&amp;U203&amp;"&amp;"&amp;ROUND(V203*100,2)&amp;"&amp;"&amp;W203&amp;"\\"</f>
        <v>NEW-250-0.5-25-25-1&amp;900&amp;1018&amp;TL&amp;204.4&amp;900&amp;0&amp;best&amp;24.2&amp;981&amp;9&amp;&amp;182&amp;914&amp;1.56&amp;\\</v>
      </c>
    </row>
    <row r="204" spans="1:26" x14ac:dyDescent="0.25">
      <c r="A204" t="s">
        <v>309</v>
      </c>
      <c r="B204" t="str">
        <f t="shared" si="43"/>
        <v>NEW-250-0.5-25-25</v>
      </c>
      <c r="C204" t="str">
        <f t="shared" si="35"/>
        <v>NEW-250</v>
      </c>
      <c r="D204">
        <f t="shared" si="39"/>
        <v>921</v>
      </c>
      <c r="E204">
        <v>1044</v>
      </c>
      <c r="F204" t="s">
        <v>45</v>
      </c>
      <c r="G204">
        <f t="shared" si="44"/>
        <v>0</v>
      </c>
      <c r="H204">
        <v>195.44</v>
      </c>
      <c r="I204">
        <v>921</v>
      </c>
      <c r="J204">
        <v>0</v>
      </c>
      <c r="K204">
        <v>921</v>
      </c>
      <c r="L204" s="3">
        <f t="shared" si="45"/>
        <v>0</v>
      </c>
      <c r="M204" t="str">
        <f t="shared" si="46"/>
        <v>best</v>
      </c>
      <c r="N204">
        <f t="shared" si="47"/>
        <v>1</v>
      </c>
      <c r="O204">
        <v>24.08</v>
      </c>
      <c r="P204">
        <v>1005</v>
      </c>
      <c r="Q204" s="3">
        <f t="shared" si="41"/>
        <v>9.1205211726384405E-2</v>
      </c>
      <c r="R204" t="str">
        <f t="shared" si="40"/>
        <v/>
      </c>
      <c r="S204">
        <f t="shared" si="48"/>
        <v>0</v>
      </c>
      <c r="T204">
        <v>171.87</v>
      </c>
      <c r="U204">
        <v>939</v>
      </c>
      <c r="V204" s="3">
        <f t="shared" si="42"/>
        <v>1.9543973941368087E-2</v>
      </c>
      <c r="W204" t="str">
        <f t="shared" si="37"/>
        <v/>
      </c>
      <c r="X204">
        <f t="shared" si="38"/>
        <v>0</v>
      </c>
      <c r="Z204" t="str">
        <f t="shared" si="49"/>
        <v>NEW-250-0.5-25-25-2&amp;921&amp;1044&amp;TL&amp;195.4&amp;921&amp;0&amp;best&amp;24.1&amp;1005&amp;9.12&amp;&amp;171.9&amp;939&amp;1.95&amp;\\</v>
      </c>
    </row>
    <row r="205" spans="1:26" x14ac:dyDescent="0.25">
      <c r="A205" t="s">
        <v>310</v>
      </c>
      <c r="B205" t="str">
        <f t="shared" si="43"/>
        <v>NEW-250-0.5-25-25</v>
      </c>
      <c r="C205" t="str">
        <f t="shared" si="35"/>
        <v>NEW-250</v>
      </c>
      <c r="D205">
        <f t="shared" si="39"/>
        <v>896</v>
      </c>
      <c r="E205">
        <v>1100</v>
      </c>
      <c r="F205" t="s">
        <v>45</v>
      </c>
      <c r="G205">
        <f t="shared" si="44"/>
        <v>0</v>
      </c>
      <c r="H205">
        <v>194.96</v>
      </c>
      <c r="I205">
        <v>896</v>
      </c>
      <c r="J205">
        <v>0</v>
      </c>
      <c r="K205">
        <v>896</v>
      </c>
      <c r="L205" s="3">
        <f t="shared" si="45"/>
        <v>0</v>
      </c>
      <c r="M205" t="str">
        <f t="shared" si="46"/>
        <v>best</v>
      </c>
      <c r="N205">
        <f t="shared" si="47"/>
        <v>1</v>
      </c>
      <c r="O205">
        <v>25.56</v>
      </c>
      <c r="P205">
        <v>977</v>
      </c>
      <c r="Q205" s="3">
        <f t="shared" si="41"/>
        <v>9.0401785714285809E-2</v>
      </c>
      <c r="R205" t="str">
        <f t="shared" si="40"/>
        <v/>
      </c>
      <c r="S205">
        <f t="shared" si="48"/>
        <v>0</v>
      </c>
      <c r="T205">
        <v>164.35</v>
      </c>
      <c r="U205">
        <v>896</v>
      </c>
      <c r="V205" s="3">
        <f t="shared" si="42"/>
        <v>0</v>
      </c>
      <c r="W205" t="str">
        <f t="shared" si="37"/>
        <v>best</v>
      </c>
      <c r="X205">
        <f t="shared" si="38"/>
        <v>1</v>
      </c>
      <c r="Z205" t="str">
        <f t="shared" si="49"/>
        <v>NEW-250-0.5-25-25-3&amp;896&amp;1100&amp;TL&amp;195&amp;896&amp;0&amp;best&amp;25.6&amp;977&amp;9.04&amp;&amp;164.4&amp;896&amp;0&amp;best\\</v>
      </c>
    </row>
    <row r="206" spans="1:26" x14ac:dyDescent="0.25">
      <c r="A206" t="s">
        <v>311</v>
      </c>
      <c r="B206" t="str">
        <f t="shared" si="43"/>
        <v>NEW-250-0.5-25-25</v>
      </c>
      <c r="C206" t="str">
        <f t="shared" si="35"/>
        <v>NEW-250</v>
      </c>
      <c r="D206">
        <f t="shared" si="39"/>
        <v>956</v>
      </c>
      <c r="E206">
        <v>1082</v>
      </c>
      <c r="F206" t="s">
        <v>45</v>
      </c>
      <c r="G206">
        <f t="shared" si="44"/>
        <v>0</v>
      </c>
      <c r="H206">
        <v>237.63</v>
      </c>
      <c r="I206">
        <v>956</v>
      </c>
      <c r="J206">
        <v>0</v>
      </c>
      <c r="K206">
        <v>956</v>
      </c>
      <c r="L206" s="3">
        <f t="shared" si="45"/>
        <v>0</v>
      </c>
      <c r="M206" t="str">
        <f t="shared" si="46"/>
        <v>best</v>
      </c>
      <c r="N206">
        <f t="shared" si="47"/>
        <v>1</v>
      </c>
      <c r="O206">
        <v>26.01</v>
      </c>
      <c r="P206">
        <v>1017</v>
      </c>
      <c r="Q206" s="3">
        <f t="shared" si="41"/>
        <v>6.3807531380753124E-2</v>
      </c>
      <c r="R206" t="str">
        <f t="shared" si="40"/>
        <v/>
      </c>
      <c r="S206">
        <f t="shared" si="48"/>
        <v>0</v>
      </c>
      <c r="T206">
        <v>189.52</v>
      </c>
      <c r="U206">
        <v>957</v>
      </c>
      <c r="V206" s="3">
        <f t="shared" si="42"/>
        <v>1.0460251046024993E-3</v>
      </c>
      <c r="W206" t="str">
        <f t="shared" si="37"/>
        <v/>
      </c>
      <c r="X206">
        <f t="shared" si="38"/>
        <v>0</v>
      </c>
      <c r="Z206" t="str">
        <f t="shared" si="49"/>
        <v>NEW-250-0.5-25-25-4&amp;956&amp;1082&amp;TL&amp;237.6&amp;956&amp;0&amp;best&amp;26&amp;1017&amp;6.38&amp;&amp;189.5&amp;957&amp;0.1&amp;\\</v>
      </c>
    </row>
    <row r="207" spans="1:26" x14ac:dyDescent="0.25">
      <c r="A207" t="s">
        <v>312</v>
      </c>
      <c r="B207" t="str">
        <f t="shared" si="43"/>
        <v>NEW-250-0.5-25-25</v>
      </c>
      <c r="C207" t="str">
        <f t="shared" si="35"/>
        <v>NEW-250</v>
      </c>
      <c r="D207">
        <f t="shared" si="39"/>
        <v>914</v>
      </c>
      <c r="E207">
        <v>1060</v>
      </c>
      <c r="F207" t="s">
        <v>45</v>
      </c>
      <c r="G207">
        <f t="shared" si="44"/>
        <v>0</v>
      </c>
      <c r="H207">
        <v>219.42</v>
      </c>
      <c r="I207">
        <v>915</v>
      </c>
      <c r="J207">
        <v>0</v>
      </c>
      <c r="K207">
        <v>915</v>
      </c>
      <c r="L207" s="3">
        <f t="shared" si="45"/>
        <v>1.094091903719896E-3</v>
      </c>
      <c r="M207" t="str">
        <f t="shared" si="46"/>
        <v/>
      </c>
      <c r="N207">
        <f t="shared" si="47"/>
        <v>0</v>
      </c>
      <c r="O207">
        <v>25.68</v>
      </c>
      <c r="P207">
        <v>996</v>
      </c>
      <c r="Q207" s="3">
        <f t="shared" si="41"/>
        <v>8.97155361050328E-2</v>
      </c>
      <c r="R207" t="str">
        <f t="shared" si="40"/>
        <v/>
      </c>
      <c r="S207">
        <f t="shared" si="48"/>
        <v>0</v>
      </c>
      <c r="T207">
        <v>210.2</v>
      </c>
      <c r="U207">
        <v>914</v>
      </c>
      <c r="V207" s="3">
        <f t="shared" si="42"/>
        <v>0</v>
      </c>
      <c r="W207" t="str">
        <f t="shared" si="37"/>
        <v>best</v>
      </c>
      <c r="X207">
        <f t="shared" si="38"/>
        <v>1</v>
      </c>
      <c r="Z207" t="str">
        <f t="shared" si="49"/>
        <v>NEW-250-0.5-25-25-5&amp;914&amp;1060&amp;TL&amp;219.4&amp;915&amp;0.11&amp;&amp;25.7&amp;996&amp;8.97&amp;&amp;210.2&amp;914&amp;0&amp;best\\</v>
      </c>
    </row>
    <row r="208" spans="1:26" x14ac:dyDescent="0.25">
      <c r="A208" t="s">
        <v>313</v>
      </c>
      <c r="B208" t="str">
        <f t="shared" si="43"/>
        <v>NEW-250-0.5-50-10</v>
      </c>
      <c r="C208" t="str">
        <f t="shared" si="35"/>
        <v>NEW-250</v>
      </c>
      <c r="D208">
        <f t="shared" si="39"/>
        <v>533</v>
      </c>
      <c r="E208">
        <v>535</v>
      </c>
      <c r="F208" t="s">
        <v>45</v>
      </c>
      <c r="G208">
        <f t="shared" si="44"/>
        <v>0</v>
      </c>
      <c r="H208">
        <v>188.08</v>
      </c>
      <c r="I208">
        <v>533</v>
      </c>
      <c r="J208">
        <v>0</v>
      </c>
      <c r="K208">
        <v>533</v>
      </c>
      <c r="L208" s="3">
        <f t="shared" si="45"/>
        <v>0</v>
      </c>
      <c r="M208" t="str">
        <f t="shared" si="46"/>
        <v>best</v>
      </c>
      <c r="N208">
        <f t="shared" si="47"/>
        <v>1</v>
      </c>
      <c r="O208">
        <v>25.18</v>
      </c>
      <c r="P208">
        <v>561</v>
      </c>
      <c r="Q208" s="3">
        <f t="shared" si="41"/>
        <v>5.2532833020637826E-2</v>
      </c>
      <c r="R208" t="str">
        <f t="shared" si="40"/>
        <v/>
      </c>
      <c r="S208">
        <f t="shared" si="48"/>
        <v>0</v>
      </c>
      <c r="T208">
        <v>161.83000000000001</v>
      </c>
      <c r="U208">
        <v>533</v>
      </c>
      <c r="V208" s="3">
        <f t="shared" si="42"/>
        <v>0</v>
      </c>
      <c r="W208" t="str">
        <f t="shared" si="37"/>
        <v>best</v>
      </c>
      <c r="X208">
        <f t="shared" si="38"/>
        <v>1</v>
      </c>
      <c r="Z208" t="str">
        <f t="shared" si="49"/>
        <v>NEW-250-0.5-50-10-1&amp;533&amp;535&amp;TL&amp;188.1&amp;533&amp;0&amp;best&amp;25.2&amp;561&amp;5.25&amp;&amp;161.8&amp;533&amp;0&amp;best\\</v>
      </c>
    </row>
    <row r="209" spans="1:26" x14ac:dyDescent="0.25">
      <c r="A209" t="s">
        <v>314</v>
      </c>
      <c r="B209" t="str">
        <f t="shared" si="43"/>
        <v>NEW-250-0.5-50-10</v>
      </c>
      <c r="C209" t="str">
        <f t="shared" si="35"/>
        <v>NEW-250</v>
      </c>
      <c r="D209">
        <f t="shared" si="39"/>
        <v>554</v>
      </c>
      <c r="E209">
        <v>588</v>
      </c>
      <c r="F209" t="s">
        <v>45</v>
      </c>
      <c r="G209">
        <f t="shared" si="44"/>
        <v>0</v>
      </c>
      <c r="H209">
        <v>203.23</v>
      </c>
      <c r="I209">
        <v>554</v>
      </c>
      <c r="J209">
        <v>0</v>
      </c>
      <c r="K209">
        <v>554</v>
      </c>
      <c r="L209" s="3">
        <f t="shared" si="45"/>
        <v>0</v>
      </c>
      <c r="M209" t="str">
        <f t="shared" si="46"/>
        <v>best</v>
      </c>
      <c r="N209">
        <f t="shared" si="47"/>
        <v>1</v>
      </c>
      <c r="O209">
        <v>24.99</v>
      </c>
      <c r="P209">
        <v>595</v>
      </c>
      <c r="Q209" s="3">
        <f t="shared" si="41"/>
        <v>7.400722021660644E-2</v>
      </c>
      <c r="R209" t="str">
        <f t="shared" si="40"/>
        <v/>
      </c>
      <c r="S209">
        <f t="shared" si="48"/>
        <v>0</v>
      </c>
      <c r="T209">
        <v>189.04</v>
      </c>
      <c r="U209">
        <v>554</v>
      </c>
      <c r="V209" s="3">
        <f t="shared" si="42"/>
        <v>0</v>
      </c>
      <c r="W209" t="str">
        <f t="shared" si="37"/>
        <v>best</v>
      </c>
      <c r="X209">
        <f t="shared" si="38"/>
        <v>1</v>
      </c>
      <c r="Z209" t="str">
        <f t="shared" si="49"/>
        <v>NEW-250-0.5-50-10-2&amp;554&amp;588&amp;TL&amp;203.2&amp;554&amp;0&amp;best&amp;25&amp;595&amp;7.4&amp;&amp;189&amp;554&amp;0&amp;best\\</v>
      </c>
    </row>
    <row r="210" spans="1:26" x14ac:dyDescent="0.25">
      <c r="A210" t="s">
        <v>315</v>
      </c>
      <c r="B210" t="str">
        <f t="shared" si="43"/>
        <v>NEW-250-0.5-50-10</v>
      </c>
      <c r="C210" t="str">
        <f t="shared" si="35"/>
        <v>NEW-250</v>
      </c>
      <c r="D210">
        <f t="shared" si="39"/>
        <v>556</v>
      </c>
      <c r="E210">
        <v>557</v>
      </c>
      <c r="F210" t="s">
        <v>45</v>
      </c>
      <c r="G210">
        <f t="shared" si="44"/>
        <v>0</v>
      </c>
      <c r="H210">
        <v>173.66</v>
      </c>
      <c r="I210">
        <v>556</v>
      </c>
      <c r="J210">
        <v>0</v>
      </c>
      <c r="K210">
        <v>556</v>
      </c>
      <c r="L210" s="3">
        <f t="shared" si="45"/>
        <v>0</v>
      </c>
      <c r="M210" t="str">
        <f t="shared" si="46"/>
        <v>best</v>
      </c>
      <c r="N210">
        <f t="shared" si="47"/>
        <v>1</v>
      </c>
      <c r="O210">
        <v>24.86</v>
      </c>
      <c r="P210">
        <v>571</v>
      </c>
      <c r="Q210" s="3">
        <f t="shared" si="41"/>
        <v>2.6978417266187105E-2</v>
      </c>
      <c r="R210" t="str">
        <f t="shared" si="40"/>
        <v/>
      </c>
      <c r="S210">
        <f t="shared" si="48"/>
        <v>0</v>
      </c>
      <c r="T210">
        <v>166.84</v>
      </c>
      <c r="U210">
        <v>556</v>
      </c>
      <c r="V210" s="3">
        <f t="shared" si="42"/>
        <v>0</v>
      </c>
      <c r="W210" t="str">
        <f t="shared" si="37"/>
        <v>best</v>
      </c>
      <c r="X210">
        <f t="shared" si="38"/>
        <v>1</v>
      </c>
      <c r="Z210" t="str">
        <f t="shared" si="49"/>
        <v>NEW-250-0.5-50-10-3&amp;556&amp;557&amp;TL&amp;173.7&amp;556&amp;0&amp;best&amp;24.9&amp;571&amp;2.7&amp;&amp;166.8&amp;556&amp;0&amp;best\\</v>
      </c>
    </row>
    <row r="211" spans="1:26" x14ac:dyDescent="0.25">
      <c r="A211" t="s">
        <v>316</v>
      </c>
      <c r="B211" t="str">
        <f t="shared" si="43"/>
        <v>NEW-250-0.5-50-10</v>
      </c>
      <c r="C211" t="str">
        <f t="shared" si="35"/>
        <v>NEW-250</v>
      </c>
      <c r="D211">
        <f t="shared" si="39"/>
        <v>558</v>
      </c>
      <c r="E211">
        <v>569</v>
      </c>
      <c r="F211" t="s">
        <v>45</v>
      </c>
      <c r="G211">
        <f t="shared" si="44"/>
        <v>0</v>
      </c>
      <c r="H211">
        <v>181.67</v>
      </c>
      <c r="I211">
        <v>558</v>
      </c>
      <c r="J211">
        <v>0</v>
      </c>
      <c r="K211">
        <v>558</v>
      </c>
      <c r="L211" s="3">
        <f t="shared" si="45"/>
        <v>0</v>
      </c>
      <c r="M211" t="str">
        <f t="shared" si="46"/>
        <v>best</v>
      </c>
      <c r="N211">
        <f t="shared" si="47"/>
        <v>1</v>
      </c>
      <c r="O211">
        <v>25.17</v>
      </c>
      <c r="P211">
        <v>558</v>
      </c>
      <c r="Q211" s="3">
        <f t="shared" si="41"/>
        <v>0</v>
      </c>
      <c r="R211" t="str">
        <f t="shared" si="40"/>
        <v>best</v>
      </c>
      <c r="S211">
        <f t="shared" si="48"/>
        <v>1</v>
      </c>
      <c r="T211">
        <v>206.3</v>
      </c>
      <c r="U211">
        <v>558</v>
      </c>
      <c r="V211" s="3">
        <f t="shared" si="42"/>
        <v>0</v>
      </c>
      <c r="W211" t="str">
        <f t="shared" si="37"/>
        <v>best</v>
      </c>
      <c r="X211">
        <f t="shared" si="38"/>
        <v>1</v>
      </c>
      <c r="Z211" t="str">
        <f t="shared" si="49"/>
        <v>NEW-250-0.5-50-10-4&amp;558&amp;569&amp;TL&amp;181.7&amp;558&amp;0&amp;best&amp;25.2&amp;558&amp;0&amp;best&amp;206.3&amp;558&amp;0&amp;best\\</v>
      </c>
    </row>
    <row r="212" spans="1:26" x14ac:dyDescent="0.25">
      <c r="A212" t="s">
        <v>317</v>
      </c>
      <c r="B212" t="str">
        <f t="shared" si="43"/>
        <v>NEW-250-0.5-50-10</v>
      </c>
      <c r="C212" t="str">
        <f t="shared" si="35"/>
        <v>NEW-250</v>
      </c>
      <c r="D212">
        <f t="shared" si="39"/>
        <v>532</v>
      </c>
      <c r="E212">
        <v>532</v>
      </c>
      <c r="F212" t="s">
        <v>45</v>
      </c>
      <c r="G212">
        <f t="shared" si="44"/>
        <v>0</v>
      </c>
      <c r="H212">
        <v>186.12</v>
      </c>
      <c r="I212">
        <v>532</v>
      </c>
      <c r="J212">
        <v>0</v>
      </c>
      <c r="K212">
        <v>532</v>
      </c>
      <c r="L212" s="3">
        <f t="shared" si="45"/>
        <v>0</v>
      </c>
      <c r="M212" t="str">
        <f t="shared" si="46"/>
        <v>best</v>
      </c>
      <c r="N212">
        <f t="shared" si="47"/>
        <v>1</v>
      </c>
      <c r="O212">
        <v>24.63</v>
      </c>
      <c r="P212">
        <v>562</v>
      </c>
      <c r="Q212" s="3">
        <f t="shared" si="41"/>
        <v>5.6390977443609103E-2</v>
      </c>
      <c r="R212" t="str">
        <f t="shared" si="40"/>
        <v/>
      </c>
      <c r="S212">
        <f t="shared" si="48"/>
        <v>0</v>
      </c>
      <c r="T212">
        <v>143.61000000000001</v>
      </c>
      <c r="U212">
        <v>532</v>
      </c>
      <c r="V212" s="3">
        <f t="shared" si="42"/>
        <v>0</v>
      </c>
      <c r="W212" t="str">
        <f t="shared" si="37"/>
        <v>best</v>
      </c>
      <c r="X212">
        <f t="shared" si="38"/>
        <v>1</v>
      </c>
      <c r="Z212" t="str">
        <f t="shared" si="49"/>
        <v>NEW-250-0.5-50-10-5&amp;532&amp;532&amp;TL&amp;186.1&amp;532&amp;0&amp;best&amp;24.6&amp;562&amp;5.64&amp;&amp;143.6&amp;532&amp;0&amp;best\\</v>
      </c>
    </row>
    <row r="213" spans="1:26" x14ac:dyDescent="0.25">
      <c r="A213" t="s">
        <v>318</v>
      </c>
      <c r="B213" t="str">
        <f t="shared" si="43"/>
        <v>NEW-250-0.8-10-50</v>
      </c>
      <c r="C213" t="str">
        <f t="shared" si="35"/>
        <v>NEW-250</v>
      </c>
      <c r="D213">
        <f t="shared" si="39"/>
        <v>1410</v>
      </c>
      <c r="E213">
        <v>1627</v>
      </c>
      <c r="F213" t="s">
        <v>45</v>
      </c>
      <c r="G213">
        <f t="shared" si="44"/>
        <v>0</v>
      </c>
      <c r="H213">
        <v>304.64999999999998</v>
      </c>
      <c r="I213">
        <v>1410</v>
      </c>
      <c r="J213">
        <v>0</v>
      </c>
      <c r="K213">
        <v>1410</v>
      </c>
      <c r="L213" s="3">
        <f t="shared" si="45"/>
        <v>0</v>
      </c>
      <c r="M213" t="str">
        <f t="shared" si="46"/>
        <v>best</v>
      </c>
      <c r="N213">
        <f t="shared" si="47"/>
        <v>1</v>
      </c>
      <c r="O213">
        <v>42.4</v>
      </c>
      <c r="P213">
        <v>1509</v>
      </c>
      <c r="Q213" s="3">
        <f t="shared" si="41"/>
        <v>7.0212765957446743E-2</v>
      </c>
      <c r="R213" t="str">
        <f t="shared" si="40"/>
        <v/>
      </c>
      <c r="S213">
        <f t="shared" si="48"/>
        <v>0</v>
      </c>
      <c r="T213">
        <v>275.55</v>
      </c>
      <c r="U213">
        <v>1435</v>
      </c>
      <c r="V213" s="3">
        <f t="shared" si="42"/>
        <v>1.7730496453900679E-2</v>
      </c>
      <c r="W213" t="str">
        <f t="shared" si="37"/>
        <v/>
      </c>
      <c r="X213">
        <f t="shared" si="38"/>
        <v>0</v>
      </c>
      <c r="Z213" t="str">
        <f t="shared" si="49"/>
        <v>NEW-250-0.8-10-50-1&amp;1410&amp;1627&amp;TL&amp;304.7&amp;1410&amp;0&amp;best&amp;42.4&amp;1509&amp;7.02&amp;&amp;275.6&amp;1435&amp;1.77&amp;\\</v>
      </c>
    </row>
    <row r="214" spans="1:26" x14ac:dyDescent="0.25">
      <c r="A214" t="s">
        <v>319</v>
      </c>
      <c r="B214" t="str">
        <f t="shared" si="43"/>
        <v>NEW-250-0.8-10-50</v>
      </c>
      <c r="C214" t="str">
        <f t="shared" si="35"/>
        <v>NEW-250</v>
      </c>
      <c r="D214">
        <f t="shared" si="39"/>
        <v>1401</v>
      </c>
      <c r="E214">
        <v>1547</v>
      </c>
      <c r="F214" t="s">
        <v>45</v>
      </c>
      <c r="G214">
        <f t="shared" si="44"/>
        <v>0</v>
      </c>
      <c r="H214">
        <v>275.27999999999997</v>
      </c>
      <c r="I214">
        <v>1401</v>
      </c>
      <c r="J214">
        <v>0</v>
      </c>
      <c r="K214">
        <v>1401</v>
      </c>
      <c r="L214" s="3">
        <f t="shared" si="45"/>
        <v>0</v>
      </c>
      <c r="M214" t="str">
        <f t="shared" si="46"/>
        <v>best</v>
      </c>
      <c r="N214">
        <f t="shared" si="47"/>
        <v>1</v>
      </c>
      <c r="O214">
        <v>44.07</v>
      </c>
      <c r="P214">
        <v>1467</v>
      </c>
      <c r="Q214" s="3">
        <f t="shared" si="41"/>
        <v>4.7109207708779355E-2</v>
      </c>
      <c r="R214" t="str">
        <f t="shared" si="40"/>
        <v/>
      </c>
      <c r="S214">
        <f t="shared" si="48"/>
        <v>0</v>
      </c>
      <c r="T214">
        <v>272.07</v>
      </c>
      <c r="U214">
        <v>1401</v>
      </c>
      <c r="V214" s="3">
        <f t="shared" si="42"/>
        <v>0</v>
      </c>
      <c r="W214" t="str">
        <f t="shared" si="37"/>
        <v>best</v>
      </c>
      <c r="X214">
        <f t="shared" si="38"/>
        <v>1</v>
      </c>
      <c r="Z214" t="str">
        <f t="shared" si="49"/>
        <v>NEW-250-0.8-10-50-2&amp;1401&amp;1547&amp;TL&amp;275.3&amp;1401&amp;0&amp;best&amp;44.1&amp;1467&amp;4.71&amp;&amp;272.1&amp;1401&amp;0&amp;best\\</v>
      </c>
    </row>
    <row r="215" spans="1:26" x14ac:dyDescent="0.25">
      <c r="A215" t="s">
        <v>320</v>
      </c>
      <c r="B215" t="str">
        <f t="shared" si="43"/>
        <v>NEW-250-0.8-10-50</v>
      </c>
      <c r="C215" t="str">
        <f t="shared" si="35"/>
        <v>NEW-250</v>
      </c>
      <c r="D215">
        <f t="shared" si="39"/>
        <v>1444</v>
      </c>
      <c r="E215">
        <v>1748</v>
      </c>
      <c r="F215" t="s">
        <v>45</v>
      </c>
      <c r="G215">
        <f t="shared" si="44"/>
        <v>0</v>
      </c>
      <c r="H215">
        <v>313.79000000000002</v>
      </c>
      <c r="I215">
        <v>1444</v>
      </c>
      <c r="J215">
        <v>0</v>
      </c>
      <c r="K215">
        <v>1444</v>
      </c>
      <c r="L215" s="3">
        <f t="shared" si="45"/>
        <v>0</v>
      </c>
      <c r="M215" t="str">
        <f t="shared" si="46"/>
        <v>best</v>
      </c>
      <c r="N215">
        <f t="shared" si="47"/>
        <v>1</v>
      </c>
      <c r="O215">
        <v>43.46</v>
      </c>
      <c r="P215">
        <v>1518</v>
      </c>
      <c r="Q215" s="3">
        <f t="shared" si="41"/>
        <v>5.1246537396121949E-2</v>
      </c>
      <c r="R215" t="str">
        <f t="shared" si="40"/>
        <v/>
      </c>
      <c r="S215">
        <f t="shared" si="48"/>
        <v>0</v>
      </c>
      <c r="T215">
        <v>313.13</v>
      </c>
      <c r="U215">
        <v>1444</v>
      </c>
      <c r="V215" s="3">
        <f t="shared" si="42"/>
        <v>0</v>
      </c>
      <c r="W215" t="str">
        <f t="shared" si="37"/>
        <v>best</v>
      </c>
      <c r="X215">
        <f t="shared" si="38"/>
        <v>1</v>
      </c>
      <c r="Z215" t="str">
        <f t="shared" si="49"/>
        <v>NEW-250-0.8-10-50-3&amp;1444&amp;1748&amp;TL&amp;313.8&amp;1444&amp;0&amp;best&amp;43.5&amp;1518&amp;5.12&amp;&amp;313.1&amp;1444&amp;0&amp;best\\</v>
      </c>
    </row>
    <row r="216" spans="1:26" x14ac:dyDescent="0.25">
      <c r="A216" t="s">
        <v>321</v>
      </c>
      <c r="B216" t="str">
        <f t="shared" si="43"/>
        <v>NEW-250-0.8-10-50</v>
      </c>
      <c r="C216" t="str">
        <f t="shared" si="35"/>
        <v>NEW-250</v>
      </c>
      <c r="D216">
        <f t="shared" si="39"/>
        <v>1420</v>
      </c>
      <c r="E216">
        <v>1738</v>
      </c>
      <c r="F216" t="s">
        <v>45</v>
      </c>
      <c r="G216">
        <f t="shared" si="44"/>
        <v>0</v>
      </c>
      <c r="H216">
        <v>308.70999999999998</v>
      </c>
      <c r="I216">
        <v>1420</v>
      </c>
      <c r="J216">
        <v>0</v>
      </c>
      <c r="K216">
        <v>1420</v>
      </c>
      <c r="L216" s="3">
        <f t="shared" si="45"/>
        <v>0</v>
      </c>
      <c r="M216" t="str">
        <f t="shared" si="46"/>
        <v>best</v>
      </c>
      <c r="N216">
        <f t="shared" si="47"/>
        <v>1</v>
      </c>
      <c r="O216">
        <v>43.51</v>
      </c>
      <c r="P216">
        <v>1441</v>
      </c>
      <c r="Q216" s="3">
        <f t="shared" si="41"/>
        <v>1.4788732394366289E-2</v>
      </c>
      <c r="R216" t="str">
        <f t="shared" si="40"/>
        <v/>
      </c>
      <c r="S216">
        <f t="shared" si="48"/>
        <v>0</v>
      </c>
      <c r="T216">
        <v>293.97000000000003</v>
      </c>
      <c r="U216">
        <v>1420</v>
      </c>
      <c r="V216" s="3">
        <f t="shared" si="42"/>
        <v>0</v>
      </c>
      <c r="W216" t="str">
        <f t="shared" si="37"/>
        <v>best</v>
      </c>
      <c r="X216">
        <f t="shared" si="38"/>
        <v>1</v>
      </c>
      <c r="Z216" t="str">
        <f t="shared" si="49"/>
        <v>NEW-250-0.8-10-50-4&amp;1420&amp;1738&amp;TL&amp;308.7&amp;1420&amp;0&amp;best&amp;43.5&amp;1441&amp;1.48&amp;&amp;294&amp;1420&amp;0&amp;best\\</v>
      </c>
    </row>
    <row r="217" spans="1:26" x14ac:dyDescent="0.25">
      <c r="A217" t="s">
        <v>322</v>
      </c>
      <c r="B217" t="str">
        <f t="shared" si="43"/>
        <v>NEW-250-0.8-10-50</v>
      </c>
      <c r="C217" t="str">
        <f t="shared" si="35"/>
        <v>NEW-250</v>
      </c>
      <c r="D217">
        <f t="shared" si="39"/>
        <v>1430</v>
      </c>
      <c r="E217">
        <v>1668</v>
      </c>
      <c r="F217" t="s">
        <v>45</v>
      </c>
      <c r="G217">
        <f t="shared" si="44"/>
        <v>0</v>
      </c>
      <c r="H217">
        <v>289.95</v>
      </c>
      <c r="I217">
        <v>1430</v>
      </c>
      <c r="J217">
        <v>0</v>
      </c>
      <c r="K217">
        <v>1430</v>
      </c>
      <c r="L217" s="3">
        <f t="shared" si="45"/>
        <v>0</v>
      </c>
      <c r="M217" t="str">
        <f t="shared" si="46"/>
        <v>best</v>
      </c>
      <c r="N217">
        <f t="shared" si="47"/>
        <v>1</v>
      </c>
      <c r="O217">
        <v>42.49</v>
      </c>
      <c r="P217">
        <v>1520</v>
      </c>
      <c r="Q217" s="3">
        <f t="shared" si="41"/>
        <v>6.2937062937062915E-2</v>
      </c>
      <c r="R217" t="str">
        <f t="shared" si="40"/>
        <v/>
      </c>
      <c r="S217">
        <f t="shared" si="48"/>
        <v>0</v>
      </c>
      <c r="T217">
        <v>269.13</v>
      </c>
      <c r="U217">
        <v>1430</v>
      </c>
      <c r="V217" s="3">
        <f t="shared" si="42"/>
        <v>0</v>
      </c>
      <c r="W217" t="str">
        <f t="shared" si="37"/>
        <v>best</v>
      </c>
      <c r="X217">
        <f t="shared" si="38"/>
        <v>1</v>
      </c>
      <c r="Z217" t="str">
        <f t="shared" si="49"/>
        <v>NEW-250-0.8-10-50-5&amp;1430&amp;1668&amp;TL&amp;290&amp;1430&amp;0&amp;best&amp;42.5&amp;1520&amp;6.29&amp;&amp;269.1&amp;1430&amp;0&amp;best\\</v>
      </c>
    </row>
    <row r="218" spans="1:26" x14ac:dyDescent="0.25">
      <c r="A218" t="s">
        <v>323</v>
      </c>
      <c r="B218" t="str">
        <f t="shared" si="43"/>
        <v>NEW-250-0.8-25-25</v>
      </c>
      <c r="C218" t="str">
        <f t="shared" si="35"/>
        <v>NEW-250</v>
      </c>
      <c r="D218">
        <f t="shared" si="39"/>
        <v>919</v>
      </c>
      <c r="E218">
        <v>1006</v>
      </c>
      <c r="F218" t="s">
        <v>45</v>
      </c>
      <c r="G218">
        <f t="shared" si="44"/>
        <v>0</v>
      </c>
      <c r="H218">
        <v>295.24</v>
      </c>
      <c r="I218">
        <v>919</v>
      </c>
      <c r="J218">
        <v>0</v>
      </c>
      <c r="K218">
        <v>919</v>
      </c>
      <c r="L218" s="3">
        <f t="shared" si="45"/>
        <v>0</v>
      </c>
      <c r="M218" t="str">
        <f t="shared" si="46"/>
        <v>best</v>
      </c>
      <c r="N218">
        <f t="shared" si="47"/>
        <v>1</v>
      </c>
      <c r="O218">
        <v>41.56</v>
      </c>
      <c r="P218">
        <v>983</v>
      </c>
      <c r="Q218" s="3">
        <f t="shared" si="41"/>
        <v>6.9640914036996682E-2</v>
      </c>
      <c r="R218" t="str">
        <f t="shared" si="40"/>
        <v/>
      </c>
      <c r="S218">
        <f t="shared" si="48"/>
        <v>0</v>
      </c>
      <c r="T218">
        <v>295.70999999999998</v>
      </c>
      <c r="U218">
        <v>928</v>
      </c>
      <c r="V218" s="3">
        <f t="shared" si="42"/>
        <v>9.7932535364526618E-3</v>
      </c>
      <c r="W218" t="str">
        <f t="shared" si="37"/>
        <v/>
      </c>
      <c r="X218">
        <f t="shared" si="38"/>
        <v>0</v>
      </c>
      <c r="Z218" t="str">
        <f t="shared" si="49"/>
        <v>NEW-250-0.8-25-25-1&amp;919&amp;1006&amp;TL&amp;295.2&amp;919&amp;0&amp;best&amp;41.6&amp;983&amp;6.96&amp;&amp;295.7&amp;928&amp;0.98&amp;\\</v>
      </c>
    </row>
    <row r="219" spans="1:26" x14ac:dyDescent="0.25">
      <c r="A219" t="s">
        <v>324</v>
      </c>
      <c r="B219" t="str">
        <f t="shared" si="43"/>
        <v>NEW-250-0.8-25-25</v>
      </c>
      <c r="C219" t="str">
        <f t="shared" si="35"/>
        <v>NEW-250</v>
      </c>
      <c r="D219">
        <f t="shared" si="39"/>
        <v>835</v>
      </c>
      <c r="E219">
        <v>931</v>
      </c>
      <c r="F219" t="s">
        <v>45</v>
      </c>
      <c r="G219">
        <f t="shared" si="44"/>
        <v>0</v>
      </c>
      <c r="H219">
        <v>293.27</v>
      </c>
      <c r="I219">
        <v>835</v>
      </c>
      <c r="J219">
        <v>0</v>
      </c>
      <c r="K219">
        <v>835</v>
      </c>
      <c r="L219" s="3">
        <f t="shared" si="45"/>
        <v>0</v>
      </c>
      <c r="M219" t="str">
        <f t="shared" si="46"/>
        <v>best</v>
      </c>
      <c r="N219">
        <f t="shared" si="47"/>
        <v>1</v>
      </c>
      <c r="O219">
        <v>42.46</v>
      </c>
      <c r="P219">
        <v>887</v>
      </c>
      <c r="Q219" s="3">
        <f t="shared" si="41"/>
        <v>6.2275449101796498E-2</v>
      </c>
      <c r="R219" t="str">
        <f t="shared" si="40"/>
        <v/>
      </c>
      <c r="S219">
        <f t="shared" si="48"/>
        <v>0</v>
      </c>
      <c r="T219">
        <v>286.39</v>
      </c>
      <c r="U219">
        <v>835</v>
      </c>
      <c r="V219" s="3">
        <f t="shared" si="42"/>
        <v>0</v>
      </c>
      <c r="W219" t="str">
        <f t="shared" si="37"/>
        <v>best</v>
      </c>
      <c r="X219">
        <f t="shared" si="38"/>
        <v>1</v>
      </c>
      <c r="Z219" t="str">
        <f t="shared" si="49"/>
        <v>NEW-250-0.8-25-25-2&amp;835&amp;931&amp;TL&amp;293.3&amp;835&amp;0&amp;best&amp;42.5&amp;887&amp;6.23&amp;&amp;286.4&amp;835&amp;0&amp;best\\</v>
      </c>
    </row>
    <row r="220" spans="1:26" x14ac:dyDescent="0.25">
      <c r="A220" t="s">
        <v>325</v>
      </c>
      <c r="B220" t="str">
        <f t="shared" si="43"/>
        <v>NEW-250-0.8-25-25</v>
      </c>
      <c r="C220" t="str">
        <f t="shared" si="35"/>
        <v>NEW-250</v>
      </c>
      <c r="D220">
        <f t="shared" si="39"/>
        <v>914</v>
      </c>
      <c r="E220">
        <v>1072</v>
      </c>
      <c r="F220" t="s">
        <v>45</v>
      </c>
      <c r="G220">
        <f t="shared" si="44"/>
        <v>0</v>
      </c>
      <c r="H220">
        <v>271.5</v>
      </c>
      <c r="I220">
        <v>919</v>
      </c>
      <c r="J220">
        <v>0</v>
      </c>
      <c r="K220">
        <v>919</v>
      </c>
      <c r="L220" s="3">
        <f t="shared" si="45"/>
        <v>5.4704595185994798E-3</v>
      </c>
      <c r="M220" t="str">
        <f t="shared" si="46"/>
        <v/>
      </c>
      <c r="N220">
        <f t="shared" si="47"/>
        <v>0</v>
      </c>
      <c r="O220">
        <v>41.44</v>
      </c>
      <c r="P220">
        <v>966</v>
      </c>
      <c r="Q220" s="3">
        <f t="shared" si="41"/>
        <v>5.6892778993435478E-2</v>
      </c>
      <c r="R220" t="str">
        <f t="shared" si="40"/>
        <v/>
      </c>
      <c r="S220">
        <f t="shared" si="48"/>
        <v>0</v>
      </c>
      <c r="T220">
        <v>295.33999999999997</v>
      </c>
      <c r="U220">
        <v>914</v>
      </c>
      <c r="V220" s="3">
        <f t="shared" si="42"/>
        <v>0</v>
      </c>
      <c r="W220" t="str">
        <f t="shared" si="37"/>
        <v>best</v>
      </c>
      <c r="X220">
        <f t="shared" si="38"/>
        <v>1</v>
      </c>
      <c r="Z220" t="str">
        <f t="shared" si="49"/>
        <v>NEW-250-0.8-25-25-3&amp;914&amp;1072&amp;TL&amp;271.5&amp;919&amp;0.55&amp;&amp;41.4&amp;966&amp;5.69&amp;&amp;295.3&amp;914&amp;0&amp;best\\</v>
      </c>
    </row>
    <row r="221" spans="1:26" x14ac:dyDescent="0.25">
      <c r="A221" t="s">
        <v>326</v>
      </c>
      <c r="B221" t="str">
        <f t="shared" si="43"/>
        <v>NEW-250-0.8-25-25</v>
      </c>
      <c r="C221" t="str">
        <f t="shared" si="35"/>
        <v>NEW-250</v>
      </c>
      <c r="D221">
        <f t="shared" si="39"/>
        <v>846</v>
      </c>
      <c r="E221">
        <v>903</v>
      </c>
      <c r="F221" t="s">
        <v>45</v>
      </c>
      <c r="G221">
        <f t="shared" si="44"/>
        <v>0</v>
      </c>
      <c r="H221">
        <v>289.62</v>
      </c>
      <c r="I221">
        <v>846</v>
      </c>
      <c r="J221">
        <v>0</v>
      </c>
      <c r="K221">
        <v>846</v>
      </c>
      <c r="L221" s="3">
        <f t="shared" si="45"/>
        <v>0</v>
      </c>
      <c r="M221" t="str">
        <f t="shared" si="46"/>
        <v>best</v>
      </c>
      <c r="N221">
        <f t="shared" si="47"/>
        <v>1</v>
      </c>
      <c r="O221">
        <v>41.27</v>
      </c>
      <c r="P221">
        <v>893</v>
      </c>
      <c r="Q221" s="3">
        <f t="shared" si="41"/>
        <v>5.555555555555558E-2</v>
      </c>
      <c r="R221" t="str">
        <f t="shared" si="40"/>
        <v/>
      </c>
      <c r="S221">
        <f t="shared" si="48"/>
        <v>0</v>
      </c>
      <c r="T221">
        <v>268.14</v>
      </c>
      <c r="U221">
        <v>846</v>
      </c>
      <c r="V221" s="3">
        <f t="shared" si="42"/>
        <v>0</v>
      </c>
      <c r="W221" t="str">
        <f t="shared" si="37"/>
        <v>best</v>
      </c>
      <c r="X221">
        <f t="shared" si="38"/>
        <v>1</v>
      </c>
      <c r="Z221" t="str">
        <f t="shared" si="49"/>
        <v>NEW-250-0.8-25-25-4&amp;846&amp;903&amp;TL&amp;289.6&amp;846&amp;0&amp;best&amp;41.3&amp;893&amp;5.56&amp;&amp;268.1&amp;846&amp;0&amp;best\\</v>
      </c>
    </row>
    <row r="222" spans="1:26" x14ac:dyDescent="0.25">
      <c r="A222" t="s">
        <v>327</v>
      </c>
      <c r="B222" t="str">
        <f t="shared" si="43"/>
        <v>NEW-250-0.8-25-25</v>
      </c>
      <c r="C222" t="str">
        <f t="shared" ref="C222:C272" si="50">LEFT(B222,7)</f>
        <v>NEW-250</v>
      </c>
      <c r="D222">
        <f t="shared" si="39"/>
        <v>853</v>
      </c>
      <c r="E222">
        <v>911</v>
      </c>
      <c r="F222" t="s">
        <v>45</v>
      </c>
      <c r="G222">
        <f t="shared" si="44"/>
        <v>0</v>
      </c>
      <c r="H222">
        <v>285.55</v>
      </c>
      <c r="I222">
        <v>853</v>
      </c>
      <c r="J222">
        <v>0</v>
      </c>
      <c r="K222">
        <v>853</v>
      </c>
      <c r="L222" s="3">
        <f t="shared" si="45"/>
        <v>0</v>
      </c>
      <c r="M222" t="str">
        <f t="shared" si="46"/>
        <v>best</v>
      </c>
      <c r="N222">
        <f t="shared" si="47"/>
        <v>1</v>
      </c>
      <c r="O222">
        <v>40.89</v>
      </c>
      <c r="P222">
        <v>926</v>
      </c>
      <c r="Q222" s="3">
        <f t="shared" si="41"/>
        <v>8.5580304806565088E-2</v>
      </c>
      <c r="R222" t="str">
        <f t="shared" si="40"/>
        <v/>
      </c>
      <c r="S222">
        <f t="shared" si="48"/>
        <v>0</v>
      </c>
      <c r="T222">
        <v>280.14</v>
      </c>
      <c r="U222">
        <v>853</v>
      </c>
      <c r="V222" s="3">
        <f t="shared" si="42"/>
        <v>0</v>
      </c>
      <c r="W222" t="str">
        <f t="shared" si="37"/>
        <v>best</v>
      </c>
      <c r="X222">
        <f t="shared" si="38"/>
        <v>1</v>
      </c>
      <c r="Z222" t="str">
        <f t="shared" si="49"/>
        <v>NEW-250-0.8-25-25-5&amp;853&amp;911&amp;TL&amp;285.6&amp;853&amp;0&amp;best&amp;40.9&amp;926&amp;8.56&amp;&amp;280.1&amp;853&amp;0&amp;best\\</v>
      </c>
    </row>
    <row r="223" spans="1:26" x14ac:dyDescent="0.25">
      <c r="A223" t="s">
        <v>328</v>
      </c>
      <c r="B223" t="str">
        <f t="shared" si="43"/>
        <v>NEW-250-0.8-50-10</v>
      </c>
      <c r="C223" t="str">
        <f t="shared" si="50"/>
        <v>NEW-250</v>
      </c>
      <c r="D223">
        <f t="shared" si="39"/>
        <v>489</v>
      </c>
      <c r="E223">
        <v>490</v>
      </c>
      <c r="F223" t="s">
        <v>45</v>
      </c>
      <c r="G223">
        <f t="shared" si="44"/>
        <v>0</v>
      </c>
      <c r="H223">
        <v>274.8</v>
      </c>
      <c r="I223">
        <v>489</v>
      </c>
      <c r="J223">
        <v>0</v>
      </c>
      <c r="K223">
        <v>489</v>
      </c>
      <c r="L223" s="3">
        <f t="shared" si="45"/>
        <v>0</v>
      </c>
      <c r="M223" t="str">
        <f t="shared" si="46"/>
        <v>best</v>
      </c>
      <c r="N223">
        <f t="shared" si="47"/>
        <v>1</v>
      </c>
      <c r="O223">
        <v>41.04</v>
      </c>
      <c r="P223">
        <v>496</v>
      </c>
      <c r="Q223" s="3">
        <f t="shared" si="41"/>
        <v>1.4314928425357865E-2</v>
      </c>
      <c r="R223" t="str">
        <f t="shared" si="40"/>
        <v/>
      </c>
      <c r="S223">
        <f t="shared" si="48"/>
        <v>0</v>
      </c>
      <c r="T223">
        <v>295.27999999999997</v>
      </c>
      <c r="U223">
        <v>489</v>
      </c>
      <c r="V223" s="3">
        <f t="shared" si="42"/>
        <v>0</v>
      </c>
      <c r="W223" t="str">
        <f t="shared" si="37"/>
        <v>best</v>
      </c>
      <c r="X223">
        <f t="shared" si="38"/>
        <v>1</v>
      </c>
      <c r="Z223" t="str">
        <f t="shared" si="49"/>
        <v>NEW-250-0.8-50-10-1&amp;489&amp;490&amp;TL&amp;274.8&amp;489&amp;0&amp;best&amp;41&amp;496&amp;1.43&amp;&amp;295.3&amp;489&amp;0&amp;best\\</v>
      </c>
    </row>
    <row r="224" spans="1:26" x14ac:dyDescent="0.25">
      <c r="A224" t="s">
        <v>329</v>
      </c>
      <c r="B224" t="str">
        <f t="shared" si="43"/>
        <v>NEW-250-0.8-50-10</v>
      </c>
      <c r="C224" t="str">
        <f t="shared" si="50"/>
        <v>NEW-250</v>
      </c>
      <c r="D224">
        <f t="shared" si="39"/>
        <v>507</v>
      </c>
      <c r="E224">
        <v>522</v>
      </c>
      <c r="F224" t="s">
        <v>45</v>
      </c>
      <c r="G224">
        <f t="shared" si="44"/>
        <v>0</v>
      </c>
      <c r="H224">
        <v>271.48</v>
      </c>
      <c r="I224">
        <v>507</v>
      </c>
      <c r="J224">
        <v>0</v>
      </c>
      <c r="K224">
        <v>507</v>
      </c>
      <c r="L224" s="3">
        <f t="shared" si="45"/>
        <v>0</v>
      </c>
      <c r="M224" t="str">
        <f t="shared" si="46"/>
        <v>best</v>
      </c>
      <c r="N224">
        <f t="shared" si="47"/>
        <v>1</v>
      </c>
      <c r="O224">
        <v>41.84</v>
      </c>
      <c r="P224">
        <v>518</v>
      </c>
      <c r="Q224" s="3">
        <f t="shared" si="41"/>
        <v>2.1696252465483346E-2</v>
      </c>
      <c r="R224" t="str">
        <f t="shared" si="40"/>
        <v/>
      </c>
      <c r="S224">
        <f t="shared" si="48"/>
        <v>0</v>
      </c>
      <c r="T224">
        <v>254.11</v>
      </c>
      <c r="U224">
        <v>507</v>
      </c>
      <c r="V224" s="3">
        <f t="shared" si="42"/>
        <v>0</v>
      </c>
      <c r="W224" t="str">
        <f t="shared" si="37"/>
        <v>best</v>
      </c>
      <c r="X224">
        <f t="shared" si="38"/>
        <v>1</v>
      </c>
      <c r="Z224" t="str">
        <f t="shared" si="49"/>
        <v>NEW-250-0.8-50-10-2&amp;507&amp;522&amp;TL&amp;271.5&amp;507&amp;0&amp;best&amp;41.8&amp;518&amp;2.17&amp;&amp;254.1&amp;507&amp;0&amp;best\\</v>
      </c>
    </row>
    <row r="225" spans="1:26" x14ac:dyDescent="0.25">
      <c r="A225" t="s">
        <v>330</v>
      </c>
      <c r="B225" t="str">
        <f t="shared" si="43"/>
        <v>NEW-250-0.8-50-10</v>
      </c>
      <c r="C225" t="str">
        <f t="shared" si="50"/>
        <v>NEW-250</v>
      </c>
      <c r="D225">
        <f t="shared" si="39"/>
        <v>498</v>
      </c>
      <c r="E225">
        <v>507</v>
      </c>
      <c r="F225" t="s">
        <v>45</v>
      </c>
      <c r="G225">
        <f t="shared" si="44"/>
        <v>0</v>
      </c>
      <c r="H225">
        <v>274.8</v>
      </c>
      <c r="I225">
        <v>498</v>
      </c>
      <c r="J225">
        <v>0</v>
      </c>
      <c r="K225">
        <v>498</v>
      </c>
      <c r="L225" s="3">
        <f t="shared" si="45"/>
        <v>0</v>
      </c>
      <c r="M225" t="str">
        <f t="shared" si="46"/>
        <v>best</v>
      </c>
      <c r="N225">
        <f t="shared" si="47"/>
        <v>1</v>
      </c>
      <c r="O225">
        <v>41.57</v>
      </c>
      <c r="P225">
        <v>513</v>
      </c>
      <c r="Q225" s="3">
        <f t="shared" si="41"/>
        <v>3.0120481927710774E-2</v>
      </c>
      <c r="R225" t="str">
        <f t="shared" si="40"/>
        <v/>
      </c>
      <c r="S225">
        <f t="shared" si="48"/>
        <v>0</v>
      </c>
      <c r="T225">
        <v>323.87</v>
      </c>
      <c r="U225">
        <v>499</v>
      </c>
      <c r="V225" s="3">
        <f t="shared" si="42"/>
        <v>2.0080321285140812E-3</v>
      </c>
      <c r="W225" t="str">
        <f t="shared" si="37"/>
        <v/>
      </c>
      <c r="X225">
        <f t="shared" si="38"/>
        <v>0</v>
      </c>
      <c r="Z225" t="str">
        <f t="shared" si="49"/>
        <v>NEW-250-0.8-50-10-3&amp;498&amp;507&amp;TL&amp;274.8&amp;498&amp;0&amp;best&amp;41.6&amp;513&amp;3.01&amp;&amp;323.9&amp;499&amp;0.2&amp;\\</v>
      </c>
    </row>
    <row r="226" spans="1:26" x14ac:dyDescent="0.25">
      <c r="A226" t="s">
        <v>331</v>
      </c>
      <c r="B226" t="str">
        <f t="shared" si="43"/>
        <v>NEW-250-0.8-50-10</v>
      </c>
      <c r="C226" t="str">
        <f t="shared" si="50"/>
        <v>NEW-250</v>
      </c>
      <c r="D226">
        <f t="shared" si="39"/>
        <v>489</v>
      </c>
      <c r="E226">
        <v>519</v>
      </c>
      <c r="F226" t="s">
        <v>45</v>
      </c>
      <c r="G226">
        <f t="shared" si="44"/>
        <v>0</v>
      </c>
      <c r="H226">
        <v>289.04000000000002</v>
      </c>
      <c r="I226">
        <v>489</v>
      </c>
      <c r="J226">
        <v>0</v>
      </c>
      <c r="K226">
        <v>489</v>
      </c>
      <c r="L226" s="3">
        <f t="shared" si="45"/>
        <v>0</v>
      </c>
      <c r="M226" t="str">
        <f t="shared" si="46"/>
        <v>best</v>
      </c>
      <c r="N226">
        <f t="shared" si="47"/>
        <v>1</v>
      </c>
      <c r="O226">
        <v>43.21</v>
      </c>
      <c r="P226">
        <v>496</v>
      </c>
      <c r="Q226" s="3">
        <f t="shared" si="41"/>
        <v>1.4314928425357865E-2</v>
      </c>
      <c r="R226" t="str">
        <f t="shared" si="40"/>
        <v/>
      </c>
      <c r="S226">
        <f t="shared" si="48"/>
        <v>0</v>
      </c>
      <c r="T226">
        <v>287.05</v>
      </c>
      <c r="U226">
        <v>494</v>
      </c>
      <c r="V226" s="3">
        <f t="shared" si="42"/>
        <v>1.0224948875255713E-2</v>
      </c>
      <c r="W226" t="str">
        <f t="shared" si="37"/>
        <v/>
      </c>
      <c r="X226">
        <f t="shared" si="38"/>
        <v>0</v>
      </c>
      <c r="Z226" t="str">
        <f t="shared" si="49"/>
        <v>NEW-250-0.8-50-10-4&amp;489&amp;519&amp;TL&amp;289&amp;489&amp;0&amp;best&amp;43.2&amp;496&amp;1.43&amp;&amp;287.1&amp;494&amp;1.02&amp;\\</v>
      </c>
    </row>
    <row r="227" spans="1:26" x14ac:dyDescent="0.25">
      <c r="A227" t="s">
        <v>332</v>
      </c>
      <c r="B227" t="str">
        <f t="shared" si="43"/>
        <v>NEW-250-0.8-50-10</v>
      </c>
      <c r="C227" t="str">
        <f t="shared" si="50"/>
        <v>NEW-250</v>
      </c>
      <c r="D227">
        <f t="shared" si="39"/>
        <v>482</v>
      </c>
      <c r="E227">
        <v>508</v>
      </c>
      <c r="F227" t="s">
        <v>45</v>
      </c>
      <c r="G227">
        <f t="shared" si="44"/>
        <v>0</v>
      </c>
      <c r="H227">
        <v>253.01</v>
      </c>
      <c r="I227">
        <v>482</v>
      </c>
      <c r="J227">
        <v>0</v>
      </c>
      <c r="K227">
        <v>482</v>
      </c>
      <c r="L227" s="3">
        <f t="shared" si="45"/>
        <v>0</v>
      </c>
      <c r="M227" t="str">
        <f t="shared" si="46"/>
        <v>best</v>
      </c>
      <c r="N227">
        <f t="shared" si="47"/>
        <v>1</v>
      </c>
      <c r="O227">
        <v>42.58</v>
      </c>
      <c r="P227">
        <v>518</v>
      </c>
      <c r="Q227" s="3">
        <f t="shared" si="41"/>
        <v>7.4688796680497882E-2</v>
      </c>
      <c r="R227" t="str">
        <f t="shared" si="40"/>
        <v/>
      </c>
      <c r="S227">
        <f t="shared" si="48"/>
        <v>0</v>
      </c>
      <c r="T227">
        <v>339.3</v>
      </c>
      <c r="U227">
        <v>482</v>
      </c>
      <c r="V227" s="3">
        <f t="shared" si="42"/>
        <v>0</v>
      </c>
      <c r="W227" t="str">
        <f t="shared" si="37"/>
        <v>best</v>
      </c>
      <c r="X227">
        <f t="shared" si="38"/>
        <v>1</v>
      </c>
      <c r="Z227" t="str">
        <f t="shared" si="49"/>
        <v>NEW-250-0.8-50-10-5&amp;482&amp;508&amp;TL&amp;253&amp;482&amp;0&amp;best&amp;42.6&amp;518&amp;7.47&amp;&amp;339.3&amp;482&amp;0&amp;best\\</v>
      </c>
    </row>
    <row r="228" spans="1:26" x14ac:dyDescent="0.25">
      <c r="A228" t="s">
        <v>333</v>
      </c>
      <c r="B228" t="str">
        <f t="shared" si="43"/>
        <v>NEW-500-0.2-10-50</v>
      </c>
      <c r="C228" t="str">
        <f t="shared" si="50"/>
        <v>NEW-500</v>
      </c>
      <c r="D228">
        <f t="shared" ref="D228:D259" si="51">MIN(E228,K228,P228,U228)</f>
        <v>2893</v>
      </c>
      <c r="E228">
        <v>3837</v>
      </c>
      <c r="F228" t="s">
        <v>45</v>
      </c>
      <c r="G228">
        <f t="shared" si="44"/>
        <v>0</v>
      </c>
      <c r="H228">
        <v>650.84</v>
      </c>
      <c r="I228">
        <v>2968</v>
      </c>
      <c r="J228">
        <v>0</v>
      </c>
      <c r="K228">
        <v>2968</v>
      </c>
      <c r="L228" s="3">
        <f t="shared" si="45"/>
        <v>2.5924645696508763E-2</v>
      </c>
      <c r="M228" t="str">
        <f t="shared" si="46"/>
        <v/>
      </c>
      <c r="N228">
        <f t="shared" si="47"/>
        <v>0</v>
      </c>
      <c r="O228">
        <v>89.55</v>
      </c>
      <c r="P228">
        <v>3304</v>
      </c>
      <c r="Q228" s="3">
        <f t="shared" si="41"/>
        <v>0.1420670584168684</v>
      </c>
      <c r="R228" t="str">
        <f t="shared" si="40"/>
        <v/>
      </c>
      <c r="S228">
        <f t="shared" si="48"/>
        <v>0</v>
      </c>
      <c r="T228">
        <v>728.03</v>
      </c>
      <c r="U228">
        <v>2893</v>
      </c>
      <c r="V228" s="3">
        <f t="shared" si="42"/>
        <v>0</v>
      </c>
      <c r="W228" t="str">
        <f t="shared" si="37"/>
        <v>best</v>
      </c>
      <c r="X228">
        <f t="shared" si="38"/>
        <v>1</v>
      </c>
      <c r="Z228" t="str">
        <f t="shared" si="49"/>
        <v>NEW-500-0.2-10-50-1&amp;2893&amp;3837&amp;TL&amp;650.8&amp;2968&amp;2.59&amp;&amp;89.6&amp;3304&amp;14.21&amp;&amp;728&amp;2893&amp;0&amp;best\\</v>
      </c>
    </row>
    <row r="229" spans="1:26" x14ac:dyDescent="0.25">
      <c r="A229" t="s">
        <v>334</v>
      </c>
      <c r="B229" t="str">
        <f t="shared" si="43"/>
        <v>NEW-500-0.2-10-50</v>
      </c>
      <c r="C229" t="str">
        <f t="shared" si="50"/>
        <v>NEW-500</v>
      </c>
      <c r="D229">
        <f t="shared" si="51"/>
        <v>2937</v>
      </c>
      <c r="E229">
        <v>3736</v>
      </c>
      <c r="F229" t="s">
        <v>45</v>
      </c>
      <c r="G229">
        <f t="shared" si="44"/>
        <v>0</v>
      </c>
      <c r="H229">
        <v>766.95</v>
      </c>
      <c r="I229">
        <v>2947</v>
      </c>
      <c r="J229">
        <v>0</v>
      </c>
      <c r="K229">
        <v>2947</v>
      </c>
      <c r="L229" s="3">
        <f t="shared" si="45"/>
        <v>3.4048348655091321E-3</v>
      </c>
      <c r="M229" t="str">
        <f t="shared" si="46"/>
        <v/>
      </c>
      <c r="N229">
        <f t="shared" si="47"/>
        <v>0</v>
      </c>
      <c r="O229">
        <v>88.75</v>
      </c>
      <c r="P229">
        <v>3254</v>
      </c>
      <c r="Q229" s="3">
        <f t="shared" si="41"/>
        <v>0.10793326523663604</v>
      </c>
      <c r="R229" t="str">
        <f t="shared" si="40"/>
        <v/>
      </c>
      <c r="S229">
        <f t="shared" si="48"/>
        <v>0</v>
      </c>
      <c r="T229">
        <v>806.45</v>
      </c>
      <c r="U229">
        <v>2937</v>
      </c>
      <c r="V229" s="3">
        <f t="shared" si="42"/>
        <v>0</v>
      </c>
      <c r="W229" t="str">
        <f t="shared" si="37"/>
        <v>best</v>
      </c>
      <c r="X229">
        <f t="shared" si="38"/>
        <v>1</v>
      </c>
      <c r="Z229" t="str">
        <f t="shared" si="49"/>
        <v>NEW-500-0.2-10-50-2&amp;2937&amp;3736&amp;TL&amp;767&amp;2947&amp;0.34&amp;&amp;88.8&amp;3254&amp;10.79&amp;&amp;806.5&amp;2937&amp;0&amp;best\\</v>
      </c>
    </row>
    <row r="230" spans="1:26" x14ac:dyDescent="0.25">
      <c r="A230" t="s">
        <v>335</v>
      </c>
      <c r="B230" t="str">
        <f t="shared" si="43"/>
        <v>NEW-500-0.2-10-50</v>
      </c>
      <c r="C230" t="str">
        <f t="shared" si="50"/>
        <v>NEW-500</v>
      </c>
      <c r="D230">
        <f t="shared" si="51"/>
        <v>3082</v>
      </c>
      <c r="E230">
        <v>3839</v>
      </c>
      <c r="F230" t="s">
        <v>45</v>
      </c>
      <c r="G230">
        <f t="shared" si="44"/>
        <v>0</v>
      </c>
      <c r="H230">
        <v>737.2</v>
      </c>
      <c r="I230">
        <v>3082</v>
      </c>
      <c r="J230">
        <v>0</v>
      </c>
      <c r="K230">
        <v>3082</v>
      </c>
      <c r="L230" s="3">
        <f t="shared" si="45"/>
        <v>0</v>
      </c>
      <c r="M230" t="str">
        <f t="shared" si="46"/>
        <v>best</v>
      </c>
      <c r="N230">
        <f t="shared" si="47"/>
        <v>1</v>
      </c>
      <c r="O230">
        <v>87.91</v>
      </c>
      <c r="P230">
        <v>3425</v>
      </c>
      <c r="Q230" s="3">
        <f t="shared" si="41"/>
        <v>0.11129136924075267</v>
      </c>
      <c r="R230" t="str">
        <f t="shared" si="40"/>
        <v/>
      </c>
      <c r="S230">
        <f t="shared" si="48"/>
        <v>0</v>
      </c>
      <c r="T230">
        <v>940.17</v>
      </c>
      <c r="U230">
        <v>3090</v>
      </c>
      <c r="V230" s="3">
        <f t="shared" si="42"/>
        <v>2.5957170668398089E-3</v>
      </c>
      <c r="W230" t="str">
        <f t="shared" si="37"/>
        <v/>
      </c>
      <c r="X230">
        <f t="shared" si="38"/>
        <v>0</v>
      </c>
      <c r="Z230" t="str">
        <f t="shared" si="49"/>
        <v>NEW-500-0.2-10-50-3&amp;3082&amp;3839&amp;TL&amp;737.2&amp;3082&amp;0&amp;best&amp;87.9&amp;3425&amp;11.13&amp;&amp;940.2&amp;3090&amp;0.26&amp;\\</v>
      </c>
    </row>
    <row r="231" spans="1:26" x14ac:dyDescent="0.25">
      <c r="A231" t="s">
        <v>336</v>
      </c>
      <c r="B231" t="str">
        <f t="shared" si="43"/>
        <v>NEW-500-0.2-10-50</v>
      </c>
      <c r="C231" t="str">
        <f t="shared" si="50"/>
        <v>NEW-500</v>
      </c>
      <c r="D231">
        <f t="shared" si="51"/>
        <v>2964</v>
      </c>
      <c r="E231">
        <v>3705</v>
      </c>
      <c r="F231" t="s">
        <v>45</v>
      </c>
      <c r="G231">
        <f t="shared" si="44"/>
        <v>0</v>
      </c>
      <c r="H231">
        <v>584.92999999999995</v>
      </c>
      <c r="I231">
        <v>3063</v>
      </c>
      <c r="J231">
        <v>0</v>
      </c>
      <c r="K231">
        <v>3063</v>
      </c>
      <c r="L231" s="3">
        <f t="shared" si="45"/>
        <v>3.34008097165992E-2</v>
      </c>
      <c r="M231" t="str">
        <f t="shared" si="46"/>
        <v/>
      </c>
      <c r="N231">
        <f t="shared" si="47"/>
        <v>0</v>
      </c>
      <c r="O231">
        <v>88.94</v>
      </c>
      <c r="P231">
        <v>3360</v>
      </c>
      <c r="Q231" s="3">
        <f t="shared" si="41"/>
        <v>0.1336032388663968</v>
      </c>
      <c r="R231" t="str">
        <f t="shared" si="40"/>
        <v/>
      </c>
      <c r="S231">
        <f t="shared" si="48"/>
        <v>0</v>
      </c>
      <c r="T231">
        <v>904.48</v>
      </c>
      <c r="U231">
        <v>2964</v>
      </c>
      <c r="V231" s="3">
        <f t="shared" si="42"/>
        <v>0</v>
      </c>
      <c r="W231" t="str">
        <f t="shared" si="37"/>
        <v>best</v>
      </c>
      <c r="X231">
        <f t="shared" si="38"/>
        <v>1</v>
      </c>
      <c r="Z231" t="str">
        <f t="shared" si="49"/>
        <v>NEW-500-0.2-10-50-4&amp;2964&amp;3705&amp;TL&amp;584.9&amp;3063&amp;3.34&amp;&amp;88.9&amp;3360&amp;13.36&amp;&amp;904.5&amp;2964&amp;0&amp;best\\</v>
      </c>
    </row>
    <row r="232" spans="1:26" x14ac:dyDescent="0.25">
      <c r="A232" t="s">
        <v>337</v>
      </c>
      <c r="B232" t="str">
        <f t="shared" si="43"/>
        <v>NEW-500-0.2-10-50</v>
      </c>
      <c r="C232" t="str">
        <f t="shared" si="50"/>
        <v>NEW-500</v>
      </c>
      <c r="D232">
        <f t="shared" si="51"/>
        <v>2928</v>
      </c>
      <c r="E232">
        <v>3965</v>
      </c>
      <c r="F232" t="s">
        <v>45</v>
      </c>
      <c r="G232">
        <f t="shared" si="44"/>
        <v>0</v>
      </c>
      <c r="H232">
        <v>574.73</v>
      </c>
      <c r="I232">
        <v>2928</v>
      </c>
      <c r="J232">
        <v>0</v>
      </c>
      <c r="K232">
        <v>2928</v>
      </c>
      <c r="L232" s="3">
        <f t="shared" si="45"/>
        <v>0</v>
      </c>
      <c r="M232" t="str">
        <f t="shared" si="46"/>
        <v>best</v>
      </c>
      <c r="N232">
        <f t="shared" si="47"/>
        <v>1</v>
      </c>
      <c r="O232">
        <v>88.73</v>
      </c>
      <c r="P232">
        <v>3197</v>
      </c>
      <c r="Q232" s="3">
        <f t="shared" si="41"/>
        <v>9.1871584699453557E-2</v>
      </c>
      <c r="R232" t="str">
        <f t="shared" si="40"/>
        <v/>
      </c>
      <c r="S232">
        <f t="shared" si="48"/>
        <v>0</v>
      </c>
      <c r="T232">
        <v>1069.1500000000001</v>
      </c>
      <c r="U232">
        <v>2942</v>
      </c>
      <c r="V232" s="3">
        <f t="shared" si="42"/>
        <v>4.781420765027411E-3</v>
      </c>
      <c r="W232" t="str">
        <f t="shared" si="37"/>
        <v/>
      </c>
      <c r="X232">
        <f t="shared" si="38"/>
        <v>0</v>
      </c>
      <c r="Z232" t="str">
        <f t="shared" si="49"/>
        <v>NEW-500-0.2-10-50-5&amp;2928&amp;3965&amp;TL&amp;574.7&amp;2928&amp;0&amp;best&amp;88.7&amp;3197&amp;9.19&amp;&amp;1069.2&amp;2942&amp;0.48&amp;\\</v>
      </c>
    </row>
    <row r="233" spans="1:26" x14ac:dyDescent="0.25">
      <c r="A233" t="s">
        <v>338</v>
      </c>
      <c r="B233" t="str">
        <f t="shared" si="43"/>
        <v>NEW-500-0.2-25-25</v>
      </c>
      <c r="C233" t="str">
        <f t="shared" si="50"/>
        <v>NEW-500</v>
      </c>
      <c r="D233">
        <f t="shared" si="51"/>
        <v>1884</v>
      </c>
      <c r="E233">
        <v>2383</v>
      </c>
      <c r="F233" t="s">
        <v>45</v>
      </c>
      <c r="G233">
        <f t="shared" si="44"/>
        <v>0</v>
      </c>
      <c r="H233">
        <v>835.16</v>
      </c>
      <c r="I233">
        <v>1884</v>
      </c>
      <c r="J233">
        <v>0</v>
      </c>
      <c r="K233">
        <v>1884</v>
      </c>
      <c r="L233" s="3">
        <f t="shared" si="45"/>
        <v>0</v>
      </c>
      <c r="M233" t="str">
        <f t="shared" si="46"/>
        <v>best</v>
      </c>
      <c r="N233">
        <f t="shared" si="47"/>
        <v>1</v>
      </c>
      <c r="O233">
        <v>87.08</v>
      </c>
      <c r="P233">
        <v>2130</v>
      </c>
      <c r="Q233" s="3">
        <f t="shared" si="41"/>
        <v>0.13057324840764339</v>
      </c>
      <c r="R233" t="str">
        <f t="shared" si="40"/>
        <v/>
      </c>
      <c r="S233">
        <f t="shared" si="48"/>
        <v>0</v>
      </c>
      <c r="T233">
        <v>667.69</v>
      </c>
      <c r="U233">
        <v>1918</v>
      </c>
      <c r="V233" s="3">
        <f t="shared" si="42"/>
        <v>1.8046709129511784E-2</v>
      </c>
      <c r="W233" t="str">
        <f t="shared" si="37"/>
        <v/>
      </c>
      <c r="X233">
        <f t="shared" si="38"/>
        <v>0</v>
      </c>
      <c r="Z233" t="str">
        <f t="shared" si="49"/>
        <v>NEW-500-0.2-25-25-1&amp;1884&amp;2383&amp;TL&amp;835.2&amp;1884&amp;0&amp;best&amp;87.1&amp;2130&amp;13.06&amp;&amp;667.7&amp;1918&amp;1.8&amp;\\</v>
      </c>
    </row>
    <row r="234" spans="1:26" x14ac:dyDescent="0.25">
      <c r="A234" t="s">
        <v>339</v>
      </c>
      <c r="B234" t="str">
        <f t="shared" si="43"/>
        <v>NEW-500-0.2-25-25</v>
      </c>
      <c r="C234" t="str">
        <f t="shared" si="50"/>
        <v>NEW-500</v>
      </c>
      <c r="D234">
        <f t="shared" si="51"/>
        <v>1931</v>
      </c>
      <c r="E234">
        <v>2474</v>
      </c>
      <c r="F234" t="s">
        <v>45</v>
      </c>
      <c r="G234">
        <f t="shared" si="44"/>
        <v>0</v>
      </c>
      <c r="H234">
        <v>603.04999999999995</v>
      </c>
      <c r="I234">
        <v>1941</v>
      </c>
      <c r="J234">
        <v>0</v>
      </c>
      <c r="K234">
        <v>1941</v>
      </c>
      <c r="L234" s="3">
        <f t="shared" si="45"/>
        <v>5.1786639047126659E-3</v>
      </c>
      <c r="M234" t="str">
        <f t="shared" si="46"/>
        <v/>
      </c>
      <c r="N234">
        <f t="shared" si="47"/>
        <v>0</v>
      </c>
      <c r="O234">
        <v>86.79</v>
      </c>
      <c r="P234">
        <v>2125</v>
      </c>
      <c r="Q234" s="3">
        <f t="shared" si="41"/>
        <v>0.10046607975142408</v>
      </c>
      <c r="R234" t="str">
        <f t="shared" si="40"/>
        <v/>
      </c>
      <c r="S234">
        <f t="shared" si="48"/>
        <v>0</v>
      </c>
      <c r="T234">
        <v>803.81</v>
      </c>
      <c r="U234">
        <v>1931</v>
      </c>
      <c r="V234" s="3">
        <f t="shared" si="42"/>
        <v>0</v>
      </c>
      <c r="W234" t="str">
        <f t="shared" si="37"/>
        <v>best</v>
      </c>
      <c r="X234">
        <f t="shared" si="38"/>
        <v>1</v>
      </c>
      <c r="Z234" t="str">
        <f t="shared" si="49"/>
        <v>NEW-500-0.2-25-25-2&amp;1931&amp;2474&amp;TL&amp;603.1&amp;1941&amp;0.52&amp;&amp;86.8&amp;2125&amp;10.05&amp;&amp;803.8&amp;1931&amp;0&amp;best\\</v>
      </c>
    </row>
    <row r="235" spans="1:26" x14ac:dyDescent="0.25">
      <c r="A235" t="s">
        <v>340</v>
      </c>
      <c r="B235" t="str">
        <f t="shared" si="43"/>
        <v>NEW-500-0.2-25-25</v>
      </c>
      <c r="C235" t="str">
        <f t="shared" si="50"/>
        <v>NEW-500</v>
      </c>
      <c r="D235">
        <f t="shared" si="51"/>
        <v>1898</v>
      </c>
      <c r="E235">
        <v>2225</v>
      </c>
      <c r="F235" t="s">
        <v>45</v>
      </c>
      <c r="G235">
        <f t="shared" si="44"/>
        <v>0</v>
      </c>
      <c r="H235">
        <v>664.47</v>
      </c>
      <c r="I235">
        <v>1898</v>
      </c>
      <c r="J235">
        <v>0</v>
      </c>
      <c r="K235">
        <v>1898</v>
      </c>
      <c r="L235" s="3">
        <f t="shared" si="45"/>
        <v>0</v>
      </c>
      <c r="M235" t="str">
        <f t="shared" si="46"/>
        <v>best</v>
      </c>
      <c r="N235">
        <f t="shared" si="47"/>
        <v>1</v>
      </c>
      <c r="O235">
        <v>86.11</v>
      </c>
      <c r="P235">
        <v>2064</v>
      </c>
      <c r="Q235" s="3">
        <f t="shared" si="41"/>
        <v>8.7460484720758735E-2</v>
      </c>
      <c r="R235" t="str">
        <f t="shared" si="40"/>
        <v/>
      </c>
      <c r="S235">
        <f t="shared" si="48"/>
        <v>0</v>
      </c>
      <c r="T235">
        <v>913.94</v>
      </c>
      <c r="U235">
        <v>1914</v>
      </c>
      <c r="V235" s="3">
        <f t="shared" si="42"/>
        <v>8.4299262381453133E-3</v>
      </c>
      <c r="W235" t="str">
        <f t="shared" si="37"/>
        <v/>
      </c>
      <c r="X235">
        <f t="shared" si="38"/>
        <v>0</v>
      </c>
      <c r="Z235" t="str">
        <f t="shared" si="49"/>
        <v>NEW-500-0.2-25-25-3&amp;1898&amp;2225&amp;TL&amp;664.5&amp;1898&amp;0&amp;best&amp;86.1&amp;2064&amp;8.75&amp;&amp;913.9&amp;1914&amp;0.84&amp;\\</v>
      </c>
    </row>
    <row r="236" spans="1:26" x14ac:dyDescent="0.25">
      <c r="A236" t="s">
        <v>341</v>
      </c>
      <c r="B236" t="str">
        <f t="shared" si="43"/>
        <v>NEW-500-0.2-25-25</v>
      </c>
      <c r="C236" t="str">
        <f t="shared" si="50"/>
        <v>NEW-500</v>
      </c>
      <c r="D236">
        <f t="shared" si="51"/>
        <v>1861</v>
      </c>
      <c r="E236">
        <v>2368</v>
      </c>
      <c r="F236" t="s">
        <v>45</v>
      </c>
      <c r="G236">
        <f t="shared" si="44"/>
        <v>0</v>
      </c>
      <c r="H236">
        <v>603.66</v>
      </c>
      <c r="I236">
        <v>1937</v>
      </c>
      <c r="J236">
        <v>0</v>
      </c>
      <c r="K236">
        <v>1937</v>
      </c>
      <c r="L236" s="3">
        <f t="shared" si="45"/>
        <v>4.0838259000537391E-2</v>
      </c>
      <c r="M236" t="str">
        <f t="shared" si="46"/>
        <v/>
      </c>
      <c r="N236">
        <f t="shared" si="47"/>
        <v>0</v>
      </c>
      <c r="O236">
        <v>87.06</v>
      </c>
      <c r="P236">
        <v>2081</v>
      </c>
      <c r="Q236" s="3">
        <f t="shared" si="41"/>
        <v>0.11821601289629236</v>
      </c>
      <c r="R236" t="str">
        <f t="shared" si="40"/>
        <v/>
      </c>
      <c r="S236">
        <f t="shared" si="48"/>
        <v>0</v>
      </c>
      <c r="T236">
        <v>774.7</v>
      </c>
      <c r="U236">
        <v>1861</v>
      </c>
      <c r="V236" s="3">
        <f t="shared" si="42"/>
        <v>0</v>
      </c>
      <c r="W236" t="str">
        <f t="shared" si="37"/>
        <v>best</v>
      </c>
      <c r="X236">
        <f t="shared" si="38"/>
        <v>1</v>
      </c>
      <c r="Z236" t="str">
        <f t="shared" si="49"/>
        <v>NEW-500-0.2-25-25-4&amp;1861&amp;2368&amp;TL&amp;603.7&amp;1937&amp;4.08&amp;&amp;87.1&amp;2081&amp;11.82&amp;&amp;774.7&amp;1861&amp;0&amp;best\\</v>
      </c>
    </row>
    <row r="237" spans="1:26" x14ac:dyDescent="0.25">
      <c r="A237" t="s">
        <v>342</v>
      </c>
      <c r="B237" t="str">
        <f t="shared" si="43"/>
        <v>NEW-500-0.2-25-25</v>
      </c>
      <c r="C237" t="str">
        <f t="shared" si="50"/>
        <v>NEW-500</v>
      </c>
      <c r="D237">
        <f t="shared" si="51"/>
        <v>1861</v>
      </c>
      <c r="E237">
        <v>2285</v>
      </c>
      <c r="F237" t="s">
        <v>45</v>
      </c>
      <c r="G237">
        <f t="shared" si="44"/>
        <v>0</v>
      </c>
      <c r="H237">
        <v>875.06</v>
      </c>
      <c r="I237">
        <v>1861</v>
      </c>
      <c r="J237">
        <v>0</v>
      </c>
      <c r="K237">
        <v>1861</v>
      </c>
      <c r="L237" s="3">
        <f t="shared" si="45"/>
        <v>0</v>
      </c>
      <c r="M237" t="str">
        <f t="shared" si="46"/>
        <v>best</v>
      </c>
      <c r="N237">
        <f t="shared" si="47"/>
        <v>1</v>
      </c>
      <c r="O237">
        <v>86.84</v>
      </c>
      <c r="P237">
        <v>2091</v>
      </c>
      <c r="Q237" s="3">
        <f t="shared" si="41"/>
        <v>0.12358946802794191</v>
      </c>
      <c r="R237" t="str">
        <f t="shared" si="40"/>
        <v/>
      </c>
      <c r="S237">
        <f t="shared" si="48"/>
        <v>0</v>
      </c>
      <c r="T237">
        <v>926.24</v>
      </c>
      <c r="U237">
        <v>1904</v>
      </c>
      <c r="V237" s="3">
        <f t="shared" si="42"/>
        <v>2.3105857066093582E-2</v>
      </c>
      <c r="W237" t="str">
        <f t="shared" si="37"/>
        <v/>
      </c>
      <c r="X237">
        <f t="shared" si="38"/>
        <v>0</v>
      </c>
      <c r="Z237" t="str">
        <f t="shared" si="49"/>
        <v>NEW-500-0.2-25-25-5&amp;1861&amp;2285&amp;TL&amp;875.1&amp;1861&amp;0&amp;best&amp;86.8&amp;2091&amp;12.36&amp;&amp;926.2&amp;1904&amp;2.31&amp;\\</v>
      </c>
    </row>
    <row r="238" spans="1:26" x14ac:dyDescent="0.25">
      <c r="A238" t="s">
        <v>343</v>
      </c>
      <c r="B238" t="str">
        <f t="shared" si="43"/>
        <v>NEW-500-0.2-50-10</v>
      </c>
      <c r="C238" t="str">
        <f t="shared" si="50"/>
        <v>NEW-500</v>
      </c>
      <c r="D238">
        <f t="shared" si="51"/>
        <v>1128</v>
      </c>
      <c r="E238">
        <v>1256</v>
      </c>
      <c r="F238" t="s">
        <v>45</v>
      </c>
      <c r="G238">
        <f t="shared" si="44"/>
        <v>0</v>
      </c>
      <c r="H238">
        <v>667.66</v>
      </c>
      <c r="I238">
        <v>1128</v>
      </c>
      <c r="J238">
        <v>0</v>
      </c>
      <c r="K238">
        <v>1128</v>
      </c>
      <c r="L238" s="3">
        <f t="shared" si="45"/>
        <v>0</v>
      </c>
      <c r="M238" t="str">
        <f t="shared" si="46"/>
        <v>best</v>
      </c>
      <c r="N238">
        <f t="shared" si="47"/>
        <v>1</v>
      </c>
      <c r="O238">
        <v>87.61</v>
      </c>
      <c r="P238">
        <v>1209</v>
      </c>
      <c r="Q238" s="3">
        <f t="shared" si="41"/>
        <v>7.1808510638297962E-2</v>
      </c>
      <c r="R238" t="str">
        <f t="shared" si="40"/>
        <v/>
      </c>
      <c r="S238">
        <f t="shared" si="48"/>
        <v>0</v>
      </c>
      <c r="T238">
        <v>853.24</v>
      </c>
      <c r="U238">
        <v>1133</v>
      </c>
      <c r="V238" s="3">
        <f t="shared" si="42"/>
        <v>4.4326241134751143E-3</v>
      </c>
      <c r="W238" t="str">
        <f t="shared" si="37"/>
        <v/>
      </c>
      <c r="X238">
        <f t="shared" si="38"/>
        <v>0</v>
      </c>
      <c r="Z238" t="str">
        <f t="shared" si="49"/>
        <v>NEW-500-0.2-50-10-1&amp;1128&amp;1256&amp;TL&amp;667.7&amp;1128&amp;0&amp;best&amp;87.6&amp;1209&amp;7.18&amp;&amp;853.2&amp;1133&amp;0.44&amp;\\</v>
      </c>
    </row>
    <row r="239" spans="1:26" x14ac:dyDescent="0.25">
      <c r="A239" t="s">
        <v>344</v>
      </c>
      <c r="B239" t="str">
        <f t="shared" si="43"/>
        <v>NEW-500-0.2-50-10</v>
      </c>
      <c r="C239" t="str">
        <f t="shared" si="50"/>
        <v>NEW-500</v>
      </c>
      <c r="D239">
        <f t="shared" si="51"/>
        <v>1143</v>
      </c>
      <c r="E239">
        <v>1263</v>
      </c>
      <c r="F239" t="s">
        <v>45</v>
      </c>
      <c r="G239">
        <f t="shared" si="44"/>
        <v>0</v>
      </c>
      <c r="H239">
        <v>719.89</v>
      </c>
      <c r="I239">
        <v>1143</v>
      </c>
      <c r="J239">
        <v>0</v>
      </c>
      <c r="K239">
        <v>1143</v>
      </c>
      <c r="L239" s="3">
        <f t="shared" si="45"/>
        <v>0</v>
      </c>
      <c r="M239" t="str">
        <f t="shared" si="46"/>
        <v>best</v>
      </c>
      <c r="N239">
        <f t="shared" si="47"/>
        <v>1</v>
      </c>
      <c r="O239">
        <v>88.51</v>
      </c>
      <c r="P239">
        <v>1217</v>
      </c>
      <c r="Q239" s="3">
        <f t="shared" si="41"/>
        <v>6.4741907261592235E-2</v>
      </c>
      <c r="R239" t="str">
        <f t="shared" si="40"/>
        <v/>
      </c>
      <c r="S239">
        <f t="shared" si="48"/>
        <v>0</v>
      </c>
      <c r="T239">
        <v>831.21</v>
      </c>
      <c r="U239">
        <v>1159</v>
      </c>
      <c r="V239" s="3">
        <f t="shared" si="42"/>
        <v>1.3998250218722585E-2</v>
      </c>
      <c r="W239" t="str">
        <f t="shared" si="37"/>
        <v/>
      </c>
      <c r="X239">
        <f t="shared" si="38"/>
        <v>0</v>
      </c>
      <c r="Z239" t="str">
        <f t="shared" si="49"/>
        <v>NEW-500-0.2-50-10-2&amp;1143&amp;1263&amp;TL&amp;719.9&amp;1143&amp;0&amp;best&amp;88.5&amp;1217&amp;6.47&amp;&amp;831.2&amp;1159&amp;1.4&amp;\\</v>
      </c>
    </row>
    <row r="240" spans="1:26" x14ac:dyDescent="0.25">
      <c r="A240" t="s">
        <v>345</v>
      </c>
      <c r="B240" t="str">
        <f t="shared" si="43"/>
        <v>NEW-500-0.2-50-10</v>
      </c>
      <c r="C240" t="str">
        <f t="shared" si="50"/>
        <v>NEW-500</v>
      </c>
      <c r="D240">
        <f t="shared" si="51"/>
        <v>1108</v>
      </c>
      <c r="E240">
        <v>1288</v>
      </c>
      <c r="F240" t="s">
        <v>45</v>
      </c>
      <c r="G240">
        <f t="shared" si="44"/>
        <v>0</v>
      </c>
      <c r="H240">
        <v>633.61</v>
      </c>
      <c r="I240">
        <v>1108</v>
      </c>
      <c r="J240">
        <v>0</v>
      </c>
      <c r="K240">
        <v>1108</v>
      </c>
      <c r="L240" s="3">
        <f t="shared" si="45"/>
        <v>0</v>
      </c>
      <c r="M240" t="str">
        <f t="shared" si="46"/>
        <v>best</v>
      </c>
      <c r="N240">
        <f t="shared" si="47"/>
        <v>1</v>
      </c>
      <c r="O240">
        <v>89.44</v>
      </c>
      <c r="P240">
        <v>1182</v>
      </c>
      <c r="Q240" s="3">
        <f t="shared" si="41"/>
        <v>6.6787003610108364E-2</v>
      </c>
      <c r="R240" t="str">
        <f t="shared" si="40"/>
        <v/>
      </c>
      <c r="S240">
        <f t="shared" si="48"/>
        <v>0</v>
      </c>
      <c r="T240">
        <v>627.85</v>
      </c>
      <c r="U240">
        <v>1108</v>
      </c>
      <c r="V240" s="3">
        <f t="shared" si="42"/>
        <v>0</v>
      </c>
      <c r="W240" t="str">
        <f t="shared" ref="W240:W303" si="52">IF(ISBLANK(U240),"",IF($D240&gt;=U240,IF($F240="opt","opt","best"),""))</f>
        <v>best</v>
      </c>
      <c r="X240">
        <f t="shared" ref="X240:X303" si="53">IF(OR(W240="opt",W240="best"),1,0)</f>
        <v>1</v>
      </c>
      <c r="Z240" t="str">
        <f t="shared" si="49"/>
        <v>NEW-500-0.2-50-10-3&amp;1108&amp;1288&amp;TL&amp;633.6&amp;1108&amp;0&amp;best&amp;89.4&amp;1182&amp;6.68&amp;&amp;627.9&amp;1108&amp;0&amp;best\\</v>
      </c>
    </row>
    <row r="241" spans="1:26" x14ac:dyDescent="0.25">
      <c r="A241" t="s">
        <v>346</v>
      </c>
      <c r="B241" t="str">
        <f t="shared" si="43"/>
        <v>NEW-500-0.2-50-10</v>
      </c>
      <c r="C241" t="str">
        <f t="shared" si="50"/>
        <v>NEW-500</v>
      </c>
      <c r="D241">
        <f t="shared" si="51"/>
        <v>1145</v>
      </c>
      <c r="E241">
        <v>1246</v>
      </c>
      <c r="F241" t="s">
        <v>45</v>
      </c>
      <c r="G241">
        <f t="shared" si="44"/>
        <v>0</v>
      </c>
      <c r="H241">
        <v>715.77</v>
      </c>
      <c r="I241">
        <v>1145</v>
      </c>
      <c r="J241">
        <v>0</v>
      </c>
      <c r="K241">
        <v>1145</v>
      </c>
      <c r="L241" s="3">
        <f t="shared" si="45"/>
        <v>0</v>
      </c>
      <c r="M241" t="str">
        <f t="shared" si="46"/>
        <v>best</v>
      </c>
      <c r="N241">
        <f t="shared" si="47"/>
        <v>1</v>
      </c>
      <c r="O241">
        <v>86.39</v>
      </c>
      <c r="P241">
        <v>1222</v>
      </c>
      <c r="Q241" s="3">
        <f t="shared" si="41"/>
        <v>6.7248908296943188E-2</v>
      </c>
      <c r="R241" t="str">
        <f t="shared" si="40"/>
        <v/>
      </c>
      <c r="S241">
        <f t="shared" si="48"/>
        <v>0</v>
      </c>
      <c r="T241">
        <v>708.18</v>
      </c>
      <c r="U241">
        <v>1149</v>
      </c>
      <c r="V241" s="3">
        <f t="shared" si="42"/>
        <v>3.4934497816594412E-3</v>
      </c>
      <c r="W241" t="str">
        <f t="shared" si="52"/>
        <v/>
      </c>
      <c r="X241">
        <f t="shared" si="53"/>
        <v>0</v>
      </c>
      <c r="Z241" t="str">
        <f t="shared" si="49"/>
        <v>NEW-500-0.2-50-10-4&amp;1145&amp;1246&amp;TL&amp;715.8&amp;1145&amp;0&amp;best&amp;86.4&amp;1222&amp;6.72&amp;&amp;708.2&amp;1149&amp;0.35&amp;\\</v>
      </c>
    </row>
    <row r="242" spans="1:26" x14ac:dyDescent="0.25">
      <c r="A242" t="s">
        <v>347</v>
      </c>
      <c r="B242" t="str">
        <f t="shared" si="43"/>
        <v>NEW-500-0.2-50-10</v>
      </c>
      <c r="C242" t="str">
        <f t="shared" si="50"/>
        <v>NEW-500</v>
      </c>
      <c r="D242">
        <f t="shared" si="51"/>
        <v>1186</v>
      </c>
      <c r="E242">
        <v>1301</v>
      </c>
      <c r="F242" t="s">
        <v>45</v>
      </c>
      <c r="G242">
        <f t="shared" si="44"/>
        <v>0</v>
      </c>
      <c r="H242">
        <v>747.8</v>
      </c>
      <c r="I242">
        <v>1188</v>
      </c>
      <c r="J242">
        <v>0</v>
      </c>
      <c r="K242">
        <v>1188</v>
      </c>
      <c r="L242" s="3">
        <f t="shared" si="45"/>
        <v>1.6863406408094139E-3</v>
      </c>
      <c r="M242" t="str">
        <f t="shared" si="46"/>
        <v/>
      </c>
      <c r="N242">
        <f t="shared" si="47"/>
        <v>0</v>
      </c>
      <c r="O242">
        <v>87.12</v>
      </c>
      <c r="P242">
        <v>1221</v>
      </c>
      <c r="Q242" s="3">
        <f t="shared" si="41"/>
        <v>2.9510961214165299E-2</v>
      </c>
      <c r="R242" t="str">
        <f t="shared" si="40"/>
        <v/>
      </c>
      <c r="S242">
        <f t="shared" si="48"/>
        <v>0</v>
      </c>
      <c r="T242">
        <v>821.28</v>
      </c>
      <c r="U242">
        <v>1186</v>
      </c>
      <c r="V242" s="3">
        <f t="shared" si="42"/>
        <v>0</v>
      </c>
      <c r="W242" t="str">
        <f t="shared" si="52"/>
        <v>best</v>
      </c>
      <c r="X242">
        <f t="shared" si="53"/>
        <v>1</v>
      </c>
      <c r="Z242" t="str">
        <f t="shared" si="49"/>
        <v>NEW-500-0.2-50-10-5&amp;1186&amp;1301&amp;TL&amp;747.8&amp;1188&amp;0.17&amp;&amp;87.1&amp;1221&amp;2.95&amp;&amp;821.3&amp;1186&amp;0&amp;best\\</v>
      </c>
    </row>
    <row r="243" spans="1:26" x14ac:dyDescent="0.25">
      <c r="A243" t="s">
        <v>348</v>
      </c>
      <c r="B243" t="str">
        <f t="shared" si="43"/>
        <v>NEW-500-0.5-10-50</v>
      </c>
      <c r="C243" t="str">
        <f t="shared" si="50"/>
        <v>NEW-500</v>
      </c>
      <c r="D243">
        <f t="shared" si="51"/>
        <v>2590</v>
      </c>
      <c r="E243">
        <v>3864</v>
      </c>
      <c r="F243" t="s">
        <v>45</v>
      </c>
      <c r="G243">
        <f t="shared" si="44"/>
        <v>0</v>
      </c>
      <c r="H243">
        <v>1560.09</v>
      </c>
      <c r="I243">
        <v>2590</v>
      </c>
      <c r="J243">
        <v>0</v>
      </c>
      <c r="K243">
        <v>2590</v>
      </c>
      <c r="L243" s="3">
        <f t="shared" si="45"/>
        <v>0</v>
      </c>
      <c r="M243" t="str">
        <f t="shared" si="46"/>
        <v>best</v>
      </c>
      <c r="N243">
        <f t="shared" si="47"/>
        <v>1</v>
      </c>
      <c r="O243">
        <v>231.05</v>
      </c>
      <c r="P243">
        <v>2788</v>
      </c>
      <c r="Q243" s="3">
        <f t="shared" si="41"/>
        <v>7.6447876447876428E-2</v>
      </c>
      <c r="R243" t="str">
        <f t="shared" si="40"/>
        <v/>
      </c>
      <c r="S243">
        <f t="shared" si="48"/>
        <v>0</v>
      </c>
      <c r="T243">
        <v>1031.47</v>
      </c>
      <c r="U243">
        <v>2614</v>
      </c>
      <c r="V243" s="3">
        <f t="shared" si="42"/>
        <v>9.2664092664092035E-3</v>
      </c>
      <c r="W243" t="str">
        <f t="shared" si="52"/>
        <v/>
      </c>
      <c r="X243">
        <f t="shared" si="53"/>
        <v>0</v>
      </c>
      <c r="Z243" t="str">
        <f t="shared" si="49"/>
        <v>NEW-500-0.5-10-50-1&amp;2590&amp;3864&amp;TL&amp;1560.1&amp;2590&amp;0&amp;best&amp;231.1&amp;2788&amp;7.64&amp;&amp;1031.5&amp;2614&amp;0.93&amp;\\</v>
      </c>
    </row>
    <row r="244" spans="1:26" x14ac:dyDescent="0.25">
      <c r="A244" t="s">
        <v>349</v>
      </c>
      <c r="B244" t="str">
        <f t="shared" si="43"/>
        <v>NEW-500-0.5-10-50</v>
      </c>
      <c r="C244" t="str">
        <f t="shared" si="50"/>
        <v>NEW-500</v>
      </c>
      <c r="D244">
        <f t="shared" si="51"/>
        <v>2542</v>
      </c>
      <c r="E244">
        <v>4551</v>
      </c>
      <c r="F244" t="s">
        <v>45</v>
      </c>
      <c r="G244">
        <f t="shared" si="44"/>
        <v>0</v>
      </c>
      <c r="H244">
        <v>1624.32</v>
      </c>
      <c r="I244">
        <v>2542</v>
      </c>
      <c r="J244">
        <v>0</v>
      </c>
      <c r="K244">
        <v>2542</v>
      </c>
      <c r="L244" s="3">
        <f t="shared" si="45"/>
        <v>0</v>
      </c>
      <c r="M244" t="str">
        <f t="shared" si="46"/>
        <v>best</v>
      </c>
      <c r="N244">
        <f t="shared" si="47"/>
        <v>1</v>
      </c>
      <c r="O244">
        <v>230.22</v>
      </c>
      <c r="P244">
        <v>2825</v>
      </c>
      <c r="Q244" s="3">
        <f t="shared" si="41"/>
        <v>0.11132966168371361</v>
      </c>
      <c r="R244" t="str">
        <f t="shared" si="40"/>
        <v/>
      </c>
      <c r="S244">
        <f t="shared" si="48"/>
        <v>0</v>
      </c>
      <c r="T244">
        <v>1089.0899999999999</v>
      </c>
      <c r="U244">
        <v>2631</v>
      </c>
      <c r="V244" s="3">
        <f t="shared" si="42"/>
        <v>3.5011801730920444E-2</v>
      </c>
      <c r="W244" t="str">
        <f t="shared" si="52"/>
        <v/>
      </c>
      <c r="X244">
        <f t="shared" si="53"/>
        <v>0</v>
      </c>
      <c r="Z244" t="str">
        <f t="shared" si="49"/>
        <v>NEW-500-0.5-10-50-2&amp;2542&amp;4551&amp;TL&amp;1624.3&amp;2542&amp;0&amp;best&amp;230.2&amp;2825&amp;11.13&amp;&amp;1089.1&amp;2631&amp;3.5&amp;\\</v>
      </c>
    </row>
    <row r="245" spans="1:26" x14ac:dyDescent="0.25">
      <c r="A245" t="s">
        <v>350</v>
      </c>
      <c r="B245" t="str">
        <f t="shared" si="43"/>
        <v>NEW-500-0.5-10-50</v>
      </c>
      <c r="C245" t="str">
        <f t="shared" si="50"/>
        <v>NEW-500</v>
      </c>
      <c r="D245">
        <f t="shared" si="51"/>
        <v>2547</v>
      </c>
      <c r="E245">
        <v>4759</v>
      </c>
      <c r="F245" t="s">
        <v>45</v>
      </c>
      <c r="G245">
        <f t="shared" si="44"/>
        <v>0</v>
      </c>
      <c r="H245">
        <v>1432.79</v>
      </c>
      <c r="I245">
        <v>2547</v>
      </c>
      <c r="J245">
        <v>0</v>
      </c>
      <c r="K245">
        <v>2547</v>
      </c>
      <c r="L245" s="3">
        <f t="shared" si="45"/>
        <v>0</v>
      </c>
      <c r="M245" t="str">
        <f t="shared" si="46"/>
        <v>best</v>
      </c>
      <c r="N245">
        <f t="shared" si="47"/>
        <v>1</v>
      </c>
      <c r="O245">
        <v>229.78</v>
      </c>
      <c r="P245">
        <v>2769</v>
      </c>
      <c r="Q245" s="3">
        <f t="shared" si="41"/>
        <v>8.7161366313309729E-2</v>
      </c>
      <c r="R245" t="str">
        <f t="shared" si="40"/>
        <v/>
      </c>
      <c r="S245">
        <f t="shared" si="48"/>
        <v>0</v>
      </c>
      <c r="T245">
        <v>1011.45</v>
      </c>
      <c r="U245">
        <v>2552</v>
      </c>
      <c r="V245" s="3">
        <f t="shared" si="42"/>
        <v>1.9630938358854433E-3</v>
      </c>
      <c r="W245" t="str">
        <f t="shared" si="52"/>
        <v/>
      </c>
      <c r="X245">
        <f t="shared" si="53"/>
        <v>0</v>
      </c>
      <c r="Z245" t="str">
        <f t="shared" si="49"/>
        <v>NEW-500-0.5-10-50-3&amp;2547&amp;4759&amp;TL&amp;1432.8&amp;2547&amp;0&amp;best&amp;229.8&amp;2769&amp;8.72&amp;&amp;1011.5&amp;2552&amp;0.2&amp;\\</v>
      </c>
    </row>
    <row r="246" spans="1:26" x14ac:dyDescent="0.25">
      <c r="A246" t="s">
        <v>351</v>
      </c>
      <c r="B246" t="str">
        <f t="shared" si="43"/>
        <v>NEW-500-0.5-10-50</v>
      </c>
      <c r="C246" t="str">
        <f t="shared" si="50"/>
        <v>NEW-500</v>
      </c>
      <c r="D246">
        <f t="shared" si="51"/>
        <v>2584</v>
      </c>
      <c r="E246">
        <v>3220</v>
      </c>
      <c r="F246" t="s">
        <v>45</v>
      </c>
      <c r="G246">
        <f t="shared" si="44"/>
        <v>0</v>
      </c>
      <c r="H246">
        <v>1140.71</v>
      </c>
      <c r="I246">
        <v>2596</v>
      </c>
      <c r="J246">
        <v>0</v>
      </c>
      <c r="K246">
        <v>2596</v>
      </c>
      <c r="L246" s="3">
        <f t="shared" si="45"/>
        <v>4.6439628482972672E-3</v>
      </c>
      <c r="M246" t="str">
        <f t="shared" si="46"/>
        <v/>
      </c>
      <c r="N246">
        <f t="shared" si="47"/>
        <v>0</v>
      </c>
      <c r="O246">
        <v>230.43</v>
      </c>
      <c r="P246">
        <v>2805</v>
      </c>
      <c r="Q246" s="3">
        <f t="shared" si="41"/>
        <v>8.5526315789473673E-2</v>
      </c>
      <c r="R246" t="str">
        <f t="shared" si="40"/>
        <v/>
      </c>
      <c r="S246">
        <f t="shared" si="48"/>
        <v>0</v>
      </c>
      <c r="T246">
        <v>1112.3699999999999</v>
      </c>
      <c r="U246">
        <v>2584</v>
      </c>
      <c r="V246" s="3">
        <f t="shared" si="42"/>
        <v>0</v>
      </c>
      <c r="W246" t="str">
        <f t="shared" si="52"/>
        <v>best</v>
      </c>
      <c r="X246">
        <f t="shared" si="53"/>
        <v>1</v>
      </c>
      <c r="Z246" t="str">
        <f t="shared" si="49"/>
        <v>NEW-500-0.5-10-50-4&amp;2584&amp;3220&amp;TL&amp;1140.7&amp;2596&amp;0.46&amp;&amp;230.4&amp;2805&amp;8.55&amp;&amp;1112.4&amp;2584&amp;0&amp;best\\</v>
      </c>
    </row>
    <row r="247" spans="1:26" x14ac:dyDescent="0.25">
      <c r="A247" t="s">
        <v>352</v>
      </c>
      <c r="B247" t="str">
        <f t="shared" si="43"/>
        <v>NEW-500-0.5-10-50</v>
      </c>
      <c r="C247" t="str">
        <f t="shared" si="50"/>
        <v>NEW-500</v>
      </c>
      <c r="D247">
        <f t="shared" si="51"/>
        <v>2539</v>
      </c>
      <c r="E247">
        <v>3691</v>
      </c>
      <c r="F247" t="s">
        <v>45</v>
      </c>
      <c r="G247">
        <f t="shared" si="44"/>
        <v>0</v>
      </c>
      <c r="H247">
        <v>821.39</v>
      </c>
      <c r="I247">
        <v>2539</v>
      </c>
      <c r="J247">
        <v>0</v>
      </c>
      <c r="K247">
        <v>2539</v>
      </c>
      <c r="L247" s="3">
        <f t="shared" si="45"/>
        <v>0</v>
      </c>
      <c r="M247" t="str">
        <f t="shared" si="46"/>
        <v>best</v>
      </c>
      <c r="N247">
        <f t="shared" si="47"/>
        <v>1</v>
      </c>
      <c r="O247">
        <v>229.23</v>
      </c>
      <c r="P247">
        <v>2858</v>
      </c>
      <c r="Q247" s="3">
        <f t="shared" si="41"/>
        <v>0.12564001575423389</v>
      </c>
      <c r="R247" t="str">
        <f t="shared" ref="R247:R272" si="54">IF(ISBLANK(P247),"",IF($D247&gt;=P247,IF($F247="opt","opt","best"),""))</f>
        <v/>
      </c>
      <c r="S247">
        <f t="shared" si="48"/>
        <v>0</v>
      </c>
      <c r="T247">
        <v>978.2</v>
      </c>
      <c r="U247">
        <v>2539</v>
      </c>
      <c r="V247" s="3">
        <f t="shared" si="42"/>
        <v>0</v>
      </c>
      <c r="W247" t="str">
        <f t="shared" si="52"/>
        <v>best</v>
      </c>
      <c r="X247">
        <f t="shared" si="53"/>
        <v>1</v>
      </c>
      <c r="Z247" t="str">
        <f t="shared" si="49"/>
        <v>NEW-500-0.5-10-50-5&amp;2539&amp;3691&amp;TL&amp;821.4&amp;2539&amp;0&amp;best&amp;229.2&amp;2858&amp;12.56&amp;&amp;978.2&amp;2539&amp;0&amp;best\\</v>
      </c>
    </row>
    <row r="248" spans="1:26" x14ac:dyDescent="0.25">
      <c r="A248" t="s">
        <v>353</v>
      </c>
      <c r="B248" t="str">
        <f t="shared" si="43"/>
        <v>NEW-500-0.5-25-25</v>
      </c>
      <c r="C248" t="str">
        <f t="shared" si="50"/>
        <v>NEW-500</v>
      </c>
      <c r="D248">
        <f t="shared" si="51"/>
        <v>1543</v>
      </c>
      <c r="E248">
        <v>2164</v>
      </c>
      <c r="F248" t="s">
        <v>45</v>
      </c>
      <c r="G248">
        <f t="shared" si="44"/>
        <v>0</v>
      </c>
      <c r="H248">
        <v>1059.8599999999999</v>
      </c>
      <c r="I248">
        <v>1543</v>
      </c>
      <c r="J248">
        <v>0</v>
      </c>
      <c r="K248">
        <v>1543</v>
      </c>
      <c r="L248" s="3">
        <f t="shared" si="45"/>
        <v>0</v>
      </c>
      <c r="M248" t="str">
        <f t="shared" si="46"/>
        <v>best</v>
      </c>
      <c r="N248">
        <f t="shared" si="47"/>
        <v>1</v>
      </c>
      <c r="O248">
        <v>228.83</v>
      </c>
      <c r="P248">
        <v>1670</v>
      </c>
      <c r="Q248" s="3">
        <f t="shared" ref="Q248:Q311" si="55">P248/D248-1</f>
        <v>8.2307193778353938E-2</v>
      </c>
      <c r="R248" t="str">
        <f t="shared" si="54"/>
        <v/>
      </c>
      <c r="S248">
        <f t="shared" si="48"/>
        <v>0</v>
      </c>
      <c r="T248">
        <v>1064.9100000000001</v>
      </c>
      <c r="U248">
        <v>1566</v>
      </c>
      <c r="V248" s="3">
        <f t="shared" ref="V248:V311" si="56">U248/D248-1</f>
        <v>1.4906027219701912E-2</v>
      </c>
      <c r="W248" t="str">
        <f t="shared" si="52"/>
        <v/>
      </c>
      <c r="X248">
        <f t="shared" si="53"/>
        <v>0</v>
      </c>
      <c r="Z248" t="str">
        <f t="shared" si="49"/>
        <v>NEW-500-0.5-25-25-1&amp;1543&amp;2164&amp;TL&amp;1059.9&amp;1543&amp;0&amp;best&amp;228.8&amp;1670&amp;8.23&amp;&amp;1064.9&amp;1566&amp;1.49&amp;\\</v>
      </c>
    </row>
    <row r="249" spans="1:26" x14ac:dyDescent="0.25">
      <c r="A249" t="s">
        <v>354</v>
      </c>
      <c r="B249" t="str">
        <f t="shared" si="43"/>
        <v>NEW-500-0.5-25-25</v>
      </c>
      <c r="C249" t="str">
        <f t="shared" si="50"/>
        <v>NEW-500</v>
      </c>
      <c r="D249">
        <f t="shared" si="51"/>
        <v>1574</v>
      </c>
      <c r="E249">
        <v>2137</v>
      </c>
      <c r="F249" t="s">
        <v>45</v>
      </c>
      <c r="G249">
        <f t="shared" si="44"/>
        <v>0</v>
      </c>
      <c r="H249">
        <v>1069.6400000000001</v>
      </c>
      <c r="I249">
        <v>1594</v>
      </c>
      <c r="J249">
        <v>0</v>
      </c>
      <c r="K249">
        <v>1594</v>
      </c>
      <c r="L249" s="3">
        <f t="shared" si="45"/>
        <v>1.270648030495547E-2</v>
      </c>
      <c r="M249" t="str">
        <f t="shared" si="46"/>
        <v/>
      </c>
      <c r="N249">
        <f t="shared" si="47"/>
        <v>0</v>
      </c>
      <c r="O249">
        <v>229.92</v>
      </c>
      <c r="P249">
        <v>1750</v>
      </c>
      <c r="Q249" s="3">
        <f t="shared" si="55"/>
        <v>0.11181702668360871</v>
      </c>
      <c r="R249" t="str">
        <f t="shared" si="54"/>
        <v/>
      </c>
      <c r="S249">
        <f t="shared" si="48"/>
        <v>0</v>
      </c>
      <c r="T249">
        <v>1266.94</v>
      </c>
      <c r="U249">
        <v>1574</v>
      </c>
      <c r="V249" s="3">
        <f t="shared" si="56"/>
        <v>0</v>
      </c>
      <c r="W249" t="str">
        <f t="shared" si="52"/>
        <v>best</v>
      </c>
      <c r="X249">
        <f t="shared" si="53"/>
        <v>1</v>
      </c>
      <c r="Z249" t="str">
        <f t="shared" si="49"/>
        <v>NEW-500-0.5-25-25-2&amp;1574&amp;2137&amp;TL&amp;1069.6&amp;1594&amp;1.27&amp;&amp;229.9&amp;1750&amp;11.18&amp;&amp;1266.9&amp;1574&amp;0&amp;best\\</v>
      </c>
    </row>
    <row r="250" spans="1:26" x14ac:dyDescent="0.25">
      <c r="A250" t="s">
        <v>355</v>
      </c>
      <c r="B250" t="str">
        <f t="shared" si="43"/>
        <v>NEW-500-0.5-25-25</v>
      </c>
      <c r="C250" t="str">
        <f t="shared" si="50"/>
        <v>NEW-500</v>
      </c>
      <c r="D250">
        <f t="shared" si="51"/>
        <v>1547</v>
      </c>
      <c r="E250">
        <v>2121</v>
      </c>
      <c r="F250" t="s">
        <v>45</v>
      </c>
      <c r="G250">
        <f t="shared" si="44"/>
        <v>0</v>
      </c>
      <c r="H250">
        <v>1093.08</v>
      </c>
      <c r="I250">
        <v>1547</v>
      </c>
      <c r="J250">
        <v>0</v>
      </c>
      <c r="K250">
        <v>1547</v>
      </c>
      <c r="L250" s="3">
        <f t="shared" si="45"/>
        <v>0</v>
      </c>
      <c r="M250" t="str">
        <f t="shared" si="46"/>
        <v>best</v>
      </c>
      <c r="N250">
        <f t="shared" si="47"/>
        <v>1</v>
      </c>
      <c r="O250">
        <v>235.36</v>
      </c>
      <c r="P250">
        <v>1696</v>
      </c>
      <c r="Q250" s="3">
        <f t="shared" si="55"/>
        <v>9.6315449256625829E-2</v>
      </c>
      <c r="R250" t="str">
        <f t="shared" si="54"/>
        <v/>
      </c>
      <c r="S250">
        <f t="shared" si="48"/>
        <v>0</v>
      </c>
      <c r="T250">
        <v>1054.71</v>
      </c>
      <c r="U250">
        <v>1568</v>
      </c>
      <c r="V250" s="3">
        <f t="shared" si="56"/>
        <v>1.3574660633484115E-2</v>
      </c>
      <c r="W250" t="str">
        <f t="shared" si="52"/>
        <v/>
      </c>
      <c r="X250">
        <f t="shared" si="53"/>
        <v>0</v>
      </c>
      <c r="Z250" t="str">
        <f t="shared" si="49"/>
        <v>NEW-500-0.5-25-25-3&amp;1547&amp;2121&amp;TL&amp;1093.1&amp;1547&amp;0&amp;best&amp;235.4&amp;1696&amp;9.63&amp;&amp;1054.7&amp;1568&amp;1.36&amp;\\</v>
      </c>
    </row>
    <row r="251" spans="1:26" x14ac:dyDescent="0.25">
      <c r="A251" t="s">
        <v>356</v>
      </c>
      <c r="B251" t="str">
        <f t="shared" si="43"/>
        <v>NEW-500-0.5-25-25</v>
      </c>
      <c r="C251" t="str">
        <f t="shared" si="50"/>
        <v>NEW-500</v>
      </c>
      <c r="D251">
        <f t="shared" si="51"/>
        <v>1564</v>
      </c>
      <c r="E251">
        <v>2210</v>
      </c>
      <c r="F251" t="s">
        <v>45</v>
      </c>
      <c r="G251">
        <f t="shared" si="44"/>
        <v>0</v>
      </c>
      <c r="H251">
        <v>986.54</v>
      </c>
      <c r="I251">
        <v>1566</v>
      </c>
      <c r="J251">
        <v>0</v>
      </c>
      <c r="K251">
        <v>1566</v>
      </c>
      <c r="L251" s="3">
        <f t="shared" si="45"/>
        <v>1.2787723785165905E-3</v>
      </c>
      <c r="M251" t="str">
        <f t="shared" si="46"/>
        <v/>
      </c>
      <c r="N251">
        <f t="shared" si="47"/>
        <v>0</v>
      </c>
      <c r="O251">
        <v>246.51</v>
      </c>
      <c r="P251">
        <v>1667</v>
      </c>
      <c r="Q251" s="3">
        <f t="shared" si="55"/>
        <v>6.5856777493606078E-2</v>
      </c>
      <c r="R251" t="str">
        <f t="shared" si="54"/>
        <v/>
      </c>
      <c r="S251">
        <f t="shared" si="48"/>
        <v>0</v>
      </c>
      <c r="T251">
        <v>1029.5</v>
      </c>
      <c r="U251">
        <v>1564</v>
      </c>
      <c r="V251" s="3">
        <f t="shared" si="56"/>
        <v>0</v>
      </c>
      <c r="W251" t="str">
        <f t="shared" si="52"/>
        <v>best</v>
      </c>
      <c r="X251">
        <f t="shared" si="53"/>
        <v>1</v>
      </c>
      <c r="Z251" t="str">
        <f t="shared" si="49"/>
        <v>NEW-500-0.5-25-25-4&amp;1564&amp;2210&amp;TL&amp;986.5&amp;1566&amp;0.13&amp;&amp;246.5&amp;1667&amp;6.59&amp;&amp;1029.5&amp;1564&amp;0&amp;best\\</v>
      </c>
    </row>
    <row r="252" spans="1:26" x14ac:dyDescent="0.25">
      <c r="A252" t="s">
        <v>357</v>
      </c>
      <c r="B252" t="str">
        <f t="shared" si="43"/>
        <v>NEW-500-0.5-25-25</v>
      </c>
      <c r="C252" t="str">
        <f t="shared" si="50"/>
        <v>NEW-500</v>
      </c>
      <c r="D252">
        <f t="shared" si="51"/>
        <v>1567</v>
      </c>
      <c r="E252">
        <v>2343</v>
      </c>
      <c r="F252" t="s">
        <v>45</v>
      </c>
      <c r="G252">
        <f t="shared" si="44"/>
        <v>0</v>
      </c>
      <c r="H252">
        <v>998.63</v>
      </c>
      <c r="I252">
        <v>1570</v>
      </c>
      <c r="J252">
        <v>0</v>
      </c>
      <c r="K252">
        <v>1570</v>
      </c>
      <c r="L252" s="3">
        <f t="shared" si="45"/>
        <v>1.9144862795150708E-3</v>
      </c>
      <c r="M252" t="str">
        <f t="shared" si="46"/>
        <v/>
      </c>
      <c r="N252">
        <f t="shared" si="47"/>
        <v>0</v>
      </c>
      <c r="O252">
        <v>239.91</v>
      </c>
      <c r="P252">
        <v>1726</v>
      </c>
      <c r="Q252" s="3">
        <f t="shared" si="55"/>
        <v>0.10146777281429475</v>
      </c>
      <c r="R252" t="str">
        <f t="shared" si="54"/>
        <v/>
      </c>
      <c r="S252">
        <f t="shared" si="48"/>
        <v>0</v>
      </c>
      <c r="T252">
        <v>1083.46</v>
      </c>
      <c r="U252">
        <v>1567</v>
      </c>
      <c r="V252" s="3">
        <f t="shared" si="56"/>
        <v>0</v>
      </c>
      <c r="W252" t="str">
        <f t="shared" si="52"/>
        <v>best</v>
      </c>
      <c r="X252">
        <f t="shared" si="53"/>
        <v>1</v>
      </c>
      <c r="Z252" t="str">
        <f t="shared" si="49"/>
        <v>NEW-500-0.5-25-25-5&amp;1567&amp;2343&amp;TL&amp;998.6&amp;1570&amp;0.19&amp;&amp;239.9&amp;1726&amp;10.15&amp;&amp;1083.5&amp;1567&amp;0&amp;best\\</v>
      </c>
    </row>
    <row r="253" spans="1:26" x14ac:dyDescent="0.25">
      <c r="A253" t="s">
        <v>358</v>
      </c>
      <c r="B253" t="str">
        <f t="shared" si="43"/>
        <v>NEW-500-0.5-50-10</v>
      </c>
      <c r="C253" t="str">
        <f t="shared" si="50"/>
        <v>NEW-500</v>
      </c>
      <c r="D253">
        <f t="shared" si="51"/>
        <v>919</v>
      </c>
      <c r="E253">
        <v>1036</v>
      </c>
      <c r="F253" t="s">
        <v>45</v>
      </c>
      <c r="G253">
        <f t="shared" si="44"/>
        <v>0</v>
      </c>
      <c r="H253">
        <v>785.72</v>
      </c>
      <c r="I253">
        <v>919</v>
      </c>
      <c r="J253">
        <v>0</v>
      </c>
      <c r="K253">
        <v>919</v>
      </c>
      <c r="L253" s="3">
        <f t="shared" si="45"/>
        <v>0</v>
      </c>
      <c r="M253" t="str">
        <f t="shared" si="46"/>
        <v>best</v>
      </c>
      <c r="N253">
        <f t="shared" si="47"/>
        <v>1</v>
      </c>
      <c r="O253">
        <v>238.2</v>
      </c>
      <c r="P253">
        <v>943</v>
      </c>
      <c r="Q253" s="3">
        <f t="shared" si="55"/>
        <v>2.6115342763873839E-2</v>
      </c>
      <c r="R253" t="str">
        <f t="shared" si="54"/>
        <v/>
      </c>
      <c r="S253">
        <f t="shared" si="48"/>
        <v>0</v>
      </c>
      <c r="T253">
        <v>961.3</v>
      </c>
      <c r="U253">
        <v>919</v>
      </c>
      <c r="V253" s="3">
        <f t="shared" si="56"/>
        <v>0</v>
      </c>
      <c r="W253" t="str">
        <f t="shared" si="52"/>
        <v>best</v>
      </c>
      <c r="X253">
        <f t="shared" si="53"/>
        <v>1</v>
      </c>
      <c r="Z253" t="str">
        <f t="shared" si="49"/>
        <v>NEW-500-0.5-50-10-1&amp;919&amp;1036&amp;TL&amp;785.7&amp;919&amp;0&amp;best&amp;238.2&amp;943&amp;2.61&amp;&amp;961.3&amp;919&amp;0&amp;best\\</v>
      </c>
    </row>
    <row r="254" spans="1:26" x14ac:dyDescent="0.25">
      <c r="A254" t="s">
        <v>359</v>
      </c>
      <c r="B254" t="str">
        <f t="shared" si="43"/>
        <v>NEW-500-0.5-50-10</v>
      </c>
      <c r="C254" t="str">
        <f t="shared" si="50"/>
        <v>NEW-500</v>
      </c>
      <c r="D254">
        <f t="shared" si="51"/>
        <v>911</v>
      </c>
      <c r="E254">
        <v>1067</v>
      </c>
      <c r="F254" t="s">
        <v>45</v>
      </c>
      <c r="G254">
        <f t="shared" si="44"/>
        <v>0</v>
      </c>
      <c r="H254">
        <v>761.01</v>
      </c>
      <c r="I254">
        <v>911</v>
      </c>
      <c r="J254">
        <v>0</v>
      </c>
      <c r="K254">
        <v>911</v>
      </c>
      <c r="L254" s="3">
        <f t="shared" si="45"/>
        <v>0</v>
      </c>
      <c r="M254" t="str">
        <f t="shared" si="46"/>
        <v>best</v>
      </c>
      <c r="N254">
        <f t="shared" si="47"/>
        <v>1</v>
      </c>
      <c r="O254">
        <v>232.41</v>
      </c>
      <c r="P254">
        <v>950</v>
      </c>
      <c r="Q254" s="3">
        <f t="shared" si="55"/>
        <v>4.2810098792535722E-2</v>
      </c>
      <c r="R254" t="str">
        <f t="shared" si="54"/>
        <v/>
      </c>
      <c r="S254">
        <f t="shared" si="48"/>
        <v>0</v>
      </c>
      <c r="T254">
        <v>874.65</v>
      </c>
      <c r="U254">
        <v>933</v>
      </c>
      <c r="V254" s="3">
        <f t="shared" si="56"/>
        <v>2.4149286498353462E-2</v>
      </c>
      <c r="W254" t="str">
        <f t="shared" si="52"/>
        <v/>
      </c>
      <c r="X254">
        <f t="shared" si="53"/>
        <v>0</v>
      </c>
      <c r="Z254" t="str">
        <f t="shared" si="49"/>
        <v>NEW-500-0.5-50-10-2&amp;911&amp;1067&amp;TL&amp;761&amp;911&amp;0&amp;best&amp;232.4&amp;950&amp;4.28&amp;&amp;874.7&amp;933&amp;2.41&amp;\\</v>
      </c>
    </row>
    <row r="255" spans="1:26" x14ac:dyDescent="0.25">
      <c r="A255" t="s">
        <v>360</v>
      </c>
      <c r="B255" t="str">
        <f t="shared" si="43"/>
        <v>NEW-500-0.5-50-10</v>
      </c>
      <c r="C255" t="str">
        <f t="shared" si="50"/>
        <v>NEW-500</v>
      </c>
      <c r="D255">
        <f t="shared" si="51"/>
        <v>906</v>
      </c>
      <c r="E255">
        <v>1020</v>
      </c>
      <c r="F255" t="s">
        <v>45</v>
      </c>
      <c r="G255">
        <f t="shared" si="44"/>
        <v>0</v>
      </c>
      <c r="H255">
        <v>808.49</v>
      </c>
      <c r="I255">
        <v>906</v>
      </c>
      <c r="J255">
        <v>0</v>
      </c>
      <c r="K255">
        <v>906</v>
      </c>
      <c r="L255" s="3">
        <f t="shared" si="45"/>
        <v>0</v>
      </c>
      <c r="M255" t="str">
        <f t="shared" si="46"/>
        <v>best</v>
      </c>
      <c r="N255">
        <f t="shared" si="47"/>
        <v>1</v>
      </c>
      <c r="O255">
        <v>235.69</v>
      </c>
      <c r="P255">
        <v>971</v>
      </c>
      <c r="Q255" s="3">
        <f t="shared" si="55"/>
        <v>7.1743929359823433E-2</v>
      </c>
      <c r="R255" t="str">
        <f t="shared" si="54"/>
        <v/>
      </c>
      <c r="S255">
        <f t="shared" si="48"/>
        <v>0</v>
      </c>
      <c r="T255">
        <v>850.46</v>
      </c>
      <c r="U255">
        <v>906</v>
      </c>
      <c r="V255" s="3">
        <f t="shared" si="56"/>
        <v>0</v>
      </c>
      <c r="W255" t="str">
        <f t="shared" si="52"/>
        <v>best</v>
      </c>
      <c r="X255">
        <f t="shared" si="53"/>
        <v>1</v>
      </c>
      <c r="Z255" t="str">
        <f t="shared" si="49"/>
        <v>NEW-500-0.5-50-10-3&amp;906&amp;1020&amp;TL&amp;808.5&amp;906&amp;0&amp;best&amp;235.7&amp;971&amp;7.17&amp;&amp;850.5&amp;906&amp;0&amp;best\\</v>
      </c>
    </row>
    <row r="256" spans="1:26" x14ac:dyDescent="0.25">
      <c r="A256" t="s">
        <v>361</v>
      </c>
      <c r="B256" t="str">
        <f t="shared" si="43"/>
        <v>NEW-500-0.5-50-10</v>
      </c>
      <c r="C256" t="str">
        <f t="shared" si="50"/>
        <v>NEW-500</v>
      </c>
      <c r="D256">
        <f t="shared" si="51"/>
        <v>904</v>
      </c>
      <c r="E256">
        <v>1091</v>
      </c>
      <c r="F256" t="s">
        <v>45</v>
      </c>
      <c r="G256">
        <f t="shared" si="44"/>
        <v>0</v>
      </c>
      <c r="H256">
        <v>851.96</v>
      </c>
      <c r="I256">
        <v>904</v>
      </c>
      <c r="J256">
        <v>0</v>
      </c>
      <c r="K256">
        <v>904</v>
      </c>
      <c r="L256" s="3">
        <f t="shared" si="45"/>
        <v>0</v>
      </c>
      <c r="M256" t="str">
        <f t="shared" si="46"/>
        <v>best</v>
      </c>
      <c r="N256">
        <f t="shared" si="47"/>
        <v>1</v>
      </c>
      <c r="O256">
        <v>243.91</v>
      </c>
      <c r="P256">
        <v>949</v>
      </c>
      <c r="Q256" s="3">
        <f t="shared" si="55"/>
        <v>4.9778761061946897E-2</v>
      </c>
      <c r="R256" t="str">
        <f t="shared" si="54"/>
        <v/>
      </c>
      <c r="S256">
        <f t="shared" si="48"/>
        <v>0</v>
      </c>
      <c r="T256">
        <v>995.52</v>
      </c>
      <c r="U256">
        <v>904</v>
      </c>
      <c r="V256" s="3">
        <f t="shared" si="56"/>
        <v>0</v>
      </c>
      <c r="W256" t="str">
        <f t="shared" si="52"/>
        <v>best</v>
      </c>
      <c r="X256">
        <f t="shared" si="53"/>
        <v>1</v>
      </c>
      <c r="Z256" t="str">
        <f t="shared" si="49"/>
        <v>NEW-500-0.5-50-10-4&amp;904&amp;1091&amp;TL&amp;852&amp;904&amp;0&amp;best&amp;243.9&amp;949&amp;4.98&amp;&amp;995.5&amp;904&amp;0&amp;best\\</v>
      </c>
    </row>
    <row r="257" spans="1:26" x14ac:dyDescent="0.25">
      <c r="A257" t="s">
        <v>362</v>
      </c>
      <c r="B257" t="str">
        <f t="shared" si="43"/>
        <v>NEW-500-0.5-50-10</v>
      </c>
      <c r="C257" t="str">
        <f t="shared" si="50"/>
        <v>NEW-500</v>
      </c>
      <c r="D257">
        <f t="shared" si="51"/>
        <v>932</v>
      </c>
      <c r="E257">
        <v>1063</v>
      </c>
      <c r="F257" t="s">
        <v>45</v>
      </c>
      <c r="G257">
        <f t="shared" si="44"/>
        <v>0</v>
      </c>
      <c r="H257">
        <v>986.16</v>
      </c>
      <c r="I257">
        <v>932</v>
      </c>
      <c r="J257">
        <v>0</v>
      </c>
      <c r="K257">
        <v>932</v>
      </c>
      <c r="L257" s="3">
        <f t="shared" si="45"/>
        <v>0</v>
      </c>
      <c r="M257" t="str">
        <f t="shared" si="46"/>
        <v>best</v>
      </c>
      <c r="N257">
        <f t="shared" si="47"/>
        <v>1</v>
      </c>
      <c r="O257">
        <v>236.54</v>
      </c>
      <c r="P257">
        <v>956</v>
      </c>
      <c r="Q257" s="3">
        <f t="shared" si="55"/>
        <v>2.5751072961373467E-2</v>
      </c>
      <c r="R257" t="str">
        <f t="shared" si="54"/>
        <v/>
      </c>
      <c r="S257">
        <f t="shared" si="48"/>
        <v>0</v>
      </c>
      <c r="T257">
        <v>945.76</v>
      </c>
      <c r="U257">
        <v>938</v>
      </c>
      <c r="V257" s="3">
        <f t="shared" si="56"/>
        <v>6.4377682403433667E-3</v>
      </c>
      <c r="W257" t="str">
        <f t="shared" si="52"/>
        <v/>
      </c>
      <c r="X257">
        <f t="shared" si="53"/>
        <v>0</v>
      </c>
      <c r="Z257" t="str">
        <f t="shared" si="49"/>
        <v>NEW-500-0.5-50-10-5&amp;932&amp;1063&amp;TL&amp;986.2&amp;932&amp;0&amp;best&amp;236.5&amp;956&amp;2.58&amp;&amp;945.8&amp;938&amp;0.64&amp;\\</v>
      </c>
    </row>
    <row r="258" spans="1:26" x14ac:dyDescent="0.25">
      <c r="A258" t="s">
        <v>363</v>
      </c>
      <c r="B258" t="str">
        <f t="shared" si="43"/>
        <v>NEW-500-0.8-10-50</v>
      </c>
      <c r="C258" t="str">
        <f t="shared" si="50"/>
        <v>NEW-500</v>
      </c>
      <c r="D258">
        <f t="shared" si="51"/>
        <v>2500</v>
      </c>
      <c r="E258">
        <v>3385</v>
      </c>
      <c r="F258" t="s">
        <v>45</v>
      </c>
      <c r="G258">
        <f t="shared" si="44"/>
        <v>0</v>
      </c>
      <c r="H258">
        <v>1465.99</v>
      </c>
      <c r="I258">
        <v>2500</v>
      </c>
      <c r="J258">
        <v>0</v>
      </c>
      <c r="K258">
        <v>2500</v>
      </c>
      <c r="L258" s="3">
        <f t="shared" si="45"/>
        <v>0</v>
      </c>
      <c r="M258" t="str">
        <f t="shared" si="46"/>
        <v>best</v>
      </c>
      <c r="N258">
        <f t="shared" si="47"/>
        <v>1</v>
      </c>
      <c r="O258">
        <v>403.84</v>
      </c>
      <c r="P258">
        <v>2644</v>
      </c>
      <c r="Q258" s="3">
        <f t="shared" si="55"/>
        <v>5.7600000000000096E-2</v>
      </c>
      <c r="R258" t="str">
        <f t="shared" si="54"/>
        <v/>
      </c>
      <c r="S258">
        <f t="shared" si="48"/>
        <v>0</v>
      </c>
      <c r="T258">
        <v>1479.92</v>
      </c>
      <c r="U258">
        <v>2500</v>
      </c>
      <c r="V258" s="3">
        <f t="shared" si="56"/>
        <v>0</v>
      </c>
      <c r="W258" t="str">
        <f t="shared" si="52"/>
        <v>best</v>
      </c>
      <c r="X258">
        <f t="shared" si="53"/>
        <v>1</v>
      </c>
      <c r="Z258" t="str">
        <f t="shared" si="49"/>
        <v>NEW-500-0.8-10-50-1&amp;2500&amp;3385&amp;TL&amp;1466&amp;2500&amp;0&amp;best&amp;403.8&amp;2644&amp;5.76&amp;&amp;1479.9&amp;2500&amp;0&amp;best\\</v>
      </c>
    </row>
    <row r="259" spans="1:26" x14ac:dyDescent="0.25">
      <c r="A259" t="s">
        <v>364</v>
      </c>
      <c r="B259" t="str">
        <f t="shared" si="43"/>
        <v>NEW-500-0.8-10-50</v>
      </c>
      <c r="C259" t="str">
        <f t="shared" si="50"/>
        <v>NEW-500</v>
      </c>
      <c r="D259">
        <f t="shared" si="51"/>
        <v>2497</v>
      </c>
      <c r="E259">
        <v>3492</v>
      </c>
      <c r="F259" t="s">
        <v>45</v>
      </c>
      <c r="G259">
        <f t="shared" si="44"/>
        <v>0</v>
      </c>
      <c r="H259">
        <v>1631.88</v>
      </c>
      <c r="I259">
        <v>2499</v>
      </c>
      <c r="J259">
        <v>0</v>
      </c>
      <c r="K259">
        <v>2499</v>
      </c>
      <c r="L259" s="3">
        <f t="shared" si="45"/>
        <v>8.0096115338412766E-4</v>
      </c>
      <c r="M259" t="str">
        <f t="shared" si="46"/>
        <v/>
      </c>
      <c r="N259">
        <f t="shared" si="47"/>
        <v>0</v>
      </c>
      <c r="O259">
        <v>408.63</v>
      </c>
      <c r="P259">
        <v>2565</v>
      </c>
      <c r="Q259" s="3">
        <f t="shared" si="55"/>
        <v>2.723267921505812E-2</v>
      </c>
      <c r="R259" t="str">
        <f t="shared" si="54"/>
        <v/>
      </c>
      <c r="S259">
        <f t="shared" si="48"/>
        <v>0</v>
      </c>
      <c r="T259">
        <v>1524.66</v>
      </c>
      <c r="U259">
        <v>2497</v>
      </c>
      <c r="V259" s="3">
        <f t="shared" si="56"/>
        <v>0</v>
      </c>
      <c r="W259" t="str">
        <f t="shared" si="52"/>
        <v>best</v>
      </c>
      <c r="X259">
        <f t="shared" si="53"/>
        <v>1</v>
      </c>
      <c r="Z259" t="str">
        <f t="shared" si="49"/>
        <v>NEW-500-0.8-10-50-2&amp;2497&amp;3492&amp;TL&amp;1631.9&amp;2499&amp;0.08&amp;&amp;408.6&amp;2565&amp;2.72&amp;&amp;1524.7&amp;2497&amp;0&amp;best\\</v>
      </c>
    </row>
    <row r="260" spans="1:26" x14ac:dyDescent="0.25">
      <c r="A260" t="s">
        <v>365</v>
      </c>
      <c r="B260" t="str">
        <f t="shared" ref="B260:B317" si="57">LEFT(A260,LEN(A260)-2)</f>
        <v>NEW-500-0.8-10-50</v>
      </c>
      <c r="C260" t="str">
        <f t="shared" si="50"/>
        <v>NEW-500</v>
      </c>
      <c r="D260">
        <f t="shared" ref="D260:D317" si="58">MIN(E260,K260,P260,U260)</f>
        <v>2466</v>
      </c>
      <c r="E260">
        <v>3384</v>
      </c>
      <c r="F260" t="s">
        <v>45</v>
      </c>
      <c r="G260">
        <f t="shared" ref="G260:G317" si="59">IF(F260="opt",1,0)</f>
        <v>0</v>
      </c>
      <c r="H260">
        <v>1588.32</v>
      </c>
      <c r="I260">
        <v>2466</v>
      </c>
      <c r="J260">
        <v>0</v>
      </c>
      <c r="K260">
        <v>2466</v>
      </c>
      <c r="L260" s="3">
        <f t="shared" ref="L260:L317" si="60">K260/D260-1</f>
        <v>0</v>
      </c>
      <c r="M260" t="str">
        <f t="shared" ref="M260:M317" si="61">IF(ISBLANK(K260),"",IF($D260&gt;=K260,IF($F260="opt","opt","best"),""))</f>
        <v>best</v>
      </c>
      <c r="N260">
        <f t="shared" ref="N260:N317" si="62">IF(OR(M260="opt",M260="best"),1,0)</f>
        <v>1</v>
      </c>
      <c r="O260">
        <v>400.96</v>
      </c>
      <c r="P260">
        <v>2612</v>
      </c>
      <c r="Q260" s="3">
        <f t="shared" si="55"/>
        <v>5.9205190592051871E-2</v>
      </c>
      <c r="R260" t="str">
        <f t="shared" si="54"/>
        <v/>
      </c>
      <c r="S260">
        <f t="shared" ref="S260:S317" si="63">IF(OR(R260="opt",R260="best"),1,0)</f>
        <v>0</v>
      </c>
      <c r="T260">
        <v>1729.63</v>
      </c>
      <c r="U260">
        <v>2513</v>
      </c>
      <c r="V260" s="3">
        <f t="shared" si="56"/>
        <v>1.905920519059201E-2</v>
      </c>
      <c r="W260" t="str">
        <f t="shared" si="52"/>
        <v/>
      </c>
      <c r="X260">
        <f t="shared" si="53"/>
        <v>0</v>
      </c>
      <c r="Z260" t="str">
        <f t="shared" si="49"/>
        <v>NEW-500-0.8-10-50-3&amp;2466&amp;3384&amp;TL&amp;1588.3&amp;2466&amp;0&amp;best&amp;401&amp;2612&amp;5.92&amp;&amp;1729.6&amp;2513&amp;1.91&amp;\\</v>
      </c>
    </row>
    <row r="261" spans="1:26" x14ac:dyDescent="0.25">
      <c r="A261" t="s">
        <v>366</v>
      </c>
      <c r="B261" t="str">
        <f t="shared" si="57"/>
        <v>NEW-500-0.8-10-50</v>
      </c>
      <c r="C261" t="str">
        <f t="shared" si="50"/>
        <v>NEW-500</v>
      </c>
      <c r="D261">
        <f t="shared" si="58"/>
        <v>2511</v>
      </c>
      <c r="E261">
        <v>5055</v>
      </c>
      <c r="F261" t="s">
        <v>45</v>
      </c>
      <c r="G261">
        <f t="shared" si="59"/>
        <v>0</v>
      </c>
      <c r="H261">
        <v>1552.92</v>
      </c>
      <c r="I261">
        <v>2511</v>
      </c>
      <c r="J261">
        <v>0</v>
      </c>
      <c r="K261">
        <v>2511</v>
      </c>
      <c r="L261" s="3">
        <f t="shared" si="60"/>
        <v>0</v>
      </c>
      <c r="M261" t="str">
        <f t="shared" si="61"/>
        <v>best</v>
      </c>
      <c r="N261">
        <f t="shared" si="62"/>
        <v>1</v>
      </c>
      <c r="O261">
        <v>402.07</v>
      </c>
      <c r="P261">
        <v>2667</v>
      </c>
      <c r="Q261" s="3">
        <f t="shared" si="55"/>
        <v>6.212664277180413E-2</v>
      </c>
      <c r="R261" t="str">
        <f t="shared" si="54"/>
        <v/>
      </c>
      <c r="S261">
        <f t="shared" si="63"/>
        <v>0</v>
      </c>
      <c r="T261">
        <v>1769.65</v>
      </c>
      <c r="U261">
        <v>2544</v>
      </c>
      <c r="V261" s="3">
        <f t="shared" si="56"/>
        <v>1.31421744324971E-2</v>
      </c>
      <c r="W261" t="str">
        <f t="shared" si="52"/>
        <v/>
      </c>
      <c r="X261">
        <f t="shared" si="53"/>
        <v>0</v>
      </c>
      <c r="Z261" t="str">
        <f t="shared" si="49"/>
        <v>NEW-500-0.8-10-50-4&amp;2511&amp;5055&amp;TL&amp;1552.9&amp;2511&amp;0&amp;best&amp;402.1&amp;2667&amp;6.21&amp;&amp;1769.7&amp;2544&amp;1.31&amp;\\</v>
      </c>
    </row>
    <row r="262" spans="1:26" x14ac:dyDescent="0.25">
      <c r="A262" t="s">
        <v>367</v>
      </c>
      <c r="B262" t="str">
        <f t="shared" si="57"/>
        <v>NEW-500-0.8-10-50</v>
      </c>
      <c r="C262" t="str">
        <f t="shared" si="50"/>
        <v>NEW-500</v>
      </c>
      <c r="D262">
        <f t="shared" si="58"/>
        <v>2497</v>
      </c>
      <c r="E262">
        <v>4581</v>
      </c>
      <c r="F262" t="s">
        <v>45</v>
      </c>
      <c r="G262">
        <f t="shared" si="59"/>
        <v>0</v>
      </c>
      <c r="H262">
        <v>1450.32</v>
      </c>
      <c r="I262">
        <v>2497</v>
      </c>
      <c r="J262">
        <v>0</v>
      </c>
      <c r="K262">
        <v>2497</v>
      </c>
      <c r="L262" s="3">
        <f t="shared" si="60"/>
        <v>0</v>
      </c>
      <c r="M262" t="str">
        <f t="shared" si="61"/>
        <v>best</v>
      </c>
      <c r="N262">
        <f t="shared" si="62"/>
        <v>1</v>
      </c>
      <c r="O262">
        <v>407.48</v>
      </c>
      <c r="P262">
        <v>2578</v>
      </c>
      <c r="Q262" s="3">
        <f t="shared" si="55"/>
        <v>3.2438926712054394E-2</v>
      </c>
      <c r="R262" t="str">
        <f t="shared" si="54"/>
        <v/>
      </c>
      <c r="S262">
        <f t="shared" si="63"/>
        <v>0</v>
      </c>
      <c r="T262">
        <v>1790.36</v>
      </c>
      <c r="U262">
        <v>2538</v>
      </c>
      <c r="V262" s="3">
        <f t="shared" si="56"/>
        <v>1.6419703644373174E-2</v>
      </c>
      <c r="W262" t="str">
        <f t="shared" si="52"/>
        <v/>
      </c>
      <c r="X262">
        <f t="shared" si="53"/>
        <v>0</v>
      </c>
      <c r="Z262" t="str">
        <f t="shared" si="49"/>
        <v>NEW-500-0.8-10-50-5&amp;2497&amp;4581&amp;TL&amp;1450.3&amp;2497&amp;0&amp;best&amp;407.5&amp;2578&amp;3.24&amp;&amp;1790.4&amp;2538&amp;1.64&amp;\\</v>
      </c>
    </row>
    <row r="263" spans="1:26" x14ac:dyDescent="0.25">
      <c r="A263" t="s">
        <v>368</v>
      </c>
      <c r="B263" t="str">
        <f t="shared" si="57"/>
        <v>NEW-500-0.8-25-25</v>
      </c>
      <c r="C263" t="str">
        <f t="shared" si="50"/>
        <v>NEW-500</v>
      </c>
      <c r="D263">
        <f t="shared" si="58"/>
        <v>1490</v>
      </c>
      <c r="E263">
        <v>2004</v>
      </c>
      <c r="F263" t="s">
        <v>45</v>
      </c>
      <c r="G263">
        <f t="shared" si="59"/>
        <v>0</v>
      </c>
      <c r="H263">
        <v>1326.62</v>
      </c>
      <c r="I263">
        <v>1490</v>
      </c>
      <c r="J263">
        <v>0</v>
      </c>
      <c r="K263">
        <v>1490</v>
      </c>
      <c r="L263" s="3">
        <f t="shared" si="60"/>
        <v>0</v>
      </c>
      <c r="M263" t="str">
        <f t="shared" si="61"/>
        <v>best</v>
      </c>
      <c r="N263">
        <f t="shared" si="62"/>
        <v>1</v>
      </c>
      <c r="O263">
        <v>414.39</v>
      </c>
      <c r="P263">
        <v>1616</v>
      </c>
      <c r="Q263" s="3">
        <f t="shared" si="55"/>
        <v>8.4563758389261778E-2</v>
      </c>
      <c r="R263" t="str">
        <f t="shared" si="54"/>
        <v/>
      </c>
      <c r="S263">
        <f t="shared" si="63"/>
        <v>0</v>
      </c>
      <c r="T263">
        <v>1635.55</v>
      </c>
      <c r="U263">
        <v>1490</v>
      </c>
      <c r="V263" s="3">
        <f t="shared" si="56"/>
        <v>0</v>
      </c>
      <c r="W263" t="str">
        <f t="shared" si="52"/>
        <v>best</v>
      </c>
      <c r="X263">
        <f t="shared" si="53"/>
        <v>1</v>
      </c>
      <c r="Z263" t="str">
        <f t="shared" si="49"/>
        <v>NEW-500-0.8-25-25-1&amp;1490&amp;2004&amp;TL&amp;1326.6&amp;1490&amp;0&amp;best&amp;414.4&amp;1616&amp;8.46&amp;&amp;1635.6&amp;1490&amp;0&amp;best\\</v>
      </c>
    </row>
    <row r="264" spans="1:26" x14ac:dyDescent="0.25">
      <c r="A264" t="s">
        <v>369</v>
      </c>
      <c r="B264" t="str">
        <f t="shared" si="57"/>
        <v>NEW-500-0.8-25-25</v>
      </c>
      <c r="C264" t="str">
        <f t="shared" si="50"/>
        <v>NEW-500</v>
      </c>
      <c r="D264">
        <f t="shared" si="58"/>
        <v>1505</v>
      </c>
      <c r="E264">
        <v>1972</v>
      </c>
      <c r="F264" t="s">
        <v>45</v>
      </c>
      <c r="G264">
        <f t="shared" si="59"/>
        <v>0</v>
      </c>
      <c r="H264">
        <v>1523.79</v>
      </c>
      <c r="I264">
        <v>1505</v>
      </c>
      <c r="J264">
        <v>0</v>
      </c>
      <c r="K264">
        <v>1505</v>
      </c>
      <c r="L264" s="3">
        <f t="shared" si="60"/>
        <v>0</v>
      </c>
      <c r="M264" t="str">
        <f t="shared" si="61"/>
        <v>best</v>
      </c>
      <c r="N264">
        <f t="shared" si="62"/>
        <v>1</v>
      </c>
      <c r="O264">
        <v>400.94</v>
      </c>
      <c r="P264">
        <v>1605</v>
      </c>
      <c r="Q264" s="3">
        <f t="shared" si="55"/>
        <v>6.6445182724252483E-2</v>
      </c>
      <c r="R264" t="str">
        <f t="shared" si="54"/>
        <v/>
      </c>
      <c r="S264">
        <f t="shared" si="63"/>
        <v>0</v>
      </c>
      <c r="T264">
        <v>1394.27</v>
      </c>
      <c r="U264">
        <v>1509</v>
      </c>
      <c r="V264" s="3">
        <f t="shared" si="56"/>
        <v>2.6578073089700283E-3</v>
      </c>
      <c r="W264" t="str">
        <f t="shared" si="52"/>
        <v/>
      </c>
      <c r="X264">
        <f t="shared" si="53"/>
        <v>0</v>
      </c>
      <c r="Z264" t="str">
        <f t="shared" si="49"/>
        <v>NEW-500-0.8-25-25-2&amp;1505&amp;1972&amp;TL&amp;1523.8&amp;1505&amp;0&amp;best&amp;400.9&amp;1605&amp;6.64&amp;&amp;1394.3&amp;1509&amp;0.27&amp;\\</v>
      </c>
    </row>
    <row r="265" spans="1:26" x14ac:dyDescent="0.25">
      <c r="A265" t="s">
        <v>370</v>
      </c>
      <c r="B265" t="str">
        <f t="shared" si="57"/>
        <v>NEW-500-0.8-25-25</v>
      </c>
      <c r="C265" t="str">
        <f t="shared" si="50"/>
        <v>NEW-500</v>
      </c>
      <c r="D265">
        <f t="shared" si="58"/>
        <v>1470</v>
      </c>
      <c r="E265">
        <v>2048</v>
      </c>
      <c r="F265" t="s">
        <v>45</v>
      </c>
      <c r="G265">
        <f t="shared" si="59"/>
        <v>0</v>
      </c>
      <c r="H265">
        <v>1332.7</v>
      </c>
      <c r="I265">
        <v>1471</v>
      </c>
      <c r="J265">
        <v>0</v>
      </c>
      <c r="K265">
        <v>1471</v>
      </c>
      <c r="L265" s="3">
        <f t="shared" si="60"/>
        <v>6.8027210884347156E-4</v>
      </c>
      <c r="M265" t="str">
        <f t="shared" si="61"/>
        <v/>
      </c>
      <c r="N265">
        <f t="shared" si="62"/>
        <v>0</v>
      </c>
      <c r="O265">
        <v>401.62</v>
      </c>
      <c r="P265">
        <v>1575</v>
      </c>
      <c r="Q265" s="3">
        <f t="shared" si="55"/>
        <v>7.1428571428571397E-2</v>
      </c>
      <c r="R265" t="str">
        <f t="shared" si="54"/>
        <v/>
      </c>
      <c r="S265">
        <f t="shared" si="63"/>
        <v>0</v>
      </c>
      <c r="T265">
        <v>1693.75</v>
      </c>
      <c r="U265">
        <v>1470</v>
      </c>
      <c r="V265" s="3">
        <f t="shared" si="56"/>
        <v>0</v>
      </c>
      <c r="W265" t="str">
        <f t="shared" si="52"/>
        <v>best</v>
      </c>
      <c r="X265">
        <f t="shared" si="53"/>
        <v>1</v>
      </c>
      <c r="Z265" t="str">
        <f t="shared" si="49"/>
        <v>NEW-500-0.8-25-25-3&amp;1470&amp;2048&amp;TL&amp;1332.7&amp;1471&amp;0.07&amp;&amp;401.6&amp;1575&amp;7.14&amp;&amp;1693.8&amp;1470&amp;0&amp;best\\</v>
      </c>
    </row>
    <row r="266" spans="1:26" x14ac:dyDescent="0.25">
      <c r="A266" t="s">
        <v>371</v>
      </c>
      <c r="B266" t="str">
        <f t="shared" si="57"/>
        <v>NEW-500-0.8-25-25</v>
      </c>
      <c r="C266" t="str">
        <f t="shared" si="50"/>
        <v>NEW-500</v>
      </c>
      <c r="D266">
        <f t="shared" si="58"/>
        <v>1489</v>
      </c>
      <c r="E266">
        <v>1986</v>
      </c>
      <c r="F266" t="s">
        <v>45</v>
      </c>
      <c r="G266">
        <f t="shared" si="59"/>
        <v>0</v>
      </c>
      <c r="H266">
        <v>1369.6</v>
      </c>
      <c r="I266">
        <v>1489</v>
      </c>
      <c r="J266">
        <v>0</v>
      </c>
      <c r="K266">
        <v>1489</v>
      </c>
      <c r="L266" s="3">
        <f t="shared" si="60"/>
        <v>0</v>
      </c>
      <c r="M266" t="str">
        <f t="shared" si="61"/>
        <v>best</v>
      </c>
      <c r="N266">
        <f t="shared" si="62"/>
        <v>1</v>
      </c>
      <c r="O266">
        <v>390.78</v>
      </c>
      <c r="P266">
        <v>1551</v>
      </c>
      <c r="Q266" s="3">
        <f t="shared" si="55"/>
        <v>4.1638683680322419E-2</v>
      </c>
      <c r="R266" t="str">
        <f t="shared" si="54"/>
        <v/>
      </c>
      <c r="S266">
        <f t="shared" si="63"/>
        <v>0</v>
      </c>
      <c r="T266">
        <v>1532.75</v>
      </c>
      <c r="U266">
        <v>1489</v>
      </c>
      <c r="V266" s="3">
        <f t="shared" si="56"/>
        <v>0</v>
      </c>
      <c r="W266" t="str">
        <f t="shared" si="52"/>
        <v>best</v>
      </c>
      <c r="X266">
        <f t="shared" si="53"/>
        <v>1</v>
      </c>
      <c r="Z266" t="str">
        <f t="shared" si="49"/>
        <v>NEW-500-0.8-25-25-4&amp;1489&amp;1986&amp;TL&amp;1369.6&amp;1489&amp;0&amp;best&amp;390.8&amp;1551&amp;4.16&amp;&amp;1532.8&amp;1489&amp;0&amp;best\\</v>
      </c>
    </row>
    <row r="267" spans="1:26" x14ac:dyDescent="0.25">
      <c r="A267" t="s">
        <v>372</v>
      </c>
      <c r="B267" t="str">
        <f t="shared" si="57"/>
        <v>NEW-500-0.8-25-25</v>
      </c>
      <c r="C267" t="str">
        <f t="shared" si="50"/>
        <v>NEW-500</v>
      </c>
      <c r="D267">
        <f t="shared" si="58"/>
        <v>1496</v>
      </c>
      <c r="E267">
        <v>2055</v>
      </c>
      <c r="F267" t="s">
        <v>45</v>
      </c>
      <c r="G267">
        <f t="shared" si="59"/>
        <v>0</v>
      </c>
      <c r="H267">
        <v>1534.04</v>
      </c>
      <c r="I267">
        <v>1496</v>
      </c>
      <c r="J267">
        <v>0</v>
      </c>
      <c r="K267">
        <v>1496</v>
      </c>
      <c r="L267" s="3">
        <f t="shared" si="60"/>
        <v>0</v>
      </c>
      <c r="M267" t="str">
        <f t="shared" si="61"/>
        <v>best</v>
      </c>
      <c r="N267">
        <f t="shared" si="62"/>
        <v>1</v>
      </c>
      <c r="O267">
        <v>391.9</v>
      </c>
      <c r="P267">
        <v>1595</v>
      </c>
      <c r="Q267" s="3">
        <f t="shared" si="55"/>
        <v>6.6176470588235281E-2</v>
      </c>
      <c r="R267" t="str">
        <f t="shared" si="54"/>
        <v/>
      </c>
      <c r="S267">
        <f t="shared" si="63"/>
        <v>0</v>
      </c>
      <c r="T267">
        <v>1469.24</v>
      </c>
      <c r="U267">
        <v>1507</v>
      </c>
      <c r="V267" s="3">
        <f t="shared" si="56"/>
        <v>7.3529411764705621E-3</v>
      </c>
      <c r="W267" t="str">
        <f t="shared" si="52"/>
        <v/>
      </c>
      <c r="X267">
        <f t="shared" si="53"/>
        <v>0</v>
      </c>
      <c r="Z267" t="str">
        <f t="shared" ref="Z267:Z317" si="64">A267&amp;"&amp;"&amp;D267&amp;"&amp;"&amp;E267&amp;"&amp;"&amp;F267&amp;"&amp;"&amp;ROUND(H267,1)&amp;"&amp;"&amp;K267&amp;"&amp;"&amp;ROUND(L267*100,2)&amp;"&amp;"&amp;M267&amp;"&amp;"&amp;ROUND(O267,1)&amp;"&amp;"&amp;P267&amp;"&amp;"&amp;ROUND(100*Q267,2)&amp;"&amp;"&amp;R267&amp;"&amp;"&amp;ROUND(T267,1)&amp;"&amp;"&amp;U267&amp;"&amp;"&amp;ROUND(V267*100,2)&amp;"&amp;"&amp;W267&amp;"\\"</f>
        <v>NEW-500-0.8-25-25-5&amp;1496&amp;2055&amp;TL&amp;1534&amp;1496&amp;0&amp;best&amp;391.9&amp;1595&amp;6.62&amp;&amp;1469.2&amp;1507&amp;0.74&amp;\\</v>
      </c>
    </row>
    <row r="268" spans="1:26" x14ac:dyDescent="0.25">
      <c r="A268" t="s">
        <v>373</v>
      </c>
      <c r="B268" t="str">
        <f t="shared" si="57"/>
        <v>NEW-500-0.8-50-10</v>
      </c>
      <c r="C268" t="str">
        <f t="shared" si="50"/>
        <v>NEW-500</v>
      </c>
      <c r="D268">
        <f t="shared" si="58"/>
        <v>871</v>
      </c>
      <c r="E268">
        <v>1021</v>
      </c>
      <c r="F268" t="s">
        <v>45</v>
      </c>
      <c r="G268">
        <f t="shared" si="59"/>
        <v>0</v>
      </c>
      <c r="H268">
        <v>1411.7</v>
      </c>
      <c r="I268">
        <v>871</v>
      </c>
      <c r="J268">
        <v>0</v>
      </c>
      <c r="K268">
        <v>871</v>
      </c>
      <c r="L268" s="3">
        <f t="shared" si="60"/>
        <v>0</v>
      </c>
      <c r="M268" t="str">
        <f t="shared" si="61"/>
        <v>best</v>
      </c>
      <c r="N268">
        <f t="shared" si="62"/>
        <v>1</v>
      </c>
      <c r="O268">
        <v>398.52</v>
      </c>
      <c r="P268">
        <v>916</v>
      </c>
      <c r="Q268" s="3">
        <f t="shared" si="55"/>
        <v>5.1664753157290466E-2</v>
      </c>
      <c r="R268" t="str">
        <f t="shared" si="54"/>
        <v/>
      </c>
      <c r="S268">
        <f t="shared" si="63"/>
        <v>0</v>
      </c>
      <c r="T268">
        <v>1368.94</v>
      </c>
      <c r="U268">
        <v>871</v>
      </c>
      <c r="V268" s="3">
        <f t="shared" si="56"/>
        <v>0</v>
      </c>
      <c r="W268" t="str">
        <f t="shared" si="52"/>
        <v>best</v>
      </c>
      <c r="X268">
        <f t="shared" si="53"/>
        <v>1</v>
      </c>
      <c r="Z268" t="str">
        <f t="shared" si="64"/>
        <v>NEW-500-0.8-50-10-1&amp;871&amp;1021&amp;TL&amp;1411.7&amp;871&amp;0&amp;best&amp;398.5&amp;916&amp;5.17&amp;&amp;1368.9&amp;871&amp;0&amp;best\\</v>
      </c>
    </row>
    <row r="269" spans="1:26" x14ac:dyDescent="0.25">
      <c r="A269" t="s">
        <v>374</v>
      </c>
      <c r="B269" t="str">
        <f t="shared" si="57"/>
        <v>NEW-500-0.8-50-10</v>
      </c>
      <c r="C269" t="str">
        <f t="shared" si="50"/>
        <v>NEW-500</v>
      </c>
      <c r="D269">
        <f t="shared" si="58"/>
        <v>853</v>
      </c>
      <c r="E269">
        <v>968</v>
      </c>
      <c r="F269" t="s">
        <v>45</v>
      </c>
      <c r="G269">
        <f t="shared" si="59"/>
        <v>0</v>
      </c>
      <c r="H269">
        <v>1406.58</v>
      </c>
      <c r="I269">
        <v>853</v>
      </c>
      <c r="J269">
        <v>0</v>
      </c>
      <c r="K269">
        <v>853</v>
      </c>
      <c r="L269" s="3">
        <f t="shared" si="60"/>
        <v>0</v>
      </c>
      <c r="M269" t="str">
        <f t="shared" si="61"/>
        <v>best</v>
      </c>
      <c r="N269">
        <f t="shared" si="62"/>
        <v>1</v>
      </c>
      <c r="O269">
        <v>398.18</v>
      </c>
      <c r="P269">
        <v>886</v>
      </c>
      <c r="Q269" s="3">
        <f t="shared" si="55"/>
        <v>3.86869871043376E-2</v>
      </c>
      <c r="R269" t="str">
        <f t="shared" si="54"/>
        <v/>
      </c>
      <c r="S269">
        <f t="shared" si="63"/>
        <v>0</v>
      </c>
      <c r="T269">
        <v>1611.79</v>
      </c>
      <c r="U269">
        <v>853</v>
      </c>
      <c r="V269" s="3">
        <f t="shared" si="56"/>
        <v>0</v>
      </c>
      <c r="W269" t="str">
        <f t="shared" si="52"/>
        <v>best</v>
      </c>
      <c r="X269">
        <f t="shared" si="53"/>
        <v>1</v>
      </c>
      <c r="Z269" t="str">
        <f t="shared" si="64"/>
        <v>NEW-500-0.8-50-10-2&amp;853&amp;968&amp;TL&amp;1406.6&amp;853&amp;0&amp;best&amp;398.2&amp;886&amp;3.87&amp;&amp;1611.8&amp;853&amp;0&amp;best\\</v>
      </c>
    </row>
    <row r="270" spans="1:26" x14ac:dyDescent="0.25">
      <c r="A270" t="s">
        <v>375</v>
      </c>
      <c r="B270" t="str">
        <f t="shared" si="57"/>
        <v>NEW-500-0.8-50-10</v>
      </c>
      <c r="C270" t="str">
        <f t="shared" si="50"/>
        <v>NEW-500</v>
      </c>
      <c r="D270">
        <f t="shared" si="58"/>
        <v>855</v>
      </c>
      <c r="E270">
        <v>1002</v>
      </c>
      <c r="F270" t="s">
        <v>45</v>
      </c>
      <c r="G270">
        <f t="shared" si="59"/>
        <v>0</v>
      </c>
      <c r="H270">
        <v>1426.59</v>
      </c>
      <c r="I270">
        <v>855</v>
      </c>
      <c r="J270">
        <v>0</v>
      </c>
      <c r="K270">
        <v>855</v>
      </c>
      <c r="L270" s="3">
        <f t="shared" si="60"/>
        <v>0</v>
      </c>
      <c r="M270" t="str">
        <f t="shared" si="61"/>
        <v>best</v>
      </c>
      <c r="N270">
        <f t="shared" si="62"/>
        <v>1</v>
      </c>
      <c r="O270">
        <v>389.25</v>
      </c>
      <c r="P270">
        <v>873</v>
      </c>
      <c r="Q270" s="3">
        <f t="shared" si="55"/>
        <v>2.1052631578947434E-2</v>
      </c>
      <c r="R270" t="str">
        <f t="shared" si="54"/>
        <v/>
      </c>
      <c r="S270">
        <f t="shared" si="63"/>
        <v>0</v>
      </c>
      <c r="T270">
        <v>1607.03</v>
      </c>
      <c r="U270">
        <v>855</v>
      </c>
      <c r="V270" s="3">
        <f t="shared" si="56"/>
        <v>0</v>
      </c>
      <c r="W270" t="str">
        <f t="shared" si="52"/>
        <v>best</v>
      </c>
      <c r="X270">
        <f t="shared" si="53"/>
        <v>1</v>
      </c>
      <c r="Z270" t="str">
        <f t="shared" si="64"/>
        <v>NEW-500-0.8-50-10-3&amp;855&amp;1002&amp;TL&amp;1426.6&amp;855&amp;0&amp;best&amp;389.3&amp;873&amp;2.11&amp;&amp;1607&amp;855&amp;0&amp;best\\</v>
      </c>
    </row>
    <row r="271" spans="1:26" x14ac:dyDescent="0.25">
      <c r="A271" t="s">
        <v>376</v>
      </c>
      <c r="B271" t="str">
        <f t="shared" si="57"/>
        <v>NEW-500-0.8-50-10</v>
      </c>
      <c r="C271" t="str">
        <f t="shared" si="50"/>
        <v>NEW-500</v>
      </c>
      <c r="D271">
        <f t="shared" si="58"/>
        <v>869</v>
      </c>
      <c r="E271">
        <v>985</v>
      </c>
      <c r="F271" t="s">
        <v>45</v>
      </c>
      <c r="G271">
        <f t="shared" si="59"/>
        <v>0</v>
      </c>
      <c r="H271">
        <v>1254.6500000000001</v>
      </c>
      <c r="I271">
        <v>869</v>
      </c>
      <c r="J271">
        <v>0</v>
      </c>
      <c r="K271">
        <v>869</v>
      </c>
      <c r="L271" s="3">
        <f t="shared" si="60"/>
        <v>0</v>
      </c>
      <c r="M271" t="str">
        <f t="shared" si="61"/>
        <v>best</v>
      </c>
      <c r="N271">
        <f t="shared" si="62"/>
        <v>1</v>
      </c>
      <c r="O271">
        <v>388.77</v>
      </c>
      <c r="P271">
        <v>894</v>
      </c>
      <c r="Q271" s="3">
        <f t="shared" si="55"/>
        <v>2.8768699654775576E-2</v>
      </c>
      <c r="R271" t="str">
        <f t="shared" si="54"/>
        <v/>
      </c>
      <c r="S271">
        <f t="shared" si="63"/>
        <v>0</v>
      </c>
      <c r="T271">
        <v>1510.68</v>
      </c>
      <c r="U271">
        <v>871</v>
      </c>
      <c r="V271" s="3">
        <f t="shared" si="56"/>
        <v>2.3014959723819395E-3</v>
      </c>
      <c r="W271" t="str">
        <f t="shared" si="52"/>
        <v/>
      </c>
      <c r="X271">
        <f t="shared" si="53"/>
        <v>0</v>
      </c>
      <c r="Z271" t="str">
        <f t="shared" si="64"/>
        <v>NEW-500-0.8-50-10-4&amp;869&amp;985&amp;TL&amp;1254.7&amp;869&amp;0&amp;best&amp;388.8&amp;894&amp;2.88&amp;&amp;1510.7&amp;871&amp;0.23&amp;\\</v>
      </c>
    </row>
    <row r="272" spans="1:26" x14ac:dyDescent="0.25">
      <c r="A272" t="s">
        <v>377</v>
      </c>
      <c r="B272" t="str">
        <f t="shared" si="57"/>
        <v>NEW-500-0.8-50-10</v>
      </c>
      <c r="C272" t="str">
        <f t="shared" si="50"/>
        <v>NEW-500</v>
      </c>
      <c r="D272">
        <f t="shared" si="58"/>
        <v>872</v>
      </c>
      <c r="E272">
        <v>933</v>
      </c>
      <c r="F272" t="s">
        <v>45</v>
      </c>
      <c r="G272">
        <f t="shared" si="59"/>
        <v>0</v>
      </c>
      <c r="H272">
        <v>1421.05</v>
      </c>
      <c r="I272">
        <v>872</v>
      </c>
      <c r="J272">
        <v>0</v>
      </c>
      <c r="K272">
        <v>872</v>
      </c>
      <c r="L272" s="3">
        <f t="shared" si="60"/>
        <v>0</v>
      </c>
      <c r="M272" t="str">
        <f t="shared" si="61"/>
        <v>best</v>
      </c>
      <c r="N272">
        <f t="shared" si="62"/>
        <v>1</v>
      </c>
      <c r="O272">
        <v>390.65</v>
      </c>
      <c r="P272">
        <v>892</v>
      </c>
      <c r="Q272" s="3">
        <f t="shared" si="55"/>
        <v>2.2935779816513735E-2</v>
      </c>
      <c r="R272" t="str">
        <f t="shared" si="54"/>
        <v/>
      </c>
      <c r="S272">
        <f t="shared" si="63"/>
        <v>0</v>
      </c>
      <c r="T272">
        <v>1313.77</v>
      </c>
      <c r="U272">
        <v>872</v>
      </c>
      <c r="V272" s="3">
        <f t="shared" si="56"/>
        <v>0</v>
      </c>
      <c r="W272" t="str">
        <f t="shared" si="52"/>
        <v>best</v>
      </c>
      <c r="X272">
        <f t="shared" si="53"/>
        <v>1</v>
      </c>
      <c r="Z272" t="str">
        <f t="shared" si="64"/>
        <v>NEW-500-0.8-50-10-5&amp;872&amp;933&amp;TL&amp;1421.1&amp;872&amp;0&amp;best&amp;390.7&amp;892&amp;2.29&amp;&amp;1313.8&amp;872&amp;0&amp;best\\</v>
      </c>
    </row>
    <row r="273" spans="1:26" x14ac:dyDescent="0.25">
      <c r="A273" t="s">
        <v>378</v>
      </c>
      <c r="B273" t="str">
        <f t="shared" si="57"/>
        <v>NEW-1000-0.2-10-50</v>
      </c>
      <c r="C273" t="str">
        <f>LEFT(B273,8)</f>
        <v>NEW-1000</v>
      </c>
      <c r="D273">
        <f t="shared" si="58"/>
        <v>4990</v>
      </c>
      <c r="E273">
        <v>10851</v>
      </c>
      <c r="F273" t="s">
        <v>45</v>
      </c>
      <c r="G273">
        <f t="shared" si="59"/>
        <v>0</v>
      </c>
      <c r="H273">
        <v>1802.92</v>
      </c>
      <c r="I273">
        <v>5106</v>
      </c>
      <c r="J273">
        <v>0</v>
      </c>
      <c r="K273">
        <v>5106</v>
      </c>
      <c r="L273" s="3">
        <f t="shared" si="60"/>
        <v>2.3246492985971923E-2</v>
      </c>
      <c r="M273" t="str">
        <f t="shared" si="61"/>
        <v/>
      </c>
      <c r="N273">
        <f t="shared" si="62"/>
        <v>0</v>
      </c>
      <c r="O273">
        <v>809.29</v>
      </c>
      <c r="P273">
        <v>5661</v>
      </c>
      <c r="Q273" s="3">
        <f t="shared" si="55"/>
        <v>0.13446893787575154</v>
      </c>
      <c r="R273" t="str">
        <f t="shared" ref="R273:R303" si="65">IF(ISBLANK(P273),"",IF($D273&gt;=P273,IF($F273="opt","opt","best"),""))</f>
        <v/>
      </c>
      <c r="S273">
        <f t="shared" si="63"/>
        <v>0</v>
      </c>
      <c r="T273">
        <v>1844.62</v>
      </c>
      <c r="U273">
        <v>4990</v>
      </c>
      <c r="V273" s="3">
        <f t="shared" si="56"/>
        <v>0</v>
      </c>
      <c r="W273" t="str">
        <f t="shared" si="52"/>
        <v>best</v>
      </c>
      <c r="X273">
        <f t="shared" si="53"/>
        <v>1</v>
      </c>
      <c r="Z273" t="str">
        <f t="shared" si="64"/>
        <v>NEW-1000-0.2-10-50-1&amp;4990&amp;10851&amp;TL&amp;1802.9&amp;5106&amp;2.32&amp;&amp;809.3&amp;5661&amp;13.45&amp;&amp;1844.6&amp;4990&amp;0&amp;best\\</v>
      </c>
    </row>
    <row r="274" spans="1:26" x14ac:dyDescent="0.25">
      <c r="A274" t="s">
        <v>379</v>
      </c>
      <c r="B274" t="str">
        <f t="shared" si="57"/>
        <v>NEW-1000-0.2-10-50</v>
      </c>
      <c r="C274" t="str">
        <f t="shared" ref="C274:C317" si="66">LEFT(B274,8)</f>
        <v>NEW-1000</v>
      </c>
      <c r="D274">
        <f t="shared" si="58"/>
        <v>5233</v>
      </c>
      <c r="E274">
        <v>9687</v>
      </c>
      <c r="F274" t="s">
        <v>45</v>
      </c>
      <c r="G274">
        <f t="shared" si="59"/>
        <v>0</v>
      </c>
      <c r="H274">
        <v>1806.68</v>
      </c>
      <c r="I274">
        <v>5316</v>
      </c>
      <c r="J274">
        <v>0</v>
      </c>
      <c r="K274">
        <v>5316</v>
      </c>
      <c r="L274" s="3">
        <f t="shared" si="60"/>
        <v>1.5860882858780734E-2</v>
      </c>
      <c r="M274" t="str">
        <f t="shared" si="61"/>
        <v/>
      </c>
      <c r="N274">
        <f t="shared" si="62"/>
        <v>0</v>
      </c>
      <c r="O274">
        <v>824.34</v>
      </c>
      <c r="P274">
        <v>5803</v>
      </c>
      <c r="Q274" s="3">
        <f t="shared" si="55"/>
        <v>0.1089241352952417</v>
      </c>
      <c r="R274" t="str">
        <f t="shared" si="65"/>
        <v/>
      </c>
      <c r="S274">
        <f t="shared" si="63"/>
        <v>0</v>
      </c>
      <c r="T274">
        <v>1911.96</v>
      </c>
      <c r="U274">
        <v>5233</v>
      </c>
      <c r="V274" s="3">
        <f t="shared" si="56"/>
        <v>0</v>
      </c>
      <c r="W274" t="str">
        <f t="shared" si="52"/>
        <v>best</v>
      </c>
      <c r="X274">
        <f t="shared" si="53"/>
        <v>1</v>
      </c>
      <c r="Z274" t="str">
        <f t="shared" si="64"/>
        <v>NEW-1000-0.2-10-50-2&amp;5233&amp;9687&amp;TL&amp;1806.7&amp;5316&amp;1.59&amp;&amp;824.3&amp;5803&amp;10.89&amp;&amp;1912&amp;5233&amp;0&amp;best\\</v>
      </c>
    </row>
    <row r="275" spans="1:26" x14ac:dyDescent="0.25">
      <c r="A275" t="s">
        <v>380</v>
      </c>
      <c r="B275" t="str">
        <f t="shared" si="57"/>
        <v>NEW-1000-0.2-10-50</v>
      </c>
      <c r="C275" t="str">
        <f t="shared" si="66"/>
        <v>NEW-1000</v>
      </c>
      <c r="D275">
        <f t="shared" si="58"/>
        <v>5044</v>
      </c>
      <c r="E275">
        <v>9995</v>
      </c>
      <c r="F275" t="s">
        <v>45</v>
      </c>
      <c r="G275">
        <f t="shared" si="59"/>
        <v>0</v>
      </c>
      <c r="H275">
        <v>1800.12</v>
      </c>
      <c r="I275">
        <v>5044</v>
      </c>
      <c r="J275">
        <v>0</v>
      </c>
      <c r="K275">
        <v>5044</v>
      </c>
      <c r="L275" s="3">
        <f t="shared" si="60"/>
        <v>0</v>
      </c>
      <c r="M275" t="str">
        <f t="shared" si="61"/>
        <v>best</v>
      </c>
      <c r="N275">
        <f t="shared" si="62"/>
        <v>1</v>
      </c>
      <c r="O275">
        <v>828.95</v>
      </c>
      <c r="P275">
        <v>5790</v>
      </c>
      <c r="Q275" s="3">
        <f t="shared" si="55"/>
        <v>0.14789849325931792</v>
      </c>
      <c r="R275" t="str">
        <f t="shared" si="65"/>
        <v/>
      </c>
      <c r="S275">
        <f t="shared" si="63"/>
        <v>0</v>
      </c>
      <c r="T275">
        <v>2030.31</v>
      </c>
      <c r="U275">
        <v>5196</v>
      </c>
      <c r="V275" s="3">
        <f t="shared" si="56"/>
        <v>3.0134813639968172E-2</v>
      </c>
      <c r="W275" t="str">
        <f t="shared" si="52"/>
        <v/>
      </c>
      <c r="X275">
        <f t="shared" si="53"/>
        <v>0</v>
      </c>
      <c r="Z275" t="str">
        <f t="shared" si="64"/>
        <v>NEW-1000-0.2-10-50-3&amp;5044&amp;9995&amp;TL&amp;1800.1&amp;5044&amp;0&amp;best&amp;829&amp;5790&amp;14.79&amp;&amp;2030.3&amp;5196&amp;3.01&amp;\\</v>
      </c>
    </row>
    <row r="276" spans="1:26" x14ac:dyDescent="0.25">
      <c r="A276" t="s">
        <v>381</v>
      </c>
      <c r="B276" t="str">
        <f t="shared" si="57"/>
        <v>NEW-1000-0.2-10-50</v>
      </c>
      <c r="C276" t="str">
        <f t="shared" si="66"/>
        <v>NEW-1000</v>
      </c>
      <c r="D276">
        <f t="shared" si="58"/>
        <v>5079</v>
      </c>
      <c r="E276">
        <v>9760</v>
      </c>
      <c r="F276" t="s">
        <v>45</v>
      </c>
      <c r="G276">
        <f t="shared" si="59"/>
        <v>0</v>
      </c>
      <c r="H276">
        <v>1803.5</v>
      </c>
      <c r="I276">
        <v>5321</v>
      </c>
      <c r="J276">
        <v>0</v>
      </c>
      <c r="K276">
        <v>5321</v>
      </c>
      <c r="L276" s="3">
        <f t="shared" si="60"/>
        <v>4.7647174640677248E-2</v>
      </c>
      <c r="M276" t="str">
        <f t="shared" si="61"/>
        <v/>
      </c>
      <c r="N276">
        <f t="shared" si="62"/>
        <v>0</v>
      </c>
      <c r="O276">
        <v>829.15</v>
      </c>
      <c r="P276">
        <v>5742</v>
      </c>
      <c r="Q276" s="3">
        <f t="shared" si="55"/>
        <v>0.13053750738334324</v>
      </c>
      <c r="R276" t="str">
        <f t="shared" si="65"/>
        <v/>
      </c>
      <c r="S276">
        <f t="shared" si="63"/>
        <v>0</v>
      </c>
      <c r="T276">
        <v>1901.64</v>
      </c>
      <c r="U276">
        <v>5079</v>
      </c>
      <c r="V276" s="3">
        <f t="shared" si="56"/>
        <v>0</v>
      </c>
      <c r="W276" t="str">
        <f t="shared" si="52"/>
        <v>best</v>
      </c>
      <c r="X276">
        <f t="shared" si="53"/>
        <v>1</v>
      </c>
      <c r="Z276" t="str">
        <f t="shared" si="64"/>
        <v>NEW-1000-0.2-10-50-4&amp;5079&amp;9760&amp;TL&amp;1803.5&amp;5321&amp;4.76&amp;&amp;829.2&amp;5742&amp;13.05&amp;&amp;1901.6&amp;5079&amp;0&amp;best\\</v>
      </c>
    </row>
    <row r="277" spans="1:26" x14ac:dyDescent="0.25">
      <c r="A277" t="s">
        <v>382</v>
      </c>
      <c r="B277" t="str">
        <f t="shared" si="57"/>
        <v>NEW-1000-0.2-10-50</v>
      </c>
      <c r="C277" t="str">
        <f t="shared" si="66"/>
        <v>NEW-1000</v>
      </c>
      <c r="D277">
        <f t="shared" si="58"/>
        <v>5098</v>
      </c>
      <c r="E277">
        <v>10617</v>
      </c>
      <c r="F277" t="s">
        <v>45</v>
      </c>
      <c r="G277">
        <f t="shared" si="59"/>
        <v>0</v>
      </c>
      <c r="H277">
        <v>1802.36</v>
      </c>
      <c r="I277">
        <v>5260</v>
      </c>
      <c r="J277">
        <v>0</v>
      </c>
      <c r="K277">
        <v>5260</v>
      </c>
      <c r="L277" s="3">
        <f t="shared" si="60"/>
        <v>3.1777167516673144E-2</v>
      </c>
      <c r="M277" t="str">
        <f t="shared" si="61"/>
        <v/>
      </c>
      <c r="N277">
        <f t="shared" si="62"/>
        <v>0</v>
      </c>
      <c r="O277">
        <v>811.61</v>
      </c>
      <c r="P277">
        <v>5887</v>
      </c>
      <c r="Q277" s="3">
        <f t="shared" si="55"/>
        <v>0.15476657512750092</v>
      </c>
      <c r="R277" t="str">
        <f t="shared" si="65"/>
        <v/>
      </c>
      <c r="S277">
        <f t="shared" si="63"/>
        <v>0</v>
      </c>
      <c r="T277">
        <v>1817.69</v>
      </c>
      <c r="U277">
        <v>5098</v>
      </c>
      <c r="V277" s="3">
        <f t="shared" si="56"/>
        <v>0</v>
      </c>
      <c r="W277" t="str">
        <f t="shared" si="52"/>
        <v>best</v>
      </c>
      <c r="X277">
        <f t="shared" si="53"/>
        <v>1</v>
      </c>
      <c r="Z277" t="str">
        <f t="shared" si="64"/>
        <v>NEW-1000-0.2-10-50-5&amp;5098&amp;10617&amp;TL&amp;1802.4&amp;5260&amp;3.18&amp;&amp;811.6&amp;5887&amp;15.48&amp;&amp;1817.7&amp;5098&amp;0&amp;best\\</v>
      </c>
    </row>
    <row r="278" spans="1:26" x14ac:dyDescent="0.25">
      <c r="A278" t="s">
        <v>383</v>
      </c>
      <c r="B278" t="str">
        <f t="shared" si="57"/>
        <v>NEW-1000-0.2-25-25</v>
      </c>
      <c r="C278" t="str">
        <f t="shared" si="66"/>
        <v>NEW-1000</v>
      </c>
      <c r="D278">
        <f t="shared" si="58"/>
        <v>3167</v>
      </c>
      <c r="E278">
        <v>5340</v>
      </c>
      <c r="F278" t="s">
        <v>45</v>
      </c>
      <c r="G278">
        <f t="shared" si="59"/>
        <v>0</v>
      </c>
      <c r="H278">
        <v>1803.17</v>
      </c>
      <c r="I278">
        <v>3233</v>
      </c>
      <c r="J278">
        <v>0</v>
      </c>
      <c r="K278">
        <v>3233</v>
      </c>
      <c r="L278" s="3">
        <f t="shared" si="60"/>
        <v>2.0839911588253823E-2</v>
      </c>
      <c r="M278" t="str">
        <f t="shared" si="61"/>
        <v/>
      </c>
      <c r="N278">
        <f t="shared" si="62"/>
        <v>0</v>
      </c>
      <c r="O278">
        <v>804.94</v>
      </c>
      <c r="P278">
        <v>3525</v>
      </c>
      <c r="Q278" s="3">
        <f t="shared" si="55"/>
        <v>0.113040732554468</v>
      </c>
      <c r="R278" t="str">
        <f t="shared" si="65"/>
        <v/>
      </c>
      <c r="S278">
        <f t="shared" si="63"/>
        <v>0</v>
      </c>
      <c r="T278">
        <v>1903.54</v>
      </c>
      <c r="U278">
        <v>3167</v>
      </c>
      <c r="V278" s="3">
        <f t="shared" si="56"/>
        <v>0</v>
      </c>
      <c r="W278" t="str">
        <f t="shared" si="52"/>
        <v>best</v>
      </c>
      <c r="X278">
        <f t="shared" si="53"/>
        <v>1</v>
      </c>
      <c r="Z278" t="str">
        <f t="shared" si="64"/>
        <v>NEW-1000-0.2-25-25-1&amp;3167&amp;5340&amp;TL&amp;1803.2&amp;3233&amp;2.08&amp;&amp;804.9&amp;3525&amp;11.3&amp;&amp;1903.5&amp;3167&amp;0&amp;best\\</v>
      </c>
    </row>
    <row r="279" spans="1:26" x14ac:dyDescent="0.25">
      <c r="A279" t="s">
        <v>384</v>
      </c>
      <c r="B279" t="str">
        <f t="shared" si="57"/>
        <v>NEW-1000-0.2-25-25</v>
      </c>
      <c r="C279" t="str">
        <f t="shared" si="66"/>
        <v>NEW-1000</v>
      </c>
      <c r="D279">
        <f t="shared" si="58"/>
        <v>3163</v>
      </c>
      <c r="E279">
        <v>5845</v>
      </c>
      <c r="F279" t="s">
        <v>45</v>
      </c>
      <c r="G279">
        <f t="shared" si="59"/>
        <v>0</v>
      </c>
      <c r="H279">
        <v>1804.58</v>
      </c>
      <c r="I279">
        <v>3163</v>
      </c>
      <c r="J279">
        <v>0</v>
      </c>
      <c r="K279">
        <v>3163</v>
      </c>
      <c r="L279" s="3">
        <f t="shared" si="60"/>
        <v>0</v>
      </c>
      <c r="M279" t="str">
        <f t="shared" si="61"/>
        <v>best</v>
      </c>
      <c r="N279">
        <f t="shared" si="62"/>
        <v>1</v>
      </c>
      <c r="O279">
        <v>827.83</v>
      </c>
      <c r="P279">
        <v>3611</v>
      </c>
      <c r="Q279" s="3">
        <f t="shared" si="55"/>
        <v>0.1416376857413848</v>
      </c>
      <c r="R279" t="str">
        <f t="shared" si="65"/>
        <v/>
      </c>
      <c r="S279">
        <f t="shared" si="63"/>
        <v>0</v>
      </c>
      <c r="T279">
        <v>1954.87</v>
      </c>
      <c r="U279">
        <v>3179</v>
      </c>
      <c r="V279" s="3">
        <f t="shared" si="56"/>
        <v>5.0584887764779651E-3</v>
      </c>
      <c r="W279" t="str">
        <f t="shared" si="52"/>
        <v/>
      </c>
      <c r="X279">
        <f t="shared" si="53"/>
        <v>0</v>
      </c>
      <c r="Z279" t="str">
        <f t="shared" si="64"/>
        <v>NEW-1000-0.2-25-25-2&amp;3163&amp;5845&amp;TL&amp;1804.6&amp;3163&amp;0&amp;best&amp;827.8&amp;3611&amp;14.16&amp;&amp;1954.9&amp;3179&amp;0.51&amp;\\</v>
      </c>
    </row>
    <row r="280" spans="1:26" x14ac:dyDescent="0.25">
      <c r="A280" t="s">
        <v>385</v>
      </c>
      <c r="B280" t="str">
        <f t="shared" si="57"/>
        <v>NEW-1000-0.2-25-25</v>
      </c>
      <c r="C280" t="str">
        <f t="shared" si="66"/>
        <v>NEW-1000</v>
      </c>
      <c r="D280">
        <f t="shared" si="58"/>
        <v>3148</v>
      </c>
      <c r="E280">
        <v>5003</v>
      </c>
      <c r="F280" t="s">
        <v>45</v>
      </c>
      <c r="G280">
        <f t="shared" si="59"/>
        <v>0</v>
      </c>
      <c r="H280">
        <v>1800.66</v>
      </c>
      <c r="I280">
        <v>3148</v>
      </c>
      <c r="J280">
        <v>0</v>
      </c>
      <c r="K280">
        <v>3148</v>
      </c>
      <c r="L280" s="3">
        <f t="shared" si="60"/>
        <v>0</v>
      </c>
      <c r="M280" t="str">
        <f t="shared" si="61"/>
        <v>best</v>
      </c>
      <c r="N280">
        <f t="shared" si="62"/>
        <v>1</v>
      </c>
      <c r="O280">
        <v>810.69</v>
      </c>
      <c r="P280">
        <v>3520</v>
      </c>
      <c r="Q280" s="3">
        <f t="shared" si="55"/>
        <v>0.11817026683608645</v>
      </c>
      <c r="R280" t="str">
        <f t="shared" si="65"/>
        <v/>
      </c>
      <c r="S280">
        <f t="shared" si="63"/>
        <v>0</v>
      </c>
      <c r="T280">
        <v>1802.92</v>
      </c>
      <c r="U280">
        <v>3159</v>
      </c>
      <c r="V280" s="3">
        <f t="shared" si="56"/>
        <v>3.4942820838628208E-3</v>
      </c>
      <c r="W280" t="str">
        <f t="shared" si="52"/>
        <v/>
      </c>
      <c r="X280">
        <f t="shared" si="53"/>
        <v>0</v>
      </c>
      <c r="Z280" t="str">
        <f t="shared" si="64"/>
        <v>NEW-1000-0.2-25-25-3&amp;3148&amp;5003&amp;TL&amp;1800.7&amp;3148&amp;0&amp;best&amp;810.7&amp;3520&amp;11.82&amp;&amp;1802.9&amp;3159&amp;0.35&amp;\\</v>
      </c>
    </row>
    <row r="281" spans="1:26" x14ac:dyDescent="0.25">
      <c r="A281" t="s">
        <v>386</v>
      </c>
      <c r="B281" t="str">
        <f t="shared" si="57"/>
        <v>NEW-1000-0.2-25-25</v>
      </c>
      <c r="C281" t="str">
        <f t="shared" si="66"/>
        <v>NEW-1000</v>
      </c>
      <c r="D281">
        <f t="shared" si="58"/>
        <v>3227</v>
      </c>
      <c r="E281">
        <v>4863</v>
      </c>
      <c r="F281" t="s">
        <v>45</v>
      </c>
      <c r="G281">
        <f t="shared" si="59"/>
        <v>0</v>
      </c>
      <c r="H281">
        <v>1802.43</v>
      </c>
      <c r="I281">
        <v>3268</v>
      </c>
      <c r="J281">
        <v>0</v>
      </c>
      <c r="K281">
        <v>3268</v>
      </c>
      <c r="L281" s="3">
        <f t="shared" si="60"/>
        <v>1.2705299039355467E-2</v>
      </c>
      <c r="M281" t="str">
        <f t="shared" si="61"/>
        <v/>
      </c>
      <c r="N281">
        <f t="shared" si="62"/>
        <v>0</v>
      </c>
      <c r="O281">
        <v>808.07</v>
      </c>
      <c r="P281">
        <v>3583</v>
      </c>
      <c r="Q281" s="3">
        <f t="shared" si="55"/>
        <v>0.11031918190269607</v>
      </c>
      <c r="R281" t="str">
        <f t="shared" si="65"/>
        <v/>
      </c>
      <c r="S281">
        <f t="shared" si="63"/>
        <v>0</v>
      </c>
      <c r="T281">
        <v>1839.07</v>
      </c>
      <c r="U281">
        <v>3227</v>
      </c>
      <c r="V281" s="3">
        <f t="shared" si="56"/>
        <v>0</v>
      </c>
      <c r="W281" t="str">
        <f t="shared" si="52"/>
        <v>best</v>
      </c>
      <c r="X281">
        <f t="shared" si="53"/>
        <v>1</v>
      </c>
      <c r="Z281" t="str">
        <f t="shared" si="64"/>
        <v>NEW-1000-0.2-25-25-4&amp;3227&amp;4863&amp;TL&amp;1802.4&amp;3268&amp;1.27&amp;&amp;808.1&amp;3583&amp;11.03&amp;&amp;1839.1&amp;3227&amp;0&amp;best\\</v>
      </c>
    </row>
    <row r="282" spans="1:26" x14ac:dyDescent="0.25">
      <c r="A282" t="s">
        <v>387</v>
      </c>
      <c r="B282" t="str">
        <f t="shared" si="57"/>
        <v>NEW-1000-0.2-25-25</v>
      </c>
      <c r="C282" t="str">
        <f t="shared" si="66"/>
        <v>NEW-1000</v>
      </c>
      <c r="D282">
        <f t="shared" si="58"/>
        <v>3234</v>
      </c>
      <c r="E282">
        <v>5349</v>
      </c>
      <c r="F282" t="s">
        <v>45</v>
      </c>
      <c r="G282">
        <f t="shared" si="59"/>
        <v>0</v>
      </c>
      <c r="H282">
        <v>1800.96</v>
      </c>
      <c r="I282">
        <v>3234</v>
      </c>
      <c r="J282">
        <v>0</v>
      </c>
      <c r="K282">
        <v>3234</v>
      </c>
      <c r="L282" s="3">
        <f t="shared" si="60"/>
        <v>0</v>
      </c>
      <c r="M282" t="str">
        <f t="shared" si="61"/>
        <v>best</v>
      </c>
      <c r="N282">
        <f t="shared" si="62"/>
        <v>1</v>
      </c>
      <c r="O282">
        <v>813.63</v>
      </c>
      <c r="P282">
        <v>3600</v>
      </c>
      <c r="Q282" s="3">
        <f t="shared" si="55"/>
        <v>0.1131725417439704</v>
      </c>
      <c r="R282" t="str">
        <f t="shared" si="65"/>
        <v/>
      </c>
      <c r="S282">
        <f t="shared" si="63"/>
        <v>0</v>
      </c>
      <c r="T282">
        <v>1848.57</v>
      </c>
      <c r="U282">
        <v>3285</v>
      </c>
      <c r="V282" s="3">
        <f t="shared" si="56"/>
        <v>1.5769944341373021E-2</v>
      </c>
      <c r="W282" t="str">
        <f t="shared" si="52"/>
        <v/>
      </c>
      <c r="X282">
        <f t="shared" si="53"/>
        <v>0</v>
      </c>
      <c r="Z282" t="str">
        <f t="shared" si="64"/>
        <v>NEW-1000-0.2-25-25-5&amp;3234&amp;5349&amp;TL&amp;1801&amp;3234&amp;0&amp;best&amp;813.6&amp;3600&amp;11.32&amp;&amp;1848.6&amp;3285&amp;1.58&amp;\\</v>
      </c>
    </row>
    <row r="283" spans="1:26" x14ac:dyDescent="0.25">
      <c r="A283" t="s">
        <v>388</v>
      </c>
      <c r="B283" t="str">
        <f t="shared" si="57"/>
        <v>NEW-1000-0.2-50-10</v>
      </c>
      <c r="C283" t="str">
        <f t="shared" si="66"/>
        <v>NEW-1000</v>
      </c>
      <c r="D283">
        <f t="shared" si="58"/>
        <v>1907</v>
      </c>
      <c r="E283">
        <v>2419</v>
      </c>
      <c r="F283" t="s">
        <v>45</v>
      </c>
      <c r="G283">
        <f t="shared" si="59"/>
        <v>0</v>
      </c>
      <c r="H283">
        <v>1807.56</v>
      </c>
      <c r="I283">
        <v>1930</v>
      </c>
      <c r="J283">
        <v>0</v>
      </c>
      <c r="K283">
        <v>1930</v>
      </c>
      <c r="L283" s="3">
        <f t="shared" si="60"/>
        <v>1.2060828526481382E-2</v>
      </c>
      <c r="M283" t="str">
        <f t="shared" si="61"/>
        <v/>
      </c>
      <c r="N283">
        <f t="shared" si="62"/>
        <v>0</v>
      </c>
      <c r="O283">
        <v>802.7</v>
      </c>
      <c r="P283">
        <v>2072</v>
      </c>
      <c r="Q283" s="3">
        <f t="shared" si="55"/>
        <v>8.6523335081279518E-2</v>
      </c>
      <c r="R283" t="str">
        <f t="shared" si="65"/>
        <v/>
      </c>
      <c r="S283">
        <f t="shared" si="63"/>
        <v>0</v>
      </c>
      <c r="T283">
        <v>1876.57</v>
      </c>
      <c r="U283">
        <v>1907</v>
      </c>
      <c r="V283" s="3">
        <f t="shared" si="56"/>
        <v>0</v>
      </c>
      <c r="W283" t="str">
        <f t="shared" si="52"/>
        <v>best</v>
      </c>
      <c r="X283">
        <f t="shared" si="53"/>
        <v>1</v>
      </c>
      <c r="Z283" t="str">
        <f t="shared" si="64"/>
        <v>NEW-1000-0.2-50-10-1&amp;1907&amp;2419&amp;TL&amp;1807.6&amp;1930&amp;1.21&amp;&amp;802.7&amp;2072&amp;8.65&amp;&amp;1876.6&amp;1907&amp;0&amp;best\\</v>
      </c>
    </row>
    <row r="284" spans="1:26" x14ac:dyDescent="0.25">
      <c r="A284" t="s">
        <v>389</v>
      </c>
      <c r="B284" t="str">
        <f t="shared" si="57"/>
        <v>NEW-1000-0.2-50-10</v>
      </c>
      <c r="C284" t="str">
        <f t="shared" si="66"/>
        <v>NEW-1000</v>
      </c>
      <c r="D284">
        <f t="shared" si="58"/>
        <v>1882</v>
      </c>
      <c r="E284">
        <v>2275</v>
      </c>
      <c r="F284" t="s">
        <v>45</v>
      </c>
      <c r="G284">
        <f t="shared" si="59"/>
        <v>0</v>
      </c>
      <c r="H284">
        <v>1803.21</v>
      </c>
      <c r="I284">
        <v>1890</v>
      </c>
      <c r="J284">
        <v>0</v>
      </c>
      <c r="K284">
        <v>1890</v>
      </c>
      <c r="L284" s="3">
        <f t="shared" si="60"/>
        <v>4.2507970244420878E-3</v>
      </c>
      <c r="M284" t="str">
        <f t="shared" si="61"/>
        <v/>
      </c>
      <c r="N284">
        <f t="shared" si="62"/>
        <v>0</v>
      </c>
      <c r="O284">
        <v>812.5</v>
      </c>
      <c r="P284">
        <v>2034</v>
      </c>
      <c r="Q284" s="3">
        <f t="shared" si="55"/>
        <v>8.0765143464399669E-2</v>
      </c>
      <c r="R284" t="str">
        <f t="shared" si="65"/>
        <v/>
      </c>
      <c r="S284">
        <f t="shared" si="63"/>
        <v>0</v>
      </c>
      <c r="T284">
        <v>1826.26</v>
      </c>
      <c r="U284">
        <v>1882</v>
      </c>
      <c r="V284" s="3">
        <f t="shared" si="56"/>
        <v>0</v>
      </c>
      <c r="W284" t="str">
        <f t="shared" si="52"/>
        <v>best</v>
      </c>
      <c r="X284">
        <f t="shared" si="53"/>
        <v>1</v>
      </c>
      <c r="Z284" t="str">
        <f t="shared" si="64"/>
        <v>NEW-1000-0.2-50-10-2&amp;1882&amp;2275&amp;TL&amp;1803.2&amp;1890&amp;0.43&amp;&amp;812.5&amp;2034&amp;8.08&amp;&amp;1826.3&amp;1882&amp;0&amp;best\\</v>
      </c>
    </row>
    <row r="285" spans="1:26" x14ac:dyDescent="0.25">
      <c r="A285" t="s">
        <v>390</v>
      </c>
      <c r="B285" t="str">
        <f t="shared" si="57"/>
        <v>NEW-1000-0.2-50-10</v>
      </c>
      <c r="C285" t="str">
        <f t="shared" si="66"/>
        <v>NEW-1000</v>
      </c>
      <c r="D285">
        <f t="shared" si="58"/>
        <v>1899</v>
      </c>
      <c r="E285">
        <v>2401</v>
      </c>
      <c r="F285" t="s">
        <v>45</v>
      </c>
      <c r="G285">
        <f t="shared" si="59"/>
        <v>0</v>
      </c>
      <c r="H285">
        <v>1820.84</v>
      </c>
      <c r="I285">
        <v>1921</v>
      </c>
      <c r="J285">
        <v>0</v>
      </c>
      <c r="K285">
        <v>1921</v>
      </c>
      <c r="L285" s="3">
        <f t="shared" si="60"/>
        <v>1.1585044760400232E-2</v>
      </c>
      <c r="M285" t="str">
        <f t="shared" si="61"/>
        <v/>
      </c>
      <c r="N285">
        <f t="shared" si="62"/>
        <v>0</v>
      </c>
      <c r="O285">
        <v>802.26</v>
      </c>
      <c r="P285">
        <v>2042</v>
      </c>
      <c r="Q285" s="3">
        <f t="shared" si="55"/>
        <v>7.5302790942601394E-2</v>
      </c>
      <c r="R285" t="str">
        <f t="shared" si="65"/>
        <v/>
      </c>
      <c r="S285">
        <f t="shared" si="63"/>
        <v>0</v>
      </c>
      <c r="T285">
        <v>1851.74</v>
      </c>
      <c r="U285">
        <v>1899</v>
      </c>
      <c r="V285" s="3">
        <f t="shared" si="56"/>
        <v>0</v>
      </c>
      <c r="W285" t="str">
        <f t="shared" si="52"/>
        <v>best</v>
      </c>
      <c r="X285">
        <f t="shared" si="53"/>
        <v>1</v>
      </c>
      <c r="Z285" t="str">
        <f t="shared" si="64"/>
        <v>NEW-1000-0.2-50-10-3&amp;1899&amp;2401&amp;TL&amp;1820.8&amp;1921&amp;1.16&amp;&amp;802.3&amp;2042&amp;7.53&amp;&amp;1851.7&amp;1899&amp;0&amp;best\\</v>
      </c>
    </row>
    <row r="286" spans="1:26" x14ac:dyDescent="0.25">
      <c r="A286" t="s">
        <v>391</v>
      </c>
      <c r="B286" t="str">
        <f t="shared" si="57"/>
        <v>NEW-1000-0.2-50-10</v>
      </c>
      <c r="C286" t="str">
        <f t="shared" si="66"/>
        <v>NEW-1000</v>
      </c>
      <c r="D286">
        <f t="shared" si="58"/>
        <v>1914</v>
      </c>
      <c r="E286">
        <v>2281</v>
      </c>
      <c r="F286" t="s">
        <v>45</v>
      </c>
      <c r="G286">
        <f t="shared" si="59"/>
        <v>0</v>
      </c>
      <c r="H286">
        <v>1801.58</v>
      </c>
      <c r="I286">
        <v>1916</v>
      </c>
      <c r="J286">
        <v>0</v>
      </c>
      <c r="K286">
        <v>1916</v>
      </c>
      <c r="L286" s="3">
        <f t="shared" si="60"/>
        <v>1.0449320794148065E-3</v>
      </c>
      <c r="M286" t="str">
        <f t="shared" si="61"/>
        <v/>
      </c>
      <c r="N286">
        <f t="shared" si="62"/>
        <v>0</v>
      </c>
      <c r="O286">
        <v>816.19</v>
      </c>
      <c r="P286">
        <v>2133</v>
      </c>
      <c r="Q286" s="3">
        <f t="shared" si="55"/>
        <v>0.11442006269592486</v>
      </c>
      <c r="R286" t="str">
        <f t="shared" si="65"/>
        <v/>
      </c>
      <c r="S286">
        <f t="shared" si="63"/>
        <v>0</v>
      </c>
      <c r="T286">
        <v>1842</v>
      </c>
      <c r="U286">
        <v>1914</v>
      </c>
      <c r="V286" s="3">
        <f t="shared" si="56"/>
        <v>0</v>
      </c>
      <c r="W286" t="str">
        <f t="shared" si="52"/>
        <v>best</v>
      </c>
      <c r="X286">
        <f t="shared" si="53"/>
        <v>1</v>
      </c>
      <c r="Z286" t="str">
        <f t="shared" si="64"/>
        <v>NEW-1000-0.2-50-10-4&amp;1914&amp;2281&amp;TL&amp;1801.6&amp;1916&amp;0.1&amp;&amp;816.2&amp;2133&amp;11.44&amp;&amp;1842&amp;1914&amp;0&amp;best\\</v>
      </c>
    </row>
    <row r="287" spans="1:26" x14ac:dyDescent="0.25">
      <c r="A287" t="s">
        <v>392</v>
      </c>
      <c r="B287" t="str">
        <f t="shared" si="57"/>
        <v>NEW-1000-0.2-50-10</v>
      </c>
      <c r="C287" t="str">
        <f t="shared" si="66"/>
        <v>NEW-1000</v>
      </c>
      <c r="D287">
        <f t="shared" si="58"/>
        <v>1934</v>
      </c>
      <c r="E287">
        <v>2302</v>
      </c>
      <c r="F287" t="s">
        <v>45</v>
      </c>
      <c r="G287">
        <f t="shared" si="59"/>
        <v>0</v>
      </c>
      <c r="H287">
        <v>1807.26</v>
      </c>
      <c r="I287">
        <v>1936</v>
      </c>
      <c r="J287">
        <v>0</v>
      </c>
      <c r="K287">
        <v>1936</v>
      </c>
      <c r="L287" s="3">
        <f t="shared" si="60"/>
        <v>1.0341261633919352E-3</v>
      </c>
      <c r="M287" t="str">
        <f t="shared" si="61"/>
        <v/>
      </c>
      <c r="N287">
        <f t="shared" si="62"/>
        <v>0</v>
      </c>
      <c r="O287">
        <v>807.53</v>
      </c>
      <c r="P287">
        <v>2095</v>
      </c>
      <c r="Q287" s="3">
        <f t="shared" si="55"/>
        <v>8.3247156153050783E-2</v>
      </c>
      <c r="R287" t="str">
        <f t="shared" si="65"/>
        <v/>
      </c>
      <c r="S287">
        <f t="shared" si="63"/>
        <v>0</v>
      </c>
      <c r="T287">
        <v>1883.87</v>
      </c>
      <c r="U287">
        <v>1934</v>
      </c>
      <c r="V287" s="3">
        <f t="shared" si="56"/>
        <v>0</v>
      </c>
      <c r="W287" t="str">
        <f t="shared" si="52"/>
        <v>best</v>
      </c>
      <c r="X287">
        <f t="shared" si="53"/>
        <v>1</v>
      </c>
      <c r="Z287" t="str">
        <f t="shared" si="64"/>
        <v>NEW-1000-0.2-50-10-5&amp;1934&amp;2302&amp;TL&amp;1807.3&amp;1936&amp;0.1&amp;&amp;807.5&amp;2095&amp;8.32&amp;&amp;1883.9&amp;1934&amp;0&amp;best\\</v>
      </c>
    </row>
    <row r="288" spans="1:26" x14ac:dyDescent="0.25">
      <c r="A288" t="s">
        <v>393</v>
      </c>
      <c r="B288" t="str">
        <f t="shared" si="57"/>
        <v>NEW-1000-0.5-10-50</v>
      </c>
      <c r="C288" t="str">
        <f t="shared" si="66"/>
        <v>NEW-1000</v>
      </c>
      <c r="D288">
        <f t="shared" si="58"/>
        <v>4483</v>
      </c>
      <c r="E288" t="s">
        <v>423</v>
      </c>
      <c r="F288" t="s">
        <v>46</v>
      </c>
      <c r="G288">
        <f t="shared" si="59"/>
        <v>0</v>
      </c>
      <c r="H288">
        <v>1817.88</v>
      </c>
      <c r="I288">
        <v>4483</v>
      </c>
      <c r="J288">
        <v>0</v>
      </c>
      <c r="K288">
        <v>4483</v>
      </c>
      <c r="L288" s="3">
        <f t="shared" si="60"/>
        <v>0</v>
      </c>
      <c r="M288" t="str">
        <f t="shared" si="61"/>
        <v>best</v>
      </c>
      <c r="N288">
        <f t="shared" si="62"/>
        <v>1</v>
      </c>
      <c r="O288">
        <v>1813.7</v>
      </c>
      <c r="P288">
        <v>4918</v>
      </c>
      <c r="Q288" s="3">
        <f t="shared" si="55"/>
        <v>9.7033236671871581E-2</v>
      </c>
      <c r="R288" t="str">
        <f t="shared" si="65"/>
        <v/>
      </c>
      <c r="S288">
        <f t="shared" si="63"/>
        <v>0</v>
      </c>
      <c r="T288">
        <v>1817.82</v>
      </c>
      <c r="U288">
        <v>4869</v>
      </c>
      <c r="V288" s="3">
        <f t="shared" si="56"/>
        <v>8.6103055989292798E-2</v>
      </c>
      <c r="W288" t="str">
        <f t="shared" si="52"/>
        <v/>
      </c>
      <c r="X288">
        <f t="shared" si="53"/>
        <v>0</v>
      </c>
      <c r="Z288" t="str">
        <f t="shared" si="64"/>
        <v>NEW-1000-0.5-10-50-1&amp;4483&amp;-&amp;ML&amp;1817.9&amp;4483&amp;0&amp;best&amp;1813.7&amp;4918&amp;9.7&amp;&amp;1817.8&amp;4869&amp;8.61&amp;\\</v>
      </c>
    </row>
    <row r="289" spans="1:26" x14ac:dyDescent="0.25">
      <c r="A289" t="s">
        <v>394</v>
      </c>
      <c r="B289" t="str">
        <f t="shared" si="57"/>
        <v>NEW-1000-0.5-10-50</v>
      </c>
      <c r="C289" t="str">
        <f t="shared" si="66"/>
        <v>NEW-1000</v>
      </c>
      <c r="D289">
        <f t="shared" si="58"/>
        <v>4462</v>
      </c>
      <c r="E289" t="s">
        <v>423</v>
      </c>
      <c r="F289" t="s">
        <v>46</v>
      </c>
      <c r="G289">
        <f t="shared" si="59"/>
        <v>0</v>
      </c>
      <c r="H289">
        <v>1802.64</v>
      </c>
      <c r="I289">
        <v>4462</v>
      </c>
      <c r="J289">
        <v>0</v>
      </c>
      <c r="K289">
        <v>4462</v>
      </c>
      <c r="L289" s="3">
        <f t="shared" si="60"/>
        <v>0</v>
      </c>
      <c r="M289" t="str">
        <f t="shared" si="61"/>
        <v>best</v>
      </c>
      <c r="N289">
        <f t="shared" si="62"/>
        <v>1</v>
      </c>
      <c r="O289">
        <v>1805.5</v>
      </c>
      <c r="P289">
        <v>4857</v>
      </c>
      <c r="Q289" s="3">
        <f t="shared" si="55"/>
        <v>8.8525324966382879E-2</v>
      </c>
      <c r="R289" t="str">
        <f t="shared" si="65"/>
        <v/>
      </c>
      <c r="S289">
        <f t="shared" si="63"/>
        <v>0</v>
      </c>
      <c r="T289">
        <v>1814.33</v>
      </c>
      <c r="U289">
        <v>4807</v>
      </c>
      <c r="V289" s="3">
        <f t="shared" si="56"/>
        <v>7.7319587628865927E-2</v>
      </c>
      <c r="W289" t="str">
        <f t="shared" si="52"/>
        <v/>
      </c>
      <c r="X289">
        <f t="shared" si="53"/>
        <v>0</v>
      </c>
      <c r="Z289" t="str">
        <f t="shared" si="64"/>
        <v>NEW-1000-0.5-10-50-2&amp;4462&amp;-&amp;ML&amp;1802.6&amp;4462&amp;0&amp;best&amp;1805.5&amp;4857&amp;8.85&amp;&amp;1814.3&amp;4807&amp;7.73&amp;\\</v>
      </c>
    </row>
    <row r="290" spans="1:26" x14ac:dyDescent="0.25">
      <c r="A290" t="s">
        <v>395</v>
      </c>
      <c r="B290" t="str">
        <f t="shared" si="57"/>
        <v>NEW-1000-0.5-10-50</v>
      </c>
      <c r="C290" t="str">
        <f t="shared" si="66"/>
        <v>NEW-1000</v>
      </c>
      <c r="D290">
        <f t="shared" si="58"/>
        <v>4567</v>
      </c>
      <c r="E290" t="s">
        <v>423</v>
      </c>
      <c r="F290" t="s">
        <v>46</v>
      </c>
      <c r="G290">
        <f t="shared" si="59"/>
        <v>0</v>
      </c>
      <c r="H290">
        <v>1809.09</v>
      </c>
      <c r="I290">
        <v>4567</v>
      </c>
      <c r="J290">
        <v>0</v>
      </c>
      <c r="K290">
        <v>4567</v>
      </c>
      <c r="L290" s="3">
        <f t="shared" si="60"/>
        <v>0</v>
      </c>
      <c r="M290" t="str">
        <f t="shared" si="61"/>
        <v>best</v>
      </c>
      <c r="N290">
        <f t="shared" si="62"/>
        <v>1</v>
      </c>
      <c r="O290">
        <v>1820.43</v>
      </c>
      <c r="P290">
        <v>4983</v>
      </c>
      <c r="Q290" s="3">
        <f t="shared" si="55"/>
        <v>9.1088241734180064E-2</v>
      </c>
      <c r="R290" t="str">
        <f t="shared" si="65"/>
        <v/>
      </c>
      <c r="S290">
        <f t="shared" si="63"/>
        <v>0</v>
      </c>
      <c r="T290">
        <v>1819.77</v>
      </c>
      <c r="U290">
        <v>5015</v>
      </c>
      <c r="V290" s="3">
        <f t="shared" si="56"/>
        <v>9.8095029559886138E-2</v>
      </c>
      <c r="W290" t="str">
        <f t="shared" si="52"/>
        <v/>
      </c>
      <c r="X290">
        <f t="shared" si="53"/>
        <v>0</v>
      </c>
      <c r="Z290" t="str">
        <f t="shared" si="64"/>
        <v>NEW-1000-0.5-10-50-3&amp;4567&amp;-&amp;ML&amp;1809.1&amp;4567&amp;0&amp;best&amp;1820.4&amp;4983&amp;9.11&amp;&amp;1819.8&amp;5015&amp;9.81&amp;\\</v>
      </c>
    </row>
    <row r="291" spans="1:26" x14ac:dyDescent="0.25">
      <c r="A291" t="s">
        <v>396</v>
      </c>
      <c r="B291" t="str">
        <f t="shared" si="57"/>
        <v>NEW-1000-0.5-10-50</v>
      </c>
      <c r="C291" t="str">
        <f t="shared" si="66"/>
        <v>NEW-1000</v>
      </c>
      <c r="D291">
        <f t="shared" si="58"/>
        <v>4480</v>
      </c>
      <c r="E291" t="s">
        <v>423</v>
      </c>
      <c r="F291" t="s">
        <v>46</v>
      </c>
      <c r="G291">
        <f t="shared" si="59"/>
        <v>0</v>
      </c>
      <c r="H291">
        <v>1847.11</v>
      </c>
      <c r="I291">
        <v>4480</v>
      </c>
      <c r="J291">
        <v>0</v>
      </c>
      <c r="K291">
        <v>4480</v>
      </c>
      <c r="L291" s="3">
        <f t="shared" si="60"/>
        <v>0</v>
      </c>
      <c r="M291" t="str">
        <f t="shared" si="61"/>
        <v>best</v>
      </c>
      <c r="N291">
        <f t="shared" si="62"/>
        <v>1</v>
      </c>
      <c r="O291">
        <v>1811.43</v>
      </c>
      <c r="P291">
        <v>4855</v>
      </c>
      <c r="Q291" s="3">
        <f t="shared" si="55"/>
        <v>8.3705357142857206E-2</v>
      </c>
      <c r="R291" t="str">
        <f t="shared" si="65"/>
        <v/>
      </c>
      <c r="S291">
        <f t="shared" si="63"/>
        <v>0</v>
      </c>
      <c r="T291">
        <v>1804.76</v>
      </c>
      <c r="U291">
        <v>4967</v>
      </c>
      <c r="V291" s="3">
        <f t="shared" si="56"/>
        <v>0.10870535714285712</v>
      </c>
      <c r="W291" t="str">
        <f t="shared" si="52"/>
        <v/>
      </c>
      <c r="X291">
        <f t="shared" si="53"/>
        <v>0</v>
      </c>
      <c r="Z291" t="str">
        <f t="shared" si="64"/>
        <v>NEW-1000-0.5-10-50-4&amp;4480&amp;-&amp;ML&amp;1847.1&amp;4480&amp;0&amp;best&amp;1811.4&amp;4855&amp;8.37&amp;&amp;1804.8&amp;4967&amp;10.87&amp;\\</v>
      </c>
    </row>
    <row r="292" spans="1:26" x14ac:dyDescent="0.25">
      <c r="A292" t="s">
        <v>397</v>
      </c>
      <c r="B292" t="str">
        <f t="shared" si="57"/>
        <v>NEW-1000-0.5-10-50</v>
      </c>
      <c r="C292" t="str">
        <f t="shared" si="66"/>
        <v>NEW-1000</v>
      </c>
      <c r="D292">
        <f t="shared" si="58"/>
        <v>4469</v>
      </c>
      <c r="E292" t="s">
        <v>423</v>
      </c>
      <c r="F292" t="s">
        <v>46</v>
      </c>
      <c r="G292">
        <f t="shared" si="59"/>
        <v>0</v>
      </c>
      <c r="H292">
        <v>1812.15</v>
      </c>
      <c r="I292">
        <v>4469</v>
      </c>
      <c r="J292">
        <v>0</v>
      </c>
      <c r="K292">
        <v>4469</v>
      </c>
      <c r="L292" s="3">
        <f t="shared" si="60"/>
        <v>0</v>
      </c>
      <c r="M292" t="str">
        <f t="shared" si="61"/>
        <v>best</v>
      </c>
      <c r="N292">
        <f t="shared" si="62"/>
        <v>1</v>
      </c>
      <c r="O292">
        <v>1822.73</v>
      </c>
      <c r="P292">
        <v>4765</v>
      </c>
      <c r="Q292" s="3">
        <f t="shared" si="55"/>
        <v>6.6234056835981159E-2</v>
      </c>
      <c r="R292" t="str">
        <f t="shared" si="65"/>
        <v/>
      </c>
      <c r="S292">
        <f t="shared" si="63"/>
        <v>0</v>
      </c>
      <c r="T292">
        <v>1805.86</v>
      </c>
      <c r="U292">
        <v>4862</v>
      </c>
      <c r="V292" s="3">
        <f t="shared" si="56"/>
        <v>8.7939136272096707E-2</v>
      </c>
      <c r="W292" t="str">
        <f t="shared" si="52"/>
        <v/>
      </c>
      <c r="X292">
        <f t="shared" si="53"/>
        <v>0</v>
      </c>
      <c r="Z292" t="str">
        <f t="shared" si="64"/>
        <v>NEW-1000-0.5-10-50-5&amp;4469&amp;-&amp;ML&amp;1812.2&amp;4469&amp;0&amp;best&amp;1822.7&amp;4765&amp;6.62&amp;&amp;1805.9&amp;4862&amp;8.79&amp;\\</v>
      </c>
    </row>
    <row r="293" spans="1:26" x14ac:dyDescent="0.25">
      <c r="A293" t="s">
        <v>398</v>
      </c>
      <c r="B293" t="str">
        <f t="shared" si="57"/>
        <v>NEW-1000-0.5-25-25</v>
      </c>
      <c r="C293" t="str">
        <f t="shared" si="66"/>
        <v>NEW-1000</v>
      </c>
      <c r="D293">
        <f t="shared" si="58"/>
        <v>2743</v>
      </c>
      <c r="E293" t="s">
        <v>423</v>
      </c>
      <c r="F293" t="s">
        <v>46</v>
      </c>
      <c r="G293">
        <f t="shared" si="59"/>
        <v>0</v>
      </c>
      <c r="H293">
        <v>1826.69</v>
      </c>
      <c r="I293">
        <v>2743</v>
      </c>
      <c r="J293">
        <v>0</v>
      </c>
      <c r="K293">
        <v>2743</v>
      </c>
      <c r="L293" s="3">
        <f t="shared" si="60"/>
        <v>0</v>
      </c>
      <c r="M293" t="str">
        <f t="shared" si="61"/>
        <v>best</v>
      </c>
      <c r="N293">
        <f t="shared" si="62"/>
        <v>1</v>
      </c>
      <c r="O293">
        <v>1821.61</v>
      </c>
      <c r="P293">
        <v>2927</v>
      </c>
      <c r="Q293" s="3">
        <f t="shared" si="55"/>
        <v>6.707983959168784E-2</v>
      </c>
      <c r="R293" t="str">
        <f t="shared" si="65"/>
        <v/>
      </c>
      <c r="S293">
        <f t="shared" si="63"/>
        <v>0</v>
      </c>
      <c r="T293">
        <v>1822.59</v>
      </c>
      <c r="U293">
        <v>2961</v>
      </c>
      <c r="V293" s="3">
        <f t="shared" si="56"/>
        <v>7.9475027342325921E-2</v>
      </c>
      <c r="W293" t="str">
        <f t="shared" si="52"/>
        <v/>
      </c>
      <c r="X293">
        <f t="shared" si="53"/>
        <v>0</v>
      </c>
      <c r="Z293" t="str">
        <f t="shared" si="64"/>
        <v>NEW-1000-0.5-25-25-1&amp;2743&amp;-&amp;ML&amp;1826.7&amp;2743&amp;0&amp;best&amp;1821.6&amp;2927&amp;6.71&amp;&amp;1822.6&amp;2961&amp;7.95&amp;\\</v>
      </c>
    </row>
    <row r="294" spans="1:26" x14ac:dyDescent="0.25">
      <c r="A294" t="s">
        <v>399</v>
      </c>
      <c r="B294" t="str">
        <f t="shared" si="57"/>
        <v>NEW-1000-0.5-25-25</v>
      </c>
      <c r="C294" t="str">
        <f t="shared" si="66"/>
        <v>NEW-1000</v>
      </c>
      <c r="D294">
        <f t="shared" si="58"/>
        <v>2771</v>
      </c>
      <c r="E294" t="s">
        <v>423</v>
      </c>
      <c r="F294" t="s">
        <v>46</v>
      </c>
      <c r="G294">
        <f t="shared" si="59"/>
        <v>0</v>
      </c>
      <c r="H294">
        <v>1814.8</v>
      </c>
      <c r="I294">
        <v>2771</v>
      </c>
      <c r="J294">
        <v>0</v>
      </c>
      <c r="K294">
        <v>2771</v>
      </c>
      <c r="L294" s="3">
        <f t="shared" si="60"/>
        <v>0</v>
      </c>
      <c r="M294" t="str">
        <f t="shared" si="61"/>
        <v>best</v>
      </c>
      <c r="N294">
        <f t="shared" si="62"/>
        <v>1</v>
      </c>
      <c r="O294">
        <v>1817.65</v>
      </c>
      <c r="P294">
        <v>2914</v>
      </c>
      <c r="Q294" s="3">
        <f t="shared" si="55"/>
        <v>5.1605918440996046E-2</v>
      </c>
      <c r="R294" t="str">
        <f t="shared" si="65"/>
        <v/>
      </c>
      <c r="S294">
        <f t="shared" si="63"/>
        <v>0</v>
      </c>
      <c r="T294">
        <v>1811.76</v>
      </c>
      <c r="U294">
        <v>2905</v>
      </c>
      <c r="V294" s="3">
        <f t="shared" si="56"/>
        <v>4.8357993504150043E-2</v>
      </c>
      <c r="W294" t="str">
        <f t="shared" si="52"/>
        <v/>
      </c>
      <c r="X294">
        <f t="shared" si="53"/>
        <v>0</v>
      </c>
      <c r="Z294" t="str">
        <f t="shared" si="64"/>
        <v>NEW-1000-0.5-25-25-2&amp;2771&amp;-&amp;ML&amp;1814.8&amp;2771&amp;0&amp;best&amp;1817.7&amp;2914&amp;5.16&amp;&amp;1811.8&amp;2905&amp;4.84&amp;\\</v>
      </c>
    </row>
    <row r="295" spans="1:26" x14ac:dyDescent="0.25">
      <c r="A295" t="s">
        <v>400</v>
      </c>
      <c r="B295" t="str">
        <f t="shared" si="57"/>
        <v>NEW-1000-0.5-25-25</v>
      </c>
      <c r="C295" t="str">
        <f t="shared" si="66"/>
        <v>NEW-1000</v>
      </c>
      <c r="D295">
        <f t="shared" si="58"/>
        <v>2783</v>
      </c>
      <c r="E295" t="s">
        <v>423</v>
      </c>
      <c r="F295" t="s">
        <v>46</v>
      </c>
      <c r="G295">
        <f t="shared" si="59"/>
        <v>0</v>
      </c>
      <c r="H295">
        <v>1813.17</v>
      </c>
      <c r="I295">
        <v>2783</v>
      </c>
      <c r="J295">
        <v>0</v>
      </c>
      <c r="K295">
        <v>2783</v>
      </c>
      <c r="L295" s="3">
        <f t="shared" si="60"/>
        <v>0</v>
      </c>
      <c r="M295" t="str">
        <f t="shared" si="61"/>
        <v>best</v>
      </c>
      <c r="N295">
        <f t="shared" si="62"/>
        <v>1</v>
      </c>
      <c r="O295">
        <v>1820.88</v>
      </c>
      <c r="P295">
        <v>2940</v>
      </c>
      <c r="Q295" s="3">
        <f t="shared" si="55"/>
        <v>5.6413941789435817E-2</v>
      </c>
      <c r="R295" t="str">
        <f t="shared" si="65"/>
        <v/>
      </c>
      <c r="S295">
        <f t="shared" si="63"/>
        <v>0</v>
      </c>
      <c r="T295">
        <v>1815.74</v>
      </c>
      <c r="U295">
        <v>2923</v>
      </c>
      <c r="V295" s="3">
        <f t="shared" si="56"/>
        <v>5.0305425799497039E-2</v>
      </c>
      <c r="W295" t="str">
        <f t="shared" si="52"/>
        <v/>
      </c>
      <c r="X295">
        <f t="shared" si="53"/>
        <v>0</v>
      </c>
      <c r="Z295" t="str">
        <f t="shared" si="64"/>
        <v>NEW-1000-0.5-25-25-3&amp;2783&amp;-&amp;ML&amp;1813.2&amp;2783&amp;0&amp;best&amp;1820.9&amp;2940&amp;5.64&amp;&amp;1815.7&amp;2923&amp;5.03&amp;\\</v>
      </c>
    </row>
    <row r="296" spans="1:26" x14ac:dyDescent="0.25">
      <c r="A296" t="s">
        <v>401</v>
      </c>
      <c r="B296" t="str">
        <f t="shared" si="57"/>
        <v>NEW-1000-0.5-25-25</v>
      </c>
      <c r="C296" t="str">
        <f t="shared" si="66"/>
        <v>NEW-1000</v>
      </c>
      <c r="D296">
        <f t="shared" si="58"/>
        <v>2757</v>
      </c>
      <c r="E296" t="s">
        <v>423</v>
      </c>
      <c r="F296" t="s">
        <v>46</v>
      </c>
      <c r="G296">
        <f t="shared" si="59"/>
        <v>0</v>
      </c>
      <c r="H296">
        <v>1800.03</v>
      </c>
      <c r="I296">
        <v>2757</v>
      </c>
      <c r="J296">
        <v>0</v>
      </c>
      <c r="K296">
        <v>2757</v>
      </c>
      <c r="L296" s="3">
        <f t="shared" si="60"/>
        <v>0</v>
      </c>
      <c r="M296" t="str">
        <f t="shared" si="61"/>
        <v>best</v>
      </c>
      <c r="N296">
        <f t="shared" si="62"/>
        <v>1</v>
      </c>
      <c r="O296">
        <v>1812.2</v>
      </c>
      <c r="P296">
        <v>2987</v>
      </c>
      <c r="Q296" s="3">
        <f t="shared" si="55"/>
        <v>8.3424011606819004E-2</v>
      </c>
      <c r="R296" t="str">
        <f t="shared" si="65"/>
        <v/>
      </c>
      <c r="S296">
        <f t="shared" si="63"/>
        <v>0</v>
      </c>
      <c r="T296">
        <v>1811.96</v>
      </c>
      <c r="U296">
        <v>2942</v>
      </c>
      <c r="V296" s="3">
        <f t="shared" si="56"/>
        <v>6.7101922379397827E-2</v>
      </c>
      <c r="W296" t="str">
        <f t="shared" si="52"/>
        <v/>
      </c>
      <c r="X296">
        <f t="shared" si="53"/>
        <v>0</v>
      </c>
      <c r="Z296" t="str">
        <f t="shared" si="64"/>
        <v>NEW-1000-0.5-25-25-4&amp;2757&amp;-&amp;ML&amp;1800&amp;2757&amp;0&amp;best&amp;1812.2&amp;2987&amp;8.34&amp;&amp;1812&amp;2942&amp;6.71&amp;\\</v>
      </c>
    </row>
    <row r="297" spans="1:26" x14ac:dyDescent="0.25">
      <c r="A297" t="s">
        <v>402</v>
      </c>
      <c r="B297" t="str">
        <f t="shared" si="57"/>
        <v>NEW-1000-0.5-25-25</v>
      </c>
      <c r="C297" t="str">
        <f t="shared" si="66"/>
        <v>NEW-1000</v>
      </c>
      <c r="D297">
        <f t="shared" si="58"/>
        <v>2752</v>
      </c>
      <c r="E297" t="s">
        <v>423</v>
      </c>
      <c r="F297" t="s">
        <v>46</v>
      </c>
      <c r="G297">
        <f t="shared" si="59"/>
        <v>0</v>
      </c>
      <c r="H297">
        <v>1800.1</v>
      </c>
      <c r="I297">
        <v>2752</v>
      </c>
      <c r="J297">
        <v>0</v>
      </c>
      <c r="K297">
        <v>2752</v>
      </c>
      <c r="L297" s="3">
        <f t="shared" si="60"/>
        <v>0</v>
      </c>
      <c r="M297" t="str">
        <f t="shared" si="61"/>
        <v>best</v>
      </c>
      <c r="N297">
        <f t="shared" si="62"/>
        <v>1</v>
      </c>
      <c r="O297">
        <v>1821.98</v>
      </c>
      <c r="P297">
        <v>2949</v>
      </c>
      <c r="Q297" s="3">
        <f t="shared" si="55"/>
        <v>7.1584302325581328E-2</v>
      </c>
      <c r="R297" t="str">
        <f t="shared" si="65"/>
        <v/>
      </c>
      <c r="S297">
        <f t="shared" si="63"/>
        <v>0</v>
      </c>
      <c r="T297">
        <v>1818.25</v>
      </c>
      <c r="U297">
        <v>2946</v>
      </c>
      <c r="V297" s="3">
        <f t="shared" si="56"/>
        <v>7.0494186046511587E-2</v>
      </c>
      <c r="W297" t="str">
        <f t="shared" si="52"/>
        <v/>
      </c>
      <c r="X297">
        <f t="shared" si="53"/>
        <v>0</v>
      </c>
      <c r="Z297" t="str">
        <f t="shared" si="64"/>
        <v>NEW-1000-0.5-25-25-5&amp;2752&amp;-&amp;ML&amp;1800.1&amp;2752&amp;0&amp;best&amp;1822&amp;2949&amp;7.16&amp;&amp;1818.3&amp;2946&amp;7.05&amp;\\</v>
      </c>
    </row>
    <row r="298" spans="1:26" x14ac:dyDescent="0.25">
      <c r="A298" t="s">
        <v>403</v>
      </c>
      <c r="B298" t="str">
        <f t="shared" si="57"/>
        <v>NEW-1000-0.5-50-10</v>
      </c>
      <c r="C298" t="str">
        <f t="shared" si="66"/>
        <v>NEW-1000</v>
      </c>
      <c r="D298">
        <f t="shared" si="58"/>
        <v>1612</v>
      </c>
      <c r="E298" t="s">
        <v>423</v>
      </c>
      <c r="F298" t="s">
        <v>46</v>
      </c>
      <c r="G298">
        <f t="shared" si="59"/>
        <v>0</v>
      </c>
      <c r="H298">
        <v>1801.31</v>
      </c>
      <c r="I298">
        <v>1612</v>
      </c>
      <c r="J298">
        <v>0</v>
      </c>
      <c r="K298">
        <v>1612</v>
      </c>
      <c r="L298" s="3">
        <f t="shared" si="60"/>
        <v>0</v>
      </c>
      <c r="M298" t="str">
        <f t="shared" si="61"/>
        <v>best</v>
      </c>
      <c r="N298">
        <f t="shared" si="62"/>
        <v>1</v>
      </c>
      <c r="O298">
        <v>1801.65</v>
      </c>
      <c r="P298">
        <v>1702</v>
      </c>
      <c r="Q298" s="3">
        <f t="shared" si="55"/>
        <v>5.583126550868478E-2</v>
      </c>
      <c r="R298" t="str">
        <f t="shared" si="65"/>
        <v/>
      </c>
      <c r="S298">
        <f t="shared" si="63"/>
        <v>0</v>
      </c>
      <c r="T298">
        <v>1810.5</v>
      </c>
      <c r="U298">
        <v>1699</v>
      </c>
      <c r="V298" s="3">
        <f t="shared" si="56"/>
        <v>5.3970223325062072E-2</v>
      </c>
      <c r="W298" t="str">
        <f t="shared" si="52"/>
        <v/>
      </c>
      <c r="X298">
        <f t="shared" si="53"/>
        <v>0</v>
      </c>
      <c r="Z298" t="str">
        <f t="shared" si="64"/>
        <v>NEW-1000-0.5-50-10-1&amp;1612&amp;-&amp;ML&amp;1801.3&amp;1612&amp;0&amp;best&amp;1801.7&amp;1702&amp;5.58&amp;&amp;1810.5&amp;1699&amp;5.4&amp;\\</v>
      </c>
    </row>
    <row r="299" spans="1:26" x14ac:dyDescent="0.25">
      <c r="A299" t="s">
        <v>404</v>
      </c>
      <c r="B299" t="str">
        <f t="shared" si="57"/>
        <v>NEW-1000-0.5-50-10</v>
      </c>
      <c r="C299" t="str">
        <f t="shared" si="66"/>
        <v>NEW-1000</v>
      </c>
      <c r="D299">
        <f t="shared" si="58"/>
        <v>1631</v>
      </c>
      <c r="E299" t="s">
        <v>423</v>
      </c>
      <c r="F299" t="s">
        <v>46</v>
      </c>
      <c r="G299">
        <f t="shared" si="59"/>
        <v>0</v>
      </c>
      <c r="H299">
        <v>1807.96</v>
      </c>
      <c r="I299">
        <v>1631</v>
      </c>
      <c r="J299">
        <v>0</v>
      </c>
      <c r="K299">
        <v>1631</v>
      </c>
      <c r="L299" s="3">
        <f t="shared" si="60"/>
        <v>0</v>
      </c>
      <c r="M299" t="str">
        <f t="shared" si="61"/>
        <v>best</v>
      </c>
      <c r="N299">
        <f t="shared" si="62"/>
        <v>1</v>
      </c>
      <c r="O299">
        <v>1816.28</v>
      </c>
      <c r="P299">
        <v>1698</v>
      </c>
      <c r="Q299" s="3">
        <f t="shared" si="55"/>
        <v>4.1079092581238541E-2</v>
      </c>
      <c r="R299" t="str">
        <f t="shared" si="65"/>
        <v/>
      </c>
      <c r="S299">
        <f t="shared" si="63"/>
        <v>0</v>
      </c>
      <c r="T299">
        <v>1813.97</v>
      </c>
      <c r="U299">
        <v>1697</v>
      </c>
      <c r="V299" s="3">
        <f t="shared" si="56"/>
        <v>4.0465971796443956E-2</v>
      </c>
      <c r="W299" t="str">
        <f t="shared" si="52"/>
        <v/>
      </c>
      <c r="X299">
        <f t="shared" si="53"/>
        <v>0</v>
      </c>
      <c r="Z299" t="str">
        <f t="shared" si="64"/>
        <v>NEW-1000-0.5-50-10-2&amp;1631&amp;-&amp;ML&amp;1808&amp;1631&amp;0&amp;best&amp;1816.3&amp;1698&amp;4.11&amp;&amp;1814&amp;1697&amp;4.05&amp;\\</v>
      </c>
    </row>
    <row r="300" spans="1:26" x14ac:dyDescent="0.25">
      <c r="A300" t="s">
        <v>405</v>
      </c>
      <c r="B300" t="str">
        <f t="shared" si="57"/>
        <v>NEW-1000-0.5-50-10</v>
      </c>
      <c r="C300" t="str">
        <f t="shared" si="66"/>
        <v>NEW-1000</v>
      </c>
      <c r="D300">
        <f t="shared" si="58"/>
        <v>1625</v>
      </c>
      <c r="E300" t="s">
        <v>423</v>
      </c>
      <c r="F300" t="s">
        <v>46</v>
      </c>
      <c r="G300">
        <f t="shared" si="59"/>
        <v>0</v>
      </c>
      <c r="H300">
        <v>1801.26</v>
      </c>
      <c r="I300">
        <v>1625</v>
      </c>
      <c r="J300">
        <v>0</v>
      </c>
      <c r="K300">
        <v>1625</v>
      </c>
      <c r="L300" s="3">
        <f t="shared" si="60"/>
        <v>0</v>
      </c>
      <c r="M300" t="str">
        <f t="shared" si="61"/>
        <v>best</v>
      </c>
      <c r="N300">
        <f t="shared" si="62"/>
        <v>1</v>
      </c>
      <c r="O300">
        <v>1804.26</v>
      </c>
      <c r="P300">
        <v>1699</v>
      </c>
      <c r="Q300" s="3">
        <f t="shared" si="55"/>
        <v>4.5538461538461528E-2</v>
      </c>
      <c r="R300" t="str">
        <f t="shared" si="65"/>
        <v/>
      </c>
      <c r="S300">
        <f t="shared" si="63"/>
        <v>0</v>
      </c>
      <c r="T300">
        <v>1819.2</v>
      </c>
      <c r="U300">
        <v>1711</v>
      </c>
      <c r="V300" s="3">
        <f t="shared" si="56"/>
        <v>5.2923076923076851E-2</v>
      </c>
      <c r="W300" t="str">
        <f t="shared" si="52"/>
        <v/>
      </c>
      <c r="X300">
        <f t="shared" si="53"/>
        <v>0</v>
      </c>
      <c r="Z300" t="str">
        <f t="shared" si="64"/>
        <v>NEW-1000-0.5-50-10-3&amp;1625&amp;-&amp;ML&amp;1801.3&amp;1625&amp;0&amp;best&amp;1804.3&amp;1699&amp;4.55&amp;&amp;1819.2&amp;1711&amp;5.29&amp;\\</v>
      </c>
    </row>
    <row r="301" spans="1:26" x14ac:dyDescent="0.25">
      <c r="A301" t="s">
        <v>406</v>
      </c>
      <c r="B301" t="str">
        <f t="shared" si="57"/>
        <v>NEW-1000-0.5-50-10</v>
      </c>
      <c r="C301" t="str">
        <f t="shared" si="66"/>
        <v>NEW-1000</v>
      </c>
      <c r="D301">
        <f t="shared" si="58"/>
        <v>1629</v>
      </c>
      <c r="E301" t="s">
        <v>423</v>
      </c>
      <c r="F301" t="s">
        <v>46</v>
      </c>
      <c r="G301">
        <f t="shared" si="59"/>
        <v>0</v>
      </c>
      <c r="H301">
        <v>1835.95</v>
      </c>
      <c r="I301">
        <v>1629</v>
      </c>
      <c r="J301">
        <v>0</v>
      </c>
      <c r="K301">
        <v>1629</v>
      </c>
      <c r="L301" s="3">
        <f t="shared" si="60"/>
        <v>0</v>
      </c>
      <c r="M301" t="str">
        <f t="shared" si="61"/>
        <v>best</v>
      </c>
      <c r="N301">
        <f t="shared" si="62"/>
        <v>1</v>
      </c>
      <c r="O301">
        <v>1821.54</v>
      </c>
      <c r="P301">
        <v>1714</v>
      </c>
      <c r="Q301" s="3">
        <f t="shared" si="55"/>
        <v>5.2179251074278676E-2</v>
      </c>
      <c r="R301" t="str">
        <f t="shared" si="65"/>
        <v/>
      </c>
      <c r="S301">
        <f t="shared" si="63"/>
        <v>0</v>
      </c>
      <c r="T301">
        <v>1805.03</v>
      </c>
      <c r="U301">
        <v>1710</v>
      </c>
      <c r="V301" s="3">
        <f t="shared" si="56"/>
        <v>4.9723756906077332E-2</v>
      </c>
      <c r="W301" t="str">
        <f t="shared" si="52"/>
        <v/>
      </c>
      <c r="X301">
        <f t="shared" si="53"/>
        <v>0</v>
      </c>
      <c r="Z301" t="str">
        <f t="shared" si="64"/>
        <v>NEW-1000-0.5-50-10-4&amp;1629&amp;-&amp;ML&amp;1836&amp;1629&amp;0&amp;best&amp;1821.5&amp;1714&amp;5.22&amp;&amp;1805&amp;1710&amp;4.97&amp;\\</v>
      </c>
    </row>
    <row r="302" spans="1:26" x14ac:dyDescent="0.25">
      <c r="A302" t="s">
        <v>407</v>
      </c>
      <c r="B302" t="str">
        <f t="shared" si="57"/>
        <v>NEW-1000-0.5-50-10</v>
      </c>
      <c r="C302" t="str">
        <f t="shared" si="66"/>
        <v>NEW-1000</v>
      </c>
      <c r="D302">
        <f t="shared" si="58"/>
        <v>1597</v>
      </c>
      <c r="E302" t="s">
        <v>423</v>
      </c>
      <c r="F302" t="s">
        <v>46</v>
      </c>
      <c r="G302">
        <f t="shared" si="59"/>
        <v>0</v>
      </c>
      <c r="H302">
        <v>1825.22</v>
      </c>
      <c r="I302">
        <v>1597</v>
      </c>
      <c r="J302">
        <v>0</v>
      </c>
      <c r="K302">
        <v>1597</v>
      </c>
      <c r="L302" s="3">
        <f t="shared" si="60"/>
        <v>0</v>
      </c>
      <c r="M302" t="str">
        <f t="shared" si="61"/>
        <v>best</v>
      </c>
      <c r="N302">
        <f t="shared" si="62"/>
        <v>1</v>
      </c>
      <c r="O302">
        <v>1814.11</v>
      </c>
      <c r="P302">
        <v>1677</v>
      </c>
      <c r="Q302" s="3">
        <f t="shared" si="55"/>
        <v>5.009392611145902E-2</v>
      </c>
      <c r="R302" t="str">
        <f t="shared" si="65"/>
        <v/>
      </c>
      <c r="S302">
        <f t="shared" si="63"/>
        <v>0</v>
      </c>
      <c r="T302">
        <v>1813.95</v>
      </c>
      <c r="U302">
        <v>1694</v>
      </c>
      <c r="V302" s="3">
        <f t="shared" si="56"/>
        <v>6.073888541014405E-2</v>
      </c>
      <c r="W302" t="str">
        <f t="shared" si="52"/>
        <v/>
      </c>
      <c r="X302">
        <f t="shared" si="53"/>
        <v>0</v>
      </c>
      <c r="Z302" t="str">
        <f t="shared" si="64"/>
        <v>NEW-1000-0.5-50-10-5&amp;1597&amp;-&amp;ML&amp;1825.2&amp;1597&amp;0&amp;best&amp;1814.1&amp;1677&amp;5.01&amp;&amp;1814&amp;1694&amp;6.07&amp;\\</v>
      </c>
    </row>
    <row r="303" spans="1:26" x14ac:dyDescent="0.25">
      <c r="A303" t="s">
        <v>408</v>
      </c>
      <c r="B303" t="str">
        <f t="shared" si="57"/>
        <v>NEW-1000-0.8-10-50</v>
      </c>
      <c r="C303" t="str">
        <f t="shared" si="66"/>
        <v>NEW-1000</v>
      </c>
      <c r="D303">
        <f t="shared" si="58"/>
        <v>4334</v>
      </c>
      <c r="E303" t="s">
        <v>423</v>
      </c>
      <c r="F303" t="s">
        <v>46</v>
      </c>
      <c r="G303">
        <f t="shared" si="59"/>
        <v>0</v>
      </c>
      <c r="H303">
        <v>1806.33</v>
      </c>
      <c r="I303">
        <v>4334</v>
      </c>
      <c r="J303">
        <v>0</v>
      </c>
      <c r="K303">
        <v>4334</v>
      </c>
      <c r="L303" s="3">
        <f t="shared" si="60"/>
        <v>0</v>
      </c>
      <c r="M303" t="str">
        <f t="shared" si="61"/>
        <v>best</v>
      </c>
      <c r="N303">
        <f t="shared" si="62"/>
        <v>1</v>
      </c>
      <c r="O303">
        <v>1803.08</v>
      </c>
      <c r="P303">
        <v>4518</v>
      </c>
      <c r="Q303" s="3">
        <f t="shared" si="55"/>
        <v>4.2455006922011984E-2</v>
      </c>
      <c r="R303" t="str">
        <f t="shared" si="65"/>
        <v/>
      </c>
      <c r="S303">
        <f t="shared" si="63"/>
        <v>0</v>
      </c>
      <c r="T303">
        <v>1827.11</v>
      </c>
      <c r="U303">
        <v>4678</v>
      </c>
      <c r="V303" s="3">
        <f t="shared" si="56"/>
        <v>7.9372404245500627E-2</v>
      </c>
      <c r="W303" t="str">
        <f t="shared" si="52"/>
        <v/>
      </c>
      <c r="X303">
        <f t="shared" si="53"/>
        <v>0</v>
      </c>
      <c r="Z303" t="str">
        <f t="shared" si="64"/>
        <v>NEW-1000-0.8-10-50-1&amp;4334&amp;-&amp;ML&amp;1806.3&amp;4334&amp;0&amp;best&amp;1803.1&amp;4518&amp;4.25&amp;&amp;1827.1&amp;4678&amp;7.94&amp;\\</v>
      </c>
    </row>
    <row r="304" spans="1:26" x14ac:dyDescent="0.25">
      <c r="A304" t="s">
        <v>409</v>
      </c>
      <c r="B304" t="str">
        <f t="shared" si="57"/>
        <v>NEW-1000-0.8-10-50</v>
      </c>
      <c r="C304" t="str">
        <f t="shared" si="66"/>
        <v>NEW-1000</v>
      </c>
      <c r="D304">
        <f t="shared" si="58"/>
        <v>4352</v>
      </c>
      <c r="E304" t="s">
        <v>423</v>
      </c>
      <c r="F304" t="s">
        <v>46</v>
      </c>
      <c r="G304">
        <f t="shared" si="59"/>
        <v>0</v>
      </c>
      <c r="H304">
        <v>1800.31</v>
      </c>
      <c r="I304">
        <v>4352</v>
      </c>
      <c r="J304">
        <v>0</v>
      </c>
      <c r="K304">
        <v>4352</v>
      </c>
      <c r="L304" s="3">
        <f t="shared" si="60"/>
        <v>0</v>
      </c>
      <c r="M304" t="str">
        <f t="shared" si="61"/>
        <v>best</v>
      </c>
      <c r="N304">
        <f t="shared" si="62"/>
        <v>1</v>
      </c>
      <c r="O304">
        <v>1813.69</v>
      </c>
      <c r="P304">
        <v>4577</v>
      </c>
      <c r="Q304" s="3">
        <f t="shared" si="55"/>
        <v>5.1700367647058876E-2</v>
      </c>
      <c r="R304" t="str">
        <f t="shared" ref="R304:R317" si="67">IF(ISBLANK(P304),"",IF($D304&gt;=P304,IF($F304="opt","opt","best"),""))</f>
        <v/>
      </c>
      <c r="S304">
        <f t="shared" si="63"/>
        <v>0</v>
      </c>
      <c r="T304">
        <v>1807.23</v>
      </c>
      <c r="U304">
        <v>4630</v>
      </c>
      <c r="V304" s="3">
        <f t="shared" si="56"/>
        <v>6.3878676470588314E-2</v>
      </c>
      <c r="W304" t="str">
        <f t="shared" ref="W304:W317" si="68">IF(ISBLANK(U304),"",IF($D304&gt;=U304,IF($F304="opt","opt","best"),""))</f>
        <v/>
      </c>
      <c r="X304">
        <f t="shared" ref="X304:X317" si="69">IF(OR(W304="opt",W304="best"),1,0)</f>
        <v>0</v>
      </c>
      <c r="Z304" t="str">
        <f t="shared" si="64"/>
        <v>NEW-1000-0.8-10-50-2&amp;4352&amp;-&amp;ML&amp;1800.3&amp;4352&amp;0&amp;best&amp;1813.7&amp;4577&amp;5.17&amp;&amp;1807.2&amp;4630&amp;6.39&amp;\\</v>
      </c>
    </row>
    <row r="305" spans="1:26" x14ac:dyDescent="0.25">
      <c r="A305" t="s">
        <v>410</v>
      </c>
      <c r="B305" t="str">
        <f t="shared" si="57"/>
        <v>NEW-1000-0.8-10-50</v>
      </c>
      <c r="C305" t="str">
        <f t="shared" si="66"/>
        <v>NEW-1000</v>
      </c>
      <c r="D305">
        <f t="shared" si="58"/>
        <v>4358</v>
      </c>
      <c r="E305" t="s">
        <v>423</v>
      </c>
      <c r="F305" t="s">
        <v>46</v>
      </c>
      <c r="G305">
        <f t="shared" si="59"/>
        <v>0</v>
      </c>
      <c r="H305">
        <v>1841.15</v>
      </c>
      <c r="I305">
        <v>4358</v>
      </c>
      <c r="J305">
        <v>0</v>
      </c>
      <c r="K305">
        <v>4358</v>
      </c>
      <c r="L305" s="3">
        <f t="shared" si="60"/>
        <v>0</v>
      </c>
      <c r="M305" t="str">
        <f t="shared" si="61"/>
        <v>best</v>
      </c>
      <c r="N305">
        <f t="shared" si="62"/>
        <v>1</v>
      </c>
      <c r="O305">
        <v>1821.26</v>
      </c>
      <c r="P305">
        <v>4623</v>
      </c>
      <c r="Q305" s="3">
        <f t="shared" si="55"/>
        <v>6.0807709958696554E-2</v>
      </c>
      <c r="R305" t="str">
        <f t="shared" si="67"/>
        <v/>
      </c>
      <c r="S305">
        <f t="shared" si="63"/>
        <v>0</v>
      </c>
      <c r="T305">
        <v>1800.78</v>
      </c>
      <c r="U305">
        <v>4698</v>
      </c>
      <c r="V305" s="3">
        <f t="shared" si="56"/>
        <v>7.8017439192290094E-2</v>
      </c>
      <c r="W305" t="str">
        <f t="shared" si="68"/>
        <v/>
      </c>
      <c r="X305">
        <f t="shared" si="69"/>
        <v>0</v>
      </c>
      <c r="Z305" t="str">
        <f t="shared" si="64"/>
        <v>NEW-1000-0.8-10-50-3&amp;4358&amp;-&amp;ML&amp;1841.2&amp;4358&amp;0&amp;best&amp;1821.3&amp;4623&amp;6.08&amp;&amp;1800.8&amp;4698&amp;7.8&amp;\\</v>
      </c>
    </row>
    <row r="306" spans="1:26" x14ac:dyDescent="0.25">
      <c r="A306" t="s">
        <v>411</v>
      </c>
      <c r="B306" t="str">
        <f t="shared" si="57"/>
        <v>NEW-1000-0.8-10-50</v>
      </c>
      <c r="C306" t="str">
        <f t="shared" si="66"/>
        <v>NEW-1000</v>
      </c>
      <c r="D306">
        <f t="shared" si="58"/>
        <v>4375</v>
      </c>
      <c r="E306" t="s">
        <v>423</v>
      </c>
      <c r="F306" t="s">
        <v>46</v>
      </c>
      <c r="G306">
        <f t="shared" si="59"/>
        <v>0</v>
      </c>
      <c r="H306">
        <v>1818.54</v>
      </c>
      <c r="I306">
        <v>4375</v>
      </c>
      <c r="J306">
        <v>0</v>
      </c>
      <c r="K306">
        <v>4375</v>
      </c>
      <c r="L306" s="3">
        <f t="shared" si="60"/>
        <v>0</v>
      </c>
      <c r="M306" t="str">
        <f t="shared" si="61"/>
        <v>best</v>
      </c>
      <c r="N306">
        <f t="shared" si="62"/>
        <v>1</v>
      </c>
      <c r="O306">
        <v>1829.34</v>
      </c>
      <c r="P306">
        <v>4713</v>
      </c>
      <c r="Q306" s="3">
        <f t="shared" si="55"/>
        <v>7.7257142857142913E-2</v>
      </c>
      <c r="R306" t="str">
        <f t="shared" si="67"/>
        <v/>
      </c>
      <c r="S306">
        <f t="shared" si="63"/>
        <v>0</v>
      </c>
      <c r="T306">
        <v>1817.18</v>
      </c>
      <c r="U306">
        <v>4660</v>
      </c>
      <c r="V306" s="3">
        <f t="shared" si="56"/>
        <v>6.5142857142857169E-2</v>
      </c>
      <c r="W306" t="str">
        <f t="shared" si="68"/>
        <v/>
      </c>
      <c r="X306">
        <f t="shared" si="69"/>
        <v>0</v>
      </c>
      <c r="Z306" t="str">
        <f t="shared" si="64"/>
        <v>NEW-1000-0.8-10-50-4&amp;4375&amp;-&amp;ML&amp;1818.5&amp;4375&amp;0&amp;best&amp;1829.3&amp;4713&amp;7.73&amp;&amp;1817.2&amp;4660&amp;6.51&amp;\\</v>
      </c>
    </row>
    <row r="307" spans="1:26" x14ac:dyDescent="0.25">
      <c r="A307" t="s">
        <v>412</v>
      </c>
      <c r="B307" t="str">
        <f t="shared" si="57"/>
        <v>NEW-1000-0.8-10-50</v>
      </c>
      <c r="C307" t="str">
        <f t="shared" si="66"/>
        <v>NEW-1000</v>
      </c>
      <c r="D307">
        <f t="shared" si="58"/>
        <v>4373</v>
      </c>
      <c r="E307" t="s">
        <v>423</v>
      </c>
      <c r="F307" t="s">
        <v>46</v>
      </c>
      <c r="G307">
        <f t="shared" si="59"/>
        <v>0</v>
      </c>
      <c r="H307">
        <v>1857.44</v>
      </c>
      <c r="I307">
        <v>4373</v>
      </c>
      <c r="J307">
        <v>0</v>
      </c>
      <c r="K307">
        <v>4373</v>
      </c>
      <c r="L307" s="3">
        <f t="shared" si="60"/>
        <v>0</v>
      </c>
      <c r="M307" t="str">
        <f t="shared" si="61"/>
        <v>best</v>
      </c>
      <c r="N307">
        <f t="shared" si="62"/>
        <v>1</v>
      </c>
      <c r="O307">
        <v>1816.39</v>
      </c>
      <c r="P307">
        <v>4606</v>
      </c>
      <c r="Q307" s="3">
        <f t="shared" si="55"/>
        <v>5.3281500114338076E-2</v>
      </c>
      <c r="R307" t="str">
        <f t="shared" si="67"/>
        <v/>
      </c>
      <c r="S307">
        <f t="shared" si="63"/>
        <v>0</v>
      </c>
      <c r="T307">
        <v>1814.03</v>
      </c>
      <c r="U307">
        <v>4587</v>
      </c>
      <c r="V307" s="3">
        <f t="shared" si="56"/>
        <v>4.8936656757374797E-2</v>
      </c>
      <c r="W307" t="str">
        <f t="shared" si="68"/>
        <v/>
      </c>
      <c r="X307">
        <f t="shared" si="69"/>
        <v>0</v>
      </c>
      <c r="Z307" t="str">
        <f t="shared" si="64"/>
        <v>NEW-1000-0.8-10-50-5&amp;4373&amp;-&amp;ML&amp;1857.4&amp;4373&amp;0&amp;best&amp;1816.4&amp;4606&amp;5.33&amp;&amp;1814&amp;4587&amp;4.89&amp;\\</v>
      </c>
    </row>
    <row r="308" spans="1:26" x14ac:dyDescent="0.25">
      <c r="A308" t="s">
        <v>413</v>
      </c>
      <c r="B308" t="str">
        <f t="shared" si="57"/>
        <v>NEW-1000-0.8-25-25</v>
      </c>
      <c r="C308" t="str">
        <f t="shared" si="66"/>
        <v>NEW-1000</v>
      </c>
      <c r="D308">
        <f t="shared" si="58"/>
        <v>2580</v>
      </c>
      <c r="E308" t="s">
        <v>423</v>
      </c>
      <c r="F308" t="s">
        <v>46</v>
      </c>
      <c r="G308">
        <f t="shared" si="59"/>
        <v>0</v>
      </c>
      <c r="H308">
        <v>1885.02</v>
      </c>
      <c r="I308">
        <v>2580</v>
      </c>
      <c r="J308">
        <v>0</v>
      </c>
      <c r="K308">
        <v>2580</v>
      </c>
      <c r="L308" s="3">
        <f t="shared" si="60"/>
        <v>0</v>
      </c>
      <c r="M308" t="str">
        <f t="shared" si="61"/>
        <v>best</v>
      </c>
      <c r="N308">
        <f t="shared" si="62"/>
        <v>1</v>
      </c>
      <c r="O308">
        <v>1828.73</v>
      </c>
      <c r="P308">
        <v>2719</v>
      </c>
      <c r="Q308" s="3">
        <f t="shared" si="55"/>
        <v>5.3875968992248113E-2</v>
      </c>
      <c r="R308" t="str">
        <f t="shared" si="67"/>
        <v/>
      </c>
      <c r="S308">
        <f t="shared" si="63"/>
        <v>0</v>
      </c>
      <c r="T308">
        <v>1802.05</v>
      </c>
      <c r="U308">
        <v>2723</v>
      </c>
      <c r="V308" s="3">
        <f t="shared" si="56"/>
        <v>5.5426356589147296E-2</v>
      </c>
      <c r="W308" t="str">
        <f t="shared" si="68"/>
        <v/>
      </c>
      <c r="X308">
        <f t="shared" si="69"/>
        <v>0</v>
      </c>
      <c r="Z308" t="str">
        <f t="shared" si="64"/>
        <v>NEW-1000-0.8-25-25-1&amp;2580&amp;-&amp;ML&amp;1885&amp;2580&amp;0&amp;best&amp;1828.7&amp;2719&amp;5.39&amp;&amp;1802.1&amp;2723&amp;5.54&amp;\\</v>
      </c>
    </row>
    <row r="309" spans="1:26" x14ac:dyDescent="0.25">
      <c r="A309" t="s">
        <v>414</v>
      </c>
      <c r="B309" t="str">
        <f t="shared" si="57"/>
        <v>NEW-1000-0.8-25-25</v>
      </c>
      <c r="C309" t="str">
        <f t="shared" si="66"/>
        <v>NEW-1000</v>
      </c>
      <c r="D309">
        <f t="shared" si="58"/>
        <v>2605</v>
      </c>
      <c r="E309" t="s">
        <v>423</v>
      </c>
      <c r="F309" t="s">
        <v>46</v>
      </c>
      <c r="G309">
        <f t="shared" si="59"/>
        <v>0</v>
      </c>
      <c r="H309">
        <v>1848.56</v>
      </c>
      <c r="I309">
        <v>2605</v>
      </c>
      <c r="J309">
        <v>0</v>
      </c>
      <c r="K309">
        <v>2605</v>
      </c>
      <c r="L309" s="3">
        <f t="shared" si="60"/>
        <v>0</v>
      </c>
      <c r="M309" t="str">
        <f t="shared" si="61"/>
        <v>best</v>
      </c>
      <c r="N309">
        <f t="shared" si="62"/>
        <v>1</v>
      </c>
      <c r="O309">
        <v>1807.4</v>
      </c>
      <c r="P309">
        <v>2756</v>
      </c>
      <c r="Q309" s="3">
        <f t="shared" si="55"/>
        <v>5.7965451055662198E-2</v>
      </c>
      <c r="R309" t="str">
        <f t="shared" si="67"/>
        <v/>
      </c>
      <c r="S309">
        <f t="shared" si="63"/>
        <v>0</v>
      </c>
      <c r="T309">
        <v>1811.44</v>
      </c>
      <c r="U309">
        <v>2736</v>
      </c>
      <c r="V309" s="3">
        <f t="shared" si="56"/>
        <v>5.0287907869481785E-2</v>
      </c>
      <c r="W309" t="str">
        <f t="shared" si="68"/>
        <v/>
      </c>
      <c r="X309">
        <f t="shared" si="69"/>
        <v>0</v>
      </c>
      <c r="Z309" t="str">
        <f t="shared" si="64"/>
        <v>NEW-1000-0.8-25-25-2&amp;2605&amp;-&amp;ML&amp;1848.6&amp;2605&amp;0&amp;best&amp;1807.4&amp;2756&amp;5.8&amp;&amp;1811.4&amp;2736&amp;5.03&amp;\\</v>
      </c>
    </row>
    <row r="310" spans="1:26" x14ac:dyDescent="0.25">
      <c r="A310" t="s">
        <v>415</v>
      </c>
      <c r="B310" t="str">
        <f t="shared" si="57"/>
        <v>NEW-1000-0.8-25-25</v>
      </c>
      <c r="C310" t="str">
        <f t="shared" si="66"/>
        <v>NEW-1000</v>
      </c>
      <c r="D310">
        <f t="shared" si="58"/>
        <v>2577</v>
      </c>
      <c r="E310" t="s">
        <v>423</v>
      </c>
      <c r="F310" t="s">
        <v>46</v>
      </c>
      <c r="G310">
        <f t="shared" si="59"/>
        <v>0</v>
      </c>
      <c r="H310">
        <v>1818.58</v>
      </c>
      <c r="I310">
        <v>2577</v>
      </c>
      <c r="J310">
        <v>0</v>
      </c>
      <c r="K310">
        <v>2577</v>
      </c>
      <c r="L310" s="3">
        <f t="shared" si="60"/>
        <v>0</v>
      </c>
      <c r="M310" t="str">
        <f t="shared" si="61"/>
        <v>best</v>
      </c>
      <c r="N310">
        <f t="shared" si="62"/>
        <v>1</v>
      </c>
      <c r="O310">
        <v>1817.62</v>
      </c>
      <c r="P310">
        <v>2752</v>
      </c>
      <c r="Q310" s="3">
        <f t="shared" si="55"/>
        <v>6.7908420644159806E-2</v>
      </c>
      <c r="R310" t="str">
        <f t="shared" si="67"/>
        <v/>
      </c>
      <c r="S310">
        <f t="shared" si="63"/>
        <v>0</v>
      </c>
      <c r="T310">
        <v>1824.19</v>
      </c>
      <c r="U310">
        <v>2742</v>
      </c>
      <c r="V310" s="3">
        <f t="shared" si="56"/>
        <v>6.4027939464493588E-2</v>
      </c>
      <c r="W310" t="str">
        <f t="shared" si="68"/>
        <v/>
      </c>
      <c r="X310">
        <f t="shared" si="69"/>
        <v>0</v>
      </c>
      <c r="Z310" t="str">
        <f t="shared" si="64"/>
        <v>NEW-1000-0.8-25-25-3&amp;2577&amp;-&amp;ML&amp;1818.6&amp;2577&amp;0&amp;best&amp;1817.6&amp;2752&amp;6.79&amp;&amp;1824.2&amp;2742&amp;6.4&amp;\\</v>
      </c>
    </row>
    <row r="311" spans="1:26" x14ac:dyDescent="0.25">
      <c r="A311" t="s">
        <v>416</v>
      </c>
      <c r="B311" t="str">
        <f t="shared" si="57"/>
        <v>NEW-1000-0.8-25-25</v>
      </c>
      <c r="C311" t="str">
        <f t="shared" si="66"/>
        <v>NEW-1000</v>
      </c>
      <c r="D311">
        <f t="shared" si="58"/>
        <v>2574</v>
      </c>
      <c r="E311" t="s">
        <v>423</v>
      </c>
      <c r="F311" t="s">
        <v>46</v>
      </c>
      <c r="G311">
        <f t="shared" si="59"/>
        <v>0</v>
      </c>
      <c r="H311">
        <v>1815.11</v>
      </c>
      <c r="I311">
        <v>2574</v>
      </c>
      <c r="J311">
        <v>0</v>
      </c>
      <c r="K311">
        <v>2574</v>
      </c>
      <c r="L311" s="3">
        <f t="shared" si="60"/>
        <v>0</v>
      </c>
      <c r="M311" t="str">
        <f t="shared" si="61"/>
        <v>best</v>
      </c>
      <c r="N311">
        <f t="shared" si="62"/>
        <v>1</v>
      </c>
      <c r="O311">
        <v>1818.74</v>
      </c>
      <c r="P311">
        <v>2647</v>
      </c>
      <c r="Q311" s="3">
        <f t="shared" si="55"/>
        <v>2.8360528360528381E-2</v>
      </c>
      <c r="R311" t="str">
        <f t="shared" si="67"/>
        <v/>
      </c>
      <c r="S311">
        <f t="shared" si="63"/>
        <v>0</v>
      </c>
      <c r="T311">
        <v>1803.35</v>
      </c>
      <c r="U311">
        <v>2668</v>
      </c>
      <c r="V311" s="3">
        <f t="shared" si="56"/>
        <v>3.651903651903643E-2</v>
      </c>
      <c r="W311" t="str">
        <f t="shared" si="68"/>
        <v/>
      </c>
      <c r="X311">
        <f t="shared" si="69"/>
        <v>0</v>
      </c>
      <c r="Z311" t="str">
        <f t="shared" si="64"/>
        <v>NEW-1000-0.8-25-25-4&amp;2574&amp;-&amp;ML&amp;1815.1&amp;2574&amp;0&amp;best&amp;1818.7&amp;2647&amp;2.84&amp;&amp;1803.4&amp;2668&amp;3.65&amp;\\</v>
      </c>
    </row>
    <row r="312" spans="1:26" x14ac:dyDescent="0.25">
      <c r="A312" t="s">
        <v>417</v>
      </c>
      <c r="B312" t="str">
        <f t="shared" si="57"/>
        <v>NEW-1000-0.8-25-25</v>
      </c>
      <c r="C312" t="str">
        <f t="shared" si="66"/>
        <v>NEW-1000</v>
      </c>
      <c r="D312">
        <f t="shared" si="58"/>
        <v>2613</v>
      </c>
      <c r="E312" t="s">
        <v>423</v>
      </c>
      <c r="F312" t="s">
        <v>46</v>
      </c>
      <c r="G312">
        <f t="shared" si="59"/>
        <v>0</v>
      </c>
      <c r="H312">
        <v>1800.48</v>
      </c>
      <c r="I312">
        <v>2613</v>
      </c>
      <c r="J312">
        <v>0</v>
      </c>
      <c r="K312">
        <v>2613</v>
      </c>
      <c r="L312" s="3">
        <f t="shared" si="60"/>
        <v>0</v>
      </c>
      <c r="M312" t="str">
        <f t="shared" si="61"/>
        <v>best</v>
      </c>
      <c r="N312">
        <f t="shared" si="62"/>
        <v>1</v>
      </c>
      <c r="O312">
        <v>1830.23</v>
      </c>
      <c r="P312">
        <v>2773</v>
      </c>
      <c r="Q312" s="3">
        <f t="shared" ref="Q312:Q317" si="70">P312/D312-1</f>
        <v>6.1232300038270182E-2</v>
      </c>
      <c r="R312" t="str">
        <f t="shared" si="67"/>
        <v/>
      </c>
      <c r="S312">
        <f t="shared" si="63"/>
        <v>0</v>
      </c>
      <c r="T312">
        <v>1840.62</v>
      </c>
      <c r="U312">
        <v>2726</v>
      </c>
      <c r="V312" s="3">
        <f t="shared" ref="V312:V317" si="71">U312/D312-1</f>
        <v>4.3245311902028405E-2</v>
      </c>
      <c r="W312" t="str">
        <f t="shared" si="68"/>
        <v/>
      </c>
      <c r="X312">
        <f t="shared" si="69"/>
        <v>0</v>
      </c>
      <c r="Z312" t="str">
        <f t="shared" si="64"/>
        <v>NEW-1000-0.8-25-25-5&amp;2613&amp;-&amp;ML&amp;1800.5&amp;2613&amp;0&amp;best&amp;1830.2&amp;2773&amp;6.12&amp;&amp;1840.6&amp;2726&amp;4.32&amp;\\</v>
      </c>
    </row>
    <row r="313" spans="1:26" x14ac:dyDescent="0.25">
      <c r="A313" t="s">
        <v>418</v>
      </c>
      <c r="B313" t="str">
        <f t="shared" si="57"/>
        <v>NEW-1000-0.8-50-10</v>
      </c>
      <c r="C313" t="str">
        <f t="shared" si="66"/>
        <v>NEW-1000</v>
      </c>
      <c r="D313">
        <f t="shared" si="58"/>
        <v>1525</v>
      </c>
      <c r="E313" t="s">
        <v>423</v>
      </c>
      <c r="F313" t="s">
        <v>46</v>
      </c>
      <c r="G313">
        <f t="shared" si="59"/>
        <v>0</v>
      </c>
      <c r="H313">
        <v>1803.74</v>
      </c>
      <c r="I313">
        <v>1525</v>
      </c>
      <c r="J313">
        <v>0</v>
      </c>
      <c r="K313">
        <v>1525</v>
      </c>
      <c r="L313" s="3">
        <f t="shared" si="60"/>
        <v>0</v>
      </c>
      <c r="M313" t="str">
        <f t="shared" si="61"/>
        <v>best</v>
      </c>
      <c r="N313">
        <f t="shared" si="62"/>
        <v>1</v>
      </c>
      <c r="O313">
        <v>1801.22</v>
      </c>
      <c r="P313">
        <v>1594</v>
      </c>
      <c r="Q313" s="3">
        <f t="shared" si="70"/>
        <v>4.5245901639344277E-2</v>
      </c>
      <c r="R313" t="str">
        <f t="shared" si="67"/>
        <v/>
      </c>
      <c r="S313">
        <f t="shared" si="63"/>
        <v>0</v>
      </c>
      <c r="T313">
        <v>1820.47</v>
      </c>
      <c r="U313">
        <v>1597</v>
      </c>
      <c r="V313" s="3">
        <f t="shared" si="71"/>
        <v>4.7213114754098395E-2</v>
      </c>
      <c r="W313" t="str">
        <f t="shared" si="68"/>
        <v/>
      </c>
      <c r="X313">
        <f t="shared" si="69"/>
        <v>0</v>
      </c>
      <c r="Z313" t="str">
        <f t="shared" si="64"/>
        <v>NEW-1000-0.8-50-10-1&amp;1525&amp;-&amp;ML&amp;1803.7&amp;1525&amp;0&amp;best&amp;1801.2&amp;1594&amp;4.52&amp;&amp;1820.5&amp;1597&amp;4.72&amp;\\</v>
      </c>
    </row>
    <row r="314" spans="1:26" x14ac:dyDescent="0.25">
      <c r="A314" t="s">
        <v>419</v>
      </c>
      <c r="B314" t="str">
        <f t="shared" si="57"/>
        <v>NEW-1000-0.8-50-10</v>
      </c>
      <c r="C314" t="str">
        <f t="shared" si="66"/>
        <v>NEW-1000</v>
      </c>
      <c r="D314">
        <f t="shared" si="58"/>
        <v>1549</v>
      </c>
      <c r="E314" t="s">
        <v>423</v>
      </c>
      <c r="F314" t="s">
        <v>46</v>
      </c>
      <c r="G314">
        <f t="shared" si="59"/>
        <v>0</v>
      </c>
      <c r="H314">
        <v>1800.89</v>
      </c>
      <c r="I314">
        <v>1549</v>
      </c>
      <c r="J314">
        <v>0</v>
      </c>
      <c r="K314">
        <v>1549</v>
      </c>
      <c r="L314" s="3">
        <f t="shared" si="60"/>
        <v>0</v>
      </c>
      <c r="M314" t="str">
        <f t="shared" si="61"/>
        <v>best</v>
      </c>
      <c r="N314">
        <f t="shared" si="62"/>
        <v>1</v>
      </c>
      <c r="O314">
        <v>1803.2</v>
      </c>
      <c r="P314">
        <v>1632</v>
      </c>
      <c r="Q314" s="3">
        <f t="shared" si="70"/>
        <v>5.3582956746287991E-2</v>
      </c>
      <c r="R314" t="str">
        <f t="shared" si="67"/>
        <v/>
      </c>
      <c r="S314">
        <f t="shared" si="63"/>
        <v>0</v>
      </c>
      <c r="T314">
        <v>1819.92</v>
      </c>
      <c r="U314">
        <v>1637</v>
      </c>
      <c r="V314" s="3">
        <f t="shared" si="71"/>
        <v>5.6810845706907642E-2</v>
      </c>
      <c r="W314" t="str">
        <f t="shared" si="68"/>
        <v/>
      </c>
      <c r="X314">
        <f t="shared" si="69"/>
        <v>0</v>
      </c>
      <c r="Z314" t="str">
        <f t="shared" si="64"/>
        <v>NEW-1000-0.8-50-10-2&amp;1549&amp;-&amp;ML&amp;1800.9&amp;1549&amp;0&amp;best&amp;1803.2&amp;1632&amp;5.36&amp;&amp;1819.9&amp;1637&amp;5.68&amp;\\</v>
      </c>
    </row>
    <row r="315" spans="1:26" x14ac:dyDescent="0.25">
      <c r="A315" t="s">
        <v>420</v>
      </c>
      <c r="B315" t="str">
        <f t="shared" si="57"/>
        <v>NEW-1000-0.8-50-10</v>
      </c>
      <c r="C315" t="str">
        <f t="shared" si="66"/>
        <v>NEW-1000</v>
      </c>
      <c r="D315">
        <f t="shared" si="58"/>
        <v>1526</v>
      </c>
      <c r="E315" t="s">
        <v>423</v>
      </c>
      <c r="F315" t="s">
        <v>46</v>
      </c>
      <c r="G315">
        <f t="shared" si="59"/>
        <v>0</v>
      </c>
      <c r="H315">
        <v>1815.45</v>
      </c>
      <c r="I315">
        <v>1526</v>
      </c>
      <c r="J315">
        <v>0</v>
      </c>
      <c r="K315">
        <v>1526</v>
      </c>
      <c r="L315" s="3">
        <f t="shared" si="60"/>
        <v>0</v>
      </c>
      <c r="M315" t="str">
        <f t="shared" si="61"/>
        <v>best</v>
      </c>
      <c r="N315">
        <f t="shared" si="62"/>
        <v>1</v>
      </c>
      <c r="O315">
        <v>1826.11</v>
      </c>
      <c r="P315">
        <v>1624</v>
      </c>
      <c r="Q315" s="3">
        <f t="shared" si="70"/>
        <v>6.4220183486238591E-2</v>
      </c>
      <c r="R315" t="str">
        <f t="shared" si="67"/>
        <v/>
      </c>
      <c r="S315">
        <f t="shared" si="63"/>
        <v>0</v>
      </c>
      <c r="T315">
        <v>1800.46</v>
      </c>
      <c r="U315">
        <v>1594</v>
      </c>
      <c r="V315" s="3">
        <f t="shared" si="71"/>
        <v>4.4560943643512374E-2</v>
      </c>
      <c r="W315" t="str">
        <f t="shared" si="68"/>
        <v/>
      </c>
      <c r="X315">
        <f t="shared" si="69"/>
        <v>0</v>
      </c>
      <c r="Z315" t="str">
        <f t="shared" si="64"/>
        <v>NEW-1000-0.8-50-10-3&amp;1526&amp;-&amp;ML&amp;1815.5&amp;1526&amp;0&amp;best&amp;1826.1&amp;1624&amp;6.42&amp;&amp;1800.5&amp;1594&amp;4.46&amp;\\</v>
      </c>
    </row>
    <row r="316" spans="1:26" x14ac:dyDescent="0.25">
      <c r="A316" t="s">
        <v>421</v>
      </c>
      <c r="B316" t="str">
        <f t="shared" si="57"/>
        <v>NEW-1000-0.8-50-10</v>
      </c>
      <c r="C316" t="str">
        <f t="shared" si="66"/>
        <v>NEW-1000</v>
      </c>
      <c r="D316">
        <f t="shared" si="58"/>
        <v>1526</v>
      </c>
      <c r="E316" t="s">
        <v>423</v>
      </c>
      <c r="F316" t="s">
        <v>46</v>
      </c>
      <c r="G316">
        <f t="shared" si="59"/>
        <v>0</v>
      </c>
      <c r="H316">
        <v>1800.99</v>
      </c>
      <c r="I316">
        <v>1526</v>
      </c>
      <c r="J316">
        <v>0</v>
      </c>
      <c r="K316">
        <v>1526</v>
      </c>
      <c r="L316" s="3">
        <f t="shared" si="60"/>
        <v>0</v>
      </c>
      <c r="M316" t="str">
        <f t="shared" si="61"/>
        <v>best</v>
      </c>
      <c r="N316">
        <f t="shared" si="62"/>
        <v>1</v>
      </c>
      <c r="O316">
        <v>1821</v>
      </c>
      <c r="P316">
        <v>1566</v>
      </c>
      <c r="Q316" s="3">
        <f t="shared" si="70"/>
        <v>2.6212319790301475E-2</v>
      </c>
      <c r="R316" t="str">
        <f t="shared" si="67"/>
        <v/>
      </c>
      <c r="S316">
        <f t="shared" si="63"/>
        <v>0</v>
      </c>
      <c r="T316">
        <v>1801.1</v>
      </c>
      <c r="U316">
        <v>1579</v>
      </c>
      <c r="V316" s="3">
        <f t="shared" si="71"/>
        <v>3.4731323722149376E-2</v>
      </c>
      <c r="W316" t="str">
        <f t="shared" si="68"/>
        <v/>
      </c>
      <c r="X316">
        <f t="shared" si="69"/>
        <v>0</v>
      </c>
      <c r="Z316" t="str">
        <f t="shared" si="64"/>
        <v>NEW-1000-0.8-50-10-4&amp;1526&amp;-&amp;ML&amp;1801&amp;1526&amp;0&amp;best&amp;1821&amp;1566&amp;2.62&amp;&amp;1801.1&amp;1579&amp;3.47&amp;\\</v>
      </c>
    </row>
    <row r="317" spans="1:26" x14ac:dyDescent="0.25">
      <c r="A317" t="s">
        <v>422</v>
      </c>
      <c r="B317" t="str">
        <f t="shared" si="57"/>
        <v>NEW-1000-0.8-50-10</v>
      </c>
      <c r="C317" t="str">
        <f t="shared" si="66"/>
        <v>NEW-1000</v>
      </c>
      <c r="D317">
        <f t="shared" si="58"/>
        <v>1541</v>
      </c>
      <c r="E317" t="s">
        <v>423</v>
      </c>
      <c r="F317" t="s">
        <v>46</v>
      </c>
      <c r="G317">
        <f t="shared" si="59"/>
        <v>0</v>
      </c>
      <c r="H317">
        <v>1801.81</v>
      </c>
      <c r="I317">
        <v>1541</v>
      </c>
      <c r="J317">
        <v>0</v>
      </c>
      <c r="K317">
        <v>1541</v>
      </c>
      <c r="L317" s="3">
        <f t="shared" si="60"/>
        <v>0</v>
      </c>
      <c r="M317" t="str">
        <f t="shared" si="61"/>
        <v>best</v>
      </c>
      <c r="N317">
        <f t="shared" si="62"/>
        <v>1</v>
      </c>
      <c r="O317">
        <v>1825.69</v>
      </c>
      <c r="P317">
        <v>1584</v>
      </c>
      <c r="Q317" s="3">
        <f t="shared" si="70"/>
        <v>2.7903958468527001E-2</v>
      </c>
      <c r="R317" t="str">
        <f t="shared" si="67"/>
        <v/>
      </c>
      <c r="S317">
        <f t="shared" si="63"/>
        <v>0</v>
      </c>
      <c r="T317">
        <v>1806.17</v>
      </c>
      <c r="U317">
        <v>1596</v>
      </c>
      <c r="V317" s="3">
        <f t="shared" si="71"/>
        <v>3.5691109669045984E-2</v>
      </c>
      <c r="W317" t="str">
        <f t="shared" si="68"/>
        <v/>
      </c>
      <c r="X317">
        <f t="shared" si="69"/>
        <v>0</v>
      </c>
      <c r="Z317" t="str">
        <f t="shared" si="64"/>
        <v>NEW-1000-0.8-50-10-5&amp;1541&amp;-&amp;ML&amp;1801.8&amp;1541&amp;0&amp;best&amp;1825.7&amp;1584&amp;2.79&amp;&amp;1806.2&amp;1596&amp;3.57&amp;\\</v>
      </c>
    </row>
  </sheetData>
  <mergeCells count="3">
    <mergeCell ref="O1:R1"/>
    <mergeCell ref="H1:N1"/>
    <mergeCell ref="T1:X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D3DC2-E82E-429E-A018-58F08179D660}">
  <dimension ref="A1:S65"/>
  <sheetViews>
    <sheetView zoomScaleNormal="100" workbookViewId="0">
      <selection activeCell="C37" sqref="C37"/>
    </sheetView>
  </sheetViews>
  <sheetFormatPr defaultRowHeight="15" x14ac:dyDescent="0.25"/>
  <cols>
    <col min="1" max="1" width="18" bestFit="1" customWidth="1"/>
    <col min="3" max="3" width="12.28515625" bestFit="1" customWidth="1"/>
    <col min="4" max="4" width="15.140625" bestFit="1" customWidth="1"/>
    <col min="5" max="5" width="9.42578125" bestFit="1" customWidth="1"/>
    <col min="8" max="8" width="9.42578125" bestFit="1" customWidth="1"/>
  </cols>
  <sheetData>
    <row r="1" spans="1:19" x14ac:dyDescent="0.25">
      <c r="F1" s="7" t="s">
        <v>9</v>
      </c>
      <c r="G1" s="7"/>
      <c r="H1" s="7"/>
      <c r="I1" s="7"/>
      <c r="J1" s="7"/>
      <c r="K1" s="7"/>
      <c r="L1" s="7" t="s">
        <v>10</v>
      </c>
      <c r="M1" s="7"/>
      <c r="N1" s="7"/>
      <c r="O1" s="7"/>
      <c r="P1" t="s">
        <v>11</v>
      </c>
    </row>
    <row r="2" spans="1:19" x14ac:dyDescent="0.25">
      <c r="A2" t="s">
        <v>22</v>
      </c>
      <c r="B2" t="s">
        <v>33</v>
      </c>
      <c r="C2" t="s">
        <v>23</v>
      </c>
      <c r="D2" t="s">
        <v>34</v>
      </c>
      <c r="E2" t="s">
        <v>24</v>
      </c>
      <c r="F2" t="s">
        <v>4</v>
      </c>
      <c r="G2" t="s">
        <v>3</v>
      </c>
      <c r="H2" t="s">
        <v>6</v>
      </c>
      <c r="I2" t="s">
        <v>5</v>
      </c>
      <c r="J2" t="s">
        <v>12</v>
      </c>
      <c r="K2" t="s">
        <v>26</v>
      </c>
      <c r="L2" t="s">
        <v>4</v>
      </c>
      <c r="M2" t="s">
        <v>5</v>
      </c>
      <c r="N2" t="s">
        <v>12</v>
      </c>
      <c r="O2" t="s">
        <v>26</v>
      </c>
      <c r="P2" t="s">
        <v>4</v>
      </c>
      <c r="Q2" t="s">
        <v>5</v>
      </c>
      <c r="R2" t="s">
        <v>12</v>
      </c>
      <c r="S2" t="s">
        <v>26</v>
      </c>
    </row>
    <row r="3" spans="1:19" x14ac:dyDescent="0.25">
      <c r="A3" t="s">
        <v>13</v>
      </c>
      <c r="B3">
        <f>COUNTIF('Individual results'!B:B, "="&amp;'Sumarized per 5 executions'!A3)</f>
        <v>5</v>
      </c>
      <c r="C3">
        <f>AVERAGEIF('Individual results'!$B:$B,"="&amp;'Sumarized per 5 executions'!$A3,'Individual results'!D:D)</f>
        <v>57</v>
      </c>
      <c r="D3">
        <f>AVERAGEIF('Individual results'!$B:$B,"="&amp;'Sumarized per 5 executions'!$A3,'Individual results'!E:E)</f>
        <v>57</v>
      </c>
      <c r="E3">
        <f>SUMIF('Individual results'!$B:$B,"="&amp;'Sumarized per 5 executions'!$A3,'Individual results'!G:G)</f>
        <v>5</v>
      </c>
      <c r="F3">
        <f>AVERAGEIF('Individual results'!$B:$B,"="&amp;'Sumarized per 5 executions'!$A3,'Individual results'!H:H)</f>
        <v>1.6219999999999999</v>
      </c>
      <c r="G3">
        <f>AVERAGEIF('Individual results'!$B:$B,"="&amp;'Sumarized per 5 executions'!$A3,'Individual results'!I:I)</f>
        <v>57</v>
      </c>
      <c r="H3">
        <f>AVERAGEIF('Individual results'!$B:$B,"="&amp;'Sumarized per 5 executions'!$A3,'Individual results'!J:J)</f>
        <v>0</v>
      </c>
      <c r="I3">
        <f>AVERAGEIF('Individual results'!$B:$B,"="&amp;'Sumarized per 5 executions'!$A3,'Individual results'!K:K)</f>
        <v>57</v>
      </c>
      <c r="J3" s="3">
        <f>AVERAGEIF('Individual results'!$B:$B,"="&amp;'Sumarized per 5 executions'!$A3,'Individual results'!L:L)</f>
        <v>0</v>
      </c>
      <c r="K3">
        <f>SUMIF('Individual results'!$B:$B,"="&amp;'Sumarized per 5 executions'!$A3,'Individual results'!N:N)</f>
        <v>5</v>
      </c>
    </row>
    <row r="4" spans="1:19" x14ac:dyDescent="0.25">
      <c r="A4" t="s">
        <v>14</v>
      </c>
      <c r="B4">
        <f>COUNTIF('Individual results'!B:B, "="&amp;'Sumarized per 5 executions'!A4)</f>
        <v>5</v>
      </c>
      <c r="C4">
        <f>AVERAGEIF('Individual results'!$B:$B,"="&amp;'Sumarized per 5 executions'!$A4,'Individual results'!D:D)</f>
        <v>43.6</v>
      </c>
      <c r="D4">
        <f>AVERAGEIF('Individual results'!$B:$B,"="&amp;'Sumarized per 5 executions'!$A4,'Individual results'!E:E)</f>
        <v>43.6</v>
      </c>
      <c r="E4">
        <f>SUMIF('Individual results'!$B:$B,"="&amp;'Sumarized per 5 executions'!$A4,'Individual results'!G:G)</f>
        <v>5</v>
      </c>
      <c r="F4">
        <f>AVERAGEIF('Individual results'!$B:$B,"="&amp;'Sumarized per 5 executions'!$A4,'Individual results'!H:H)</f>
        <v>1.5779999999999998</v>
      </c>
      <c r="G4">
        <f>AVERAGEIF('Individual results'!$B:$B,"="&amp;'Sumarized per 5 executions'!$A4,'Individual results'!I:I)</f>
        <v>43.6</v>
      </c>
      <c r="H4">
        <f>AVERAGEIF('Individual results'!$B:$B,"="&amp;'Sumarized per 5 executions'!$A4,'Individual results'!J:J)</f>
        <v>0</v>
      </c>
      <c r="I4">
        <f>AVERAGEIF('Individual results'!$B:$B,"="&amp;'Sumarized per 5 executions'!$A4,'Individual results'!K:K)</f>
        <v>43.6</v>
      </c>
      <c r="J4" s="3">
        <f>AVERAGEIF('Individual results'!$B:$B,"="&amp;'Sumarized per 5 executions'!$A4,'Individual results'!L:L)</f>
        <v>0</v>
      </c>
      <c r="K4">
        <f>SUMIF('Individual results'!$B:$B,"="&amp;'Sumarized per 5 executions'!$A4,'Individual results'!N:N)</f>
        <v>5</v>
      </c>
    </row>
    <row r="5" spans="1:19" x14ac:dyDescent="0.25">
      <c r="A5" t="s">
        <v>15</v>
      </c>
      <c r="B5">
        <f>COUNTIF('Individual results'!B:B, "="&amp;'Sumarized per 5 executions'!A5)</f>
        <v>5</v>
      </c>
      <c r="C5">
        <f>AVERAGEIF('Individual results'!$B:$B,"="&amp;'Sumarized per 5 executions'!$A5,'Individual results'!D:D)</f>
        <v>36</v>
      </c>
      <c r="D5">
        <f>AVERAGEIF('Individual results'!$B:$B,"="&amp;'Sumarized per 5 executions'!$A5,'Individual results'!E:E)</f>
        <v>36</v>
      </c>
      <c r="E5">
        <f>SUMIF('Individual results'!$B:$B,"="&amp;'Sumarized per 5 executions'!$A5,'Individual results'!G:G)</f>
        <v>5</v>
      </c>
      <c r="F5">
        <f>AVERAGEIF('Individual results'!$B:$B,"="&amp;'Sumarized per 5 executions'!$A5,'Individual results'!H:H)</f>
        <v>1.5680000000000001</v>
      </c>
      <c r="G5">
        <f>AVERAGEIF('Individual results'!$B:$B,"="&amp;'Sumarized per 5 executions'!$A5,'Individual results'!I:I)</f>
        <v>36</v>
      </c>
      <c r="H5">
        <f>AVERAGEIF('Individual results'!$B:$B,"="&amp;'Sumarized per 5 executions'!$A5,'Individual results'!J:J)</f>
        <v>0</v>
      </c>
      <c r="I5">
        <f>AVERAGEIF('Individual results'!$B:$B,"="&amp;'Sumarized per 5 executions'!$A5,'Individual results'!K:K)</f>
        <v>36</v>
      </c>
      <c r="J5" s="3">
        <f>AVERAGEIF('Individual results'!$B:$B,"="&amp;'Sumarized per 5 executions'!$A5,'Individual results'!L:L)</f>
        <v>0</v>
      </c>
      <c r="K5">
        <f>SUMIF('Individual results'!$B:$B,"="&amp;'Sumarized per 5 executions'!$A5,'Individual results'!N:N)</f>
        <v>5</v>
      </c>
    </row>
    <row r="6" spans="1:19" x14ac:dyDescent="0.25">
      <c r="A6" t="s">
        <v>16</v>
      </c>
      <c r="B6">
        <f>COUNTIF('Individual results'!B:B, "="&amp;'Sumarized per 5 executions'!A6)</f>
        <v>5</v>
      </c>
      <c r="C6">
        <f>AVERAGEIF('Individual results'!$B:$B,"="&amp;'Sumarized per 5 executions'!$A6,'Individual results'!D:D)</f>
        <v>107.4</v>
      </c>
      <c r="D6">
        <f>AVERAGEIF('Individual results'!$B:$B,"="&amp;'Sumarized per 5 executions'!$A6,'Individual results'!E:E)</f>
        <v>107.4</v>
      </c>
      <c r="E6">
        <f>SUMIF('Individual results'!$B:$B,"="&amp;'Sumarized per 5 executions'!$A6,'Individual results'!G:G)</f>
        <v>5</v>
      </c>
      <c r="F6">
        <f>AVERAGEIF('Individual results'!$B:$B,"="&amp;'Sumarized per 5 executions'!$A6,'Individual results'!H:H)</f>
        <v>4.8199999999999994</v>
      </c>
      <c r="G6">
        <f>AVERAGEIF('Individual results'!$B:$B,"="&amp;'Sumarized per 5 executions'!$A6,'Individual results'!I:I)</f>
        <v>107.4</v>
      </c>
      <c r="H6">
        <f>AVERAGEIF('Individual results'!$B:$B,"="&amp;'Sumarized per 5 executions'!$A6,'Individual results'!J:J)</f>
        <v>0</v>
      </c>
      <c r="I6">
        <f>AVERAGEIF('Individual results'!$B:$B,"="&amp;'Sumarized per 5 executions'!$A6,'Individual results'!K:K)</f>
        <v>107.4</v>
      </c>
      <c r="J6" s="3">
        <f>AVERAGEIF('Individual results'!$B:$B,"="&amp;'Sumarized per 5 executions'!$A6,'Individual results'!L:L)</f>
        <v>0</v>
      </c>
      <c r="K6">
        <f>SUMIF('Individual results'!$B:$B,"="&amp;'Sumarized per 5 executions'!$A6,'Individual results'!N:N)</f>
        <v>5</v>
      </c>
    </row>
    <row r="7" spans="1:19" x14ac:dyDescent="0.25">
      <c r="A7" t="s">
        <v>17</v>
      </c>
      <c r="B7">
        <f>COUNTIF('Individual results'!B:B, "="&amp;'Sumarized per 5 executions'!A7)</f>
        <v>5</v>
      </c>
      <c r="C7">
        <f>AVERAGEIF('Individual results'!$B:$B,"="&amp;'Sumarized per 5 executions'!$A7,'Individual results'!D:D)</f>
        <v>83</v>
      </c>
      <c r="D7">
        <f>AVERAGEIF('Individual results'!$B:$B,"="&amp;'Sumarized per 5 executions'!$A7,'Individual results'!E:E)</f>
        <v>83</v>
      </c>
      <c r="E7">
        <f>SUMIF('Individual results'!$B:$B,"="&amp;'Sumarized per 5 executions'!$A7,'Individual results'!G:G)</f>
        <v>5</v>
      </c>
      <c r="F7">
        <f>AVERAGEIF('Individual results'!$B:$B,"="&amp;'Sumarized per 5 executions'!$A7,'Individual results'!H:H)</f>
        <v>5.2460000000000004</v>
      </c>
      <c r="G7">
        <f>AVERAGEIF('Individual results'!$B:$B,"="&amp;'Sumarized per 5 executions'!$A7,'Individual results'!I:I)</f>
        <v>83</v>
      </c>
      <c r="H7">
        <f>AVERAGEIF('Individual results'!$B:$B,"="&amp;'Sumarized per 5 executions'!$A7,'Individual results'!J:J)</f>
        <v>0</v>
      </c>
      <c r="I7">
        <f>AVERAGEIF('Individual results'!$B:$B,"="&amp;'Sumarized per 5 executions'!$A7,'Individual results'!K:K)</f>
        <v>83</v>
      </c>
      <c r="J7" s="3">
        <f>AVERAGEIF('Individual results'!$B:$B,"="&amp;'Sumarized per 5 executions'!$A7,'Individual results'!L:L)</f>
        <v>0</v>
      </c>
      <c r="K7">
        <f>SUMIF('Individual results'!$B:$B,"="&amp;'Sumarized per 5 executions'!$A7,'Individual results'!N:N)</f>
        <v>5</v>
      </c>
    </row>
    <row r="8" spans="1:19" x14ac:dyDescent="0.25">
      <c r="A8" t="s">
        <v>18</v>
      </c>
      <c r="B8">
        <f>COUNTIF('Individual results'!B:B, "="&amp;'Sumarized per 5 executions'!A8)</f>
        <v>5</v>
      </c>
      <c r="C8">
        <f>AVERAGEIF('Individual results'!$B:$B,"="&amp;'Sumarized per 5 executions'!$A8,'Individual results'!D:D)</f>
        <v>75.599999999999994</v>
      </c>
      <c r="D8">
        <f>AVERAGEIF('Individual results'!$B:$B,"="&amp;'Sumarized per 5 executions'!$A8,'Individual results'!E:E)</f>
        <v>75.599999999999994</v>
      </c>
      <c r="E8">
        <f>SUMIF('Individual results'!$B:$B,"="&amp;'Sumarized per 5 executions'!$A8,'Individual results'!G:G)</f>
        <v>5</v>
      </c>
      <c r="F8">
        <f>AVERAGEIF('Individual results'!$B:$B,"="&amp;'Sumarized per 5 executions'!$A8,'Individual results'!H:H)</f>
        <v>5.6599999999999993</v>
      </c>
      <c r="G8">
        <f>AVERAGEIF('Individual results'!$B:$B,"="&amp;'Sumarized per 5 executions'!$A8,'Individual results'!I:I)</f>
        <v>75.599999999999994</v>
      </c>
      <c r="H8">
        <f>AVERAGEIF('Individual results'!$B:$B,"="&amp;'Sumarized per 5 executions'!$A8,'Individual results'!J:J)</f>
        <v>0</v>
      </c>
      <c r="I8">
        <f>AVERAGEIF('Individual results'!$B:$B,"="&amp;'Sumarized per 5 executions'!$A8,'Individual results'!K:K)</f>
        <v>75.599999999999994</v>
      </c>
      <c r="J8" s="3">
        <f>AVERAGEIF('Individual results'!$B:$B,"="&amp;'Sumarized per 5 executions'!$A8,'Individual results'!L:L)</f>
        <v>0</v>
      </c>
      <c r="K8">
        <f>SUMIF('Individual results'!$B:$B,"="&amp;'Sumarized per 5 executions'!$A8,'Individual results'!N:N)</f>
        <v>5</v>
      </c>
    </row>
    <row r="9" spans="1:19" x14ac:dyDescent="0.25">
      <c r="A9" t="s">
        <v>19</v>
      </c>
      <c r="B9">
        <f>COUNTIF('Individual results'!B:B, "="&amp;'Sumarized per 5 executions'!A9)</f>
        <v>5</v>
      </c>
      <c r="C9">
        <f>AVERAGEIF('Individual results'!$B:$B,"="&amp;'Sumarized per 5 executions'!$A9,'Individual results'!D:D)</f>
        <v>172.4</v>
      </c>
      <c r="D9">
        <f>AVERAGEIF('Individual results'!$B:$B,"="&amp;'Sumarized per 5 executions'!$A9,'Individual results'!E:E)</f>
        <v>172.4</v>
      </c>
      <c r="E9">
        <f>SUMIF('Individual results'!$B:$B,"="&amp;'Sumarized per 5 executions'!$A9,'Individual results'!G:G)</f>
        <v>5</v>
      </c>
      <c r="F9">
        <f>AVERAGEIF('Individual results'!$B:$B,"="&amp;'Sumarized per 5 executions'!$A9,'Individual results'!H:H)</f>
        <v>15.591999999999999</v>
      </c>
      <c r="G9">
        <f>AVERAGEIF('Individual results'!$B:$B,"="&amp;'Sumarized per 5 executions'!$A9,'Individual results'!I:I)</f>
        <v>172.4</v>
      </c>
      <c r="H9">
        <f>AVERAGEIF('Individual results'!$B:$B,"="&amp;'Sumarized per 5 executions'!$A9,'Individual results'!J:J)</f>
        <v>0</v>
      </c>
      <c r="I9">
        <f>AVERAGEIF('Individual results'!$B:$B,"="&amp;'Sumarized per 5 executions'!$A9,'Individual results'!K:K)</f>
        <v>172.4</v>
      </c>
      <c r="J9" s="3">
        <f>AVERAGEIF('Individual results'!$B:$B,"="&amp;'Sumarized per 5 executions'!$A9,'Individual results'!L:L)</f>
        <v>0</v>
      </c>
      <c r="K9">
        <f>SUMIF('Individual results'!$B:$B,"="&amp;'Sumarized per 5 executions'!$A9,'Individual results'!N:N)</f>
        <v>5</v>
      </c>
    </row>
    <row r="10" spans="1:19" x14ac:dyDescent="0.25">
      <c r="A10" t="s">
        <v>20</v>
      </c>
      <c r="B10">
        <f>COUNTIF('Individual results'!B:B, "="&amp;'Sumarized per 5 executions'!A10)</f>
        <v>5</v>
      </c>
      <c r="C10">
        <f>AVERAGEIF('Individual results'!$B:$B,"="&amp;'Sumarized per 5 executions'!$A10,'Individual results'!D:D)</f>
        <v>144.6</v>
      </c>
      <c r="D10">
        <f>AVERAGEIF('Individual results'!$B:$B,"="&amp;'Sumarized per 5 executions'!$A10,'Individual results'!E:E)</f>
        <v>144.6</v>
      </c>
      <c r="E10">
        <f>SUMIF('Individual results'!$B:$B,"="&amp;'Sumarized per 5 executions'!$A10,'Individual results'!G:G)</f>
        <v>5</v>
      </c>
      <c r="F10">
        <f>AVERAGEIF('Individual results'!$B:$B,"="&amp;'Sumarized per 5 executions'!$A10,'Individual results'!H:H)</f>
        <v>19.895999999999997</v>
      </c>
      <c r="G10">
        <f>AVERAGEIF('Individual results'!$B:$B,"="&amp;'Sumarized per 5 executions'!$A10,'Individual results'!I:I)</f>
        <v>144.6</v>
      </c>
      <c r="H10">
        <f>AVERAGEIF('Individual results'!$B:$B,"="&amp;'Sumarized per 5 executions'!$A10,'Individual results'!J:J)</f>
        <v>0</v>
      </c>
      <c r="I10">
        <f>AVERAGEIF('Individual results'!$B:$B,"="&amp;'Sumarized per 5 executions'!$A10,'Individual results'!K:K)</f>
        <v>144.6</v>
      </c>
      <c r="J10" s="3">
        <f>AVERAGEIF('Individual results'!$B:$B,"="&amp;'Sumarized per 5 executions'!$A10,'Individual results'!L:L)</f>
        <v>0</v>
      </c>
      <c r="K10">
        <f>SUMIF('Individual results'!$B:$B,"="&amp;'Sumarized per 5 executions'!$A10,'Individual results'!N:N)</f>
        <v>5</v>
      </c>
    </row>
    <row r="11" spans="1:19" x14ac:dyDescent="0.25">
      <c r="A11" t="s">
        <v>21</v>
      </c>
      <c r="B11">
        <f>COUNTIF('Individual results'!B:B, "="&amp;'Sumarized per 5 executions'!A11)</f>
        <v>5</v>
      </c>
      <c r="C11">
        <f>AVERAGEIF('Individual results'!$B:$B,"="&amp;'Sumarized per 5 executions'!$A11,'Individual results'!D:D)</f>
        <v>138.4</v>
      </c>
      <c r="D11">
        <f>AVERAGEIF('Individual results'!$B:$B,"="&amp;'Sumarized per 5 executions'!$A11,'Individual results'!E:E)</f>
        <v>138.4</v>
      </c>
      <c r="E11">
        <f>SUMIF('Individual results'!$B:$B,"="&amp;'Sumarized per 5 executions'!$A11,'Individual results'!G:G)</f>
        <v>5</v>
      </c>
      <c r="F11">
        <f>AVERAGEIF('Individual results'!$B:$B,"="&amp;'Sumarized per 5 executions'!$A11,'Individual results'!H:H)</f>
        <v>22.404</v>
      </c>
      <c r="G11">
        <f>AVERAGEIF('Individual results'!$B:$B,"="&amp;'Sumarized per 5 executions'!$A11,'Individual results'!I:I)</f>
        <v>138.4</v>
      </c>
      <c r="H11">
        <f>AVERAGEIF('Individual results'!$B:$B,"="&amp;'Sumarized per 5 executions'!$A11,'Individual results'!J:J)</f>
        <v>0</v>
      </c>
      <c r="I11">
        <f>AVERAGEIF('Individual results'!$B:$B,"="&amp;'Sumarized per 5 executions'!$A11,'Individual results'!K:K)</f>
        <v>138.4</v>
      </c>
      <c r="J11" s="3">
        <f>AVERAGEIF('Individual results'!$B:$B,"="&amp;'Sumarized per 5 executions'!$A11,'Individual results'!L:L)</f>
        <v>0</v>
      </c>
      <c r="K11">
        <f>SUMIF('Individual results'!$B:$B,"="&amp;'Sumarized per 5 executions'!$A11,'Individual results'!N:N)</f>
        <v>5</v>
      </c>
    </row>
    <row r="12" spans="1:19" x14ac:dyDescent="0.25">
      <c r="A12" t="s">
        <v>47</v>
      </c>
      <c r="B12">
        <f>COUNTIF('Individual results'!B:B, "="&amp;'Sumarized per 5 executions'!A12)</f>
        <v>5</v>
      </c>
      <c r="C12">
        <f>AVERAGEIF('Individual results'!$B:$B,"="&amp;'Sumarized per 5 executions'!$A12,'Individual results'!D:D)</f>
        <v>715.6</v>
      </c>
      <c r="D12">
        <f>AVERAGEIF('Individual results'!$B:$B,"="&amp;'Sumarized per 5 executions'!$A12,'Individual results'!E:E)</f>
        <v>715.6</v>
      </c>
      <c r="E12">
        <f>SUMIF('Individual results'!$B:$B,"="&amp;'Sumarized per 5 executions'!$A12,'Individual results'!G:G)</f>
        <v>5</v>
      </c>
      <c r="F12">
        <f>AVERAGEIF('Individual results'!$B:$B,"="&amp;'Sumarized per 5 executions'!$A12,'Individual results'!H:H)</f>
        <v>10.302</v>
      </c>
      <c r="G12">
        <f>AVERAGEIF('Individual results'!$B:$B,"="&amp;'Sumarized per 5 executions'!$A12,'Individual results'!I:I)</f>
        <v>715.6</v>
      </c>
      <c r="H12">
        <f>AVERAGEIF('Individual results'!$B:$B,"="&amp;'Sumarized per 5 executions'!$A12,'Individual results'!J:J)</f>
        <v>0</v>
      </c>
      <c r="I12">
        <f>AVERAGEIF('Individual results'!$B:$B,"="&amp;'Sumarized per 5 executions'!$A12,'Individual results'!K:K)</f>
        <v>715.6</v>
      </c>
      <c r="J12" s="3">
        <f>AVERAGEIF('Individual results'!$B:$B,"="&amp;'Sumarized per 5 executions'!$A12,'Individual results'!L:L)</f>
        <v>0</v>
      </c>
      <c r="K12">
        <f>SUMIF('Individual results'!$B:$B,"="&amp;'Sumarized per 5 executions'!$A12,'Individual results'!N:N)</f>
        <v>5</v>
      </c>
      <c r="L12">
        <f>AVERAGEIF('Individual results'!$B:$B,"="&amp;'Sumarized per 5 executions'!$A12,'Individual results'!O:O)</f>
        <v>1</v>
      </c>
      <c r="M12">
        <f>AVERAGEIF('Individual results'!$B:$B,"="&amp;'Sumarized per 5 executions'!$A12,'Individual results'!P:P)</f>
        <v>804.8</v>
      </c>
      <c r="N12" s="3">
        <f>AVERAGEIF('Individual results'!$B:$B,"="&amp;'Sumarized per 5 executions'!$A12,'Individual results'!Q:Q)</f>
        <v>0.12479999999999998</v>
      </c>
      <c r="O12">
        <f>SUMIF('Individual results'!$B:$B,"="&amp;'Sumarized per 5 executions'!$A12,'Individual results'!S:S)</f>
        <v>0</v>
      </c>
      <c r="P12">
        <f>AVERAGEIF('Individual results'!$B:$B,"="&amp;'Sumarized per 5 executions'!$A12,'Individual results'!T:T)</f>
        <v>6</v>
      </c>
      <c r="Q12">
        <f>AVERAGEIF('Individual results'!$B:$B,"="&amp;'Sumarized per 5 executions'!$A12,'Individual results'!U:U)</f>
        <v>732</v>
      </c>
      <c r="R12" s="3">
        <f>AVERAGEIF('Individual results'!$B:$B,"="&amp;'Sumarized per 5 executions'!$A12,'Individual results'!V:V)</f>
        <v>2.23E-2</v>
      </c>
      <c r="S12">
        <f>SUMIF('Individual results'!$B:$B,"="&amp;'Sumarized per 5 executions'!$A12,'Individual results'!X:X)</f>
        <v>2</v>
      </c>
    </row>
    <row r="13" spans="1:19" x14ac:dyDescent="0.25">
      <c r="A13" t="s">
        <v>48</v>
      </c>
      <c r="B13">
        <f>COUNTIF('Individual results'!B:B, "="&amp;'Sumarized per 5 executions'!A13)</f>
        <v>5</v>
      </c>
      <c r="C13">
        <f>AVERAGEIF('Individual results'!$B:$B,"="&amp;'Sumarized per 5 executions'!$A13,'Individual results'!D:D)</f>
        <v>514.6</v>
      </c>
      <c r="D13">
        <f>AVERAGEIF('Individual results'!$B:$B,"="&amp;'Sumarized per 5 executions'!$A13,'Individual results'!E:E)</f>
        <v>514.6</v>
      </c>
      <c r="E13">
        <f>SUMIF('Individual results'!$B:$B,"="&amp;'Sumarized per 5 executions'!$A13,'Individual results'!G:G)</f>
        <v>5</v>
      </c>
      <c r="F13">
        <f>AVERAGEIF('Individual results'!$B:$B,"="&amp;'Sumarized per 5 executions'!$A13,'Individual results'!H:H)</f>
        <v>9.7960000000000012</v>
      </c>
      <c r="G13">
        <f>AVERAGEIF('Individual results'!$B:$B,"="&amp;'Sumarized per 5 executions'!$A13,'Individual results'!I:I)</f>
        <v>514.6</v>
      </c>
      <c r="H13">
        <f>AVERAGEIF('Individual results'!$B:$B,"="&amp;'Sumarized per 5 executions'!$A13,'Individual results'!J:J)</f>
        <v>0</v>
      </c>
      <c r="I13">
        <f>AVERAGEIF('Individual results'!$B:$B,"="&amp;'Sumarized per 5 executions'!$A13,'Individual results'!K:K)</f>
        <v>514.6</v>
      </c>
      <c r="J13" s="3">
        <f>AVERAGEIF('Individual results'!$B:$B,"="&amp;'Sumarized per 5 executions'!$A13,'Individual results'!L:L)</f>
        <v>0</v>
      </c>
      <c r="K13">
        <f>SUMIF('Individual results'!$B:$B,"="&amp;'Sumarized per 5 executions'!$A13,'Individual results'!N:N)</f>
        <v>5</v>
      </c>
      <c r="L13">
        <f>AVERAGEIF('Individual results'!$B:$B,"="&amp;'Sumarized per 5 executions'!$A13,'Individual results'!O:O)</f>
        <v>1</v>
      </c>
      <c r="M13">
        <f>AVERAGEIF('Individual results'!$B:$B,"="&amp;'Sumarized per 5 executions'!$A13,'Individual results'!P:P)</f>
        <v>562.6</v>
      </c>
      <c r="N13" s="3">
        <f>AVERAGEIF('Individual results'!$B:$B,"="&amp;'Sumarized per 5 executions'!$A13,'Individual results'!Q:Q)</f>
        <v>9.2759999999999995E-2</v>
      </c>
      <c r="O13">
        <f>SUMIF('Individual results'!$B:$B,"="&amp;'Sumarized per 5 executions'!$A13,'Individual results'!S:S)</f>
        <v>0</v>
      </c>
      <c r="P13">
        <f>AVERAGEIF('Individual results'!$B:$B,"="&amp;'Sumarized per 5 executions'!$A13,'Individual results'!T:T)</f>
        <v>5.8</v>
      </c>
      <c r="Q13">
        <f>AVERAGEIF('Individual results'!$B:$B,"="&amp;'Sumarized per 5 executions'!$A13,'Individual results'!U:U)</f>
        <v>515.79999999999995</v>
      </c>
      <c r="R13" s="3">
        <f>AVERAGEIF('Individual results'!$B:$B,"="&amp;'Sumarized per 5 executions'!$A13,'Individual results'!V:V)</f>
        <v>2.4000000000000002E-3</v>
      </c>
      <c r="S13">
        <f>SUMIF('Individual results'!$B:$B,"="&amp;'Sumarized per 5 executions'!$A13,'Individual results'!X:X)</f>
        <v>4</v>
      </c>
    </row>
    <row r="14" spans="1:19" x14ac:dyDescent="0.25">
      <c r="A14" t="s">
        <v>49</v>
      </c>
      <c r="B14">
        <f>COUNTIF('Individual results'!B:B, "="&amp;'Sumarized per 5 executions'!A14)</f>
        <v>5</v>
      </c>
      <c r="C14">
        <f>AVERAGEIF('Individual results'!$B:$B,"="&amp;'Sumarized per 5 executions'!$A14,'Individual results'!D:D)</f>
        <v>347.2</v>
      </c>
      <c r="D14">
        <f>AVERAGEIF('Individual results'!$B:$B,"="&amp;'Sumarized per 5 executions'!$A14,'Individual results'!E:E)</f>
        <v>347.2</v>
      </c>
      <c r="E14">
        <f>SUMIF('Individual results'!$B:$B,"="&amp;'Sumarized per 5 executions'!$A14,'Individual results'!G:G)</f>
        <v>5</v>
      </c>
      <c r="F14">
        <f>AVERAGEIF('Individual results'!$B:$B,"="&amp;'Sumarized per 5 executions'!$A14,'Individual results'!H:H)</f>
        <v>8.8760000000000012</v>
      </c>
      <c r="G14">
        <f>AVERAGEIF('Individual results'!$B:$B,"="&amp;'Sumarized per 5 executions'!$A14,'Individual results'!I:I)</f>
        <v>347.2</v>
      </c>
      <c r="H14">
        <f>AVERAGEIF('Individual results'!$B:$B,"="&amp;'Sumarized per 5 executions'!$A14,'Individual results'!J:J)</f>
        <v>0</v>
      </c>
      <c r="I14">
        <f>AVERAGEIF('Individual results'!$B:$B,"="&amp;'Sumarized per 5 executions'!$A14,'Individual results'!K:K)</f>
        <v>347.2</v>
      </c>
      <c r="J14" s="3">
        <f>AVERAGEIF('Individual results'!$B:$B,"="&amp;'Sumarized per 5 executions'!$A14,'Individual results'!L:L)</f>
        <v>0</v>
      </c>
      <c r="K14">
        <f>SUMIF('Individual results'!$B:$B,"="&amp;'Sumarized per 5 executions'!$A14,'Individual results'!N:N)</f>
        <v>5</v>
      </c>
      <c r="L14">
        <f>AVERAGEIF('Individual results'!$B:$B,"="&amp;'Sumarized per 5 executions'!$A14,'Individual results'!O:O)</f>
        <v>1</v>
      </c>
      <c r="M14">
        <f>AVERAGEIF('Individual results'!$B:$B,"="&amp;'Sumarized per 5 executions'!$A14,'Individual results'!P:P)</f>
        <v>357.2</v>
      </c>
      <c r="N14" s="3">
        <f>AVERAGEIF('Individual results'!$B:$B,"="&amp;'Sumarized per 5 executions'!$A14,'Individual results'!Q:Q)</f>
        <v>2.7380000000000005E-2</v>
      </c>
      <c r="O14">
        <f>SUMIF('Individual results'!$B:$B,"="&amp;'Sumarized per 5 executions'!$A14,'Individual results'!S:S)</f>
        <v>0</v>
      </c>
      <c r="P14">
        <f>AVERAGEIF('Individual results'!$B:$B,"="&amp;'Sumarized per 5 executions'!$A14,'Individual results'!T:T)</f>
        <v>5.6</v>
      </c>
      <c r="Q14">
        <f>AVERAGEIF('Individual results'!$B:$B,"="&amp;'Sumarized per 5 executions'!$A14,'Individual results'!U:U)</f>
        <v>348.4</v>
      </c>
      <c r="R14" s="3">
        <f>AVERAGEIF('Individual results'!$B:$B,"="&amp;'Sumarized per 5 executions'!$A14,'Individual results'!V:V)</f>
        <v>3.5799999999999998E-3</v>
      </c>
      <c r="S14">
        <f>SUMIF('Individual results'!$B:$B,"="&amp;'Sumarized per 5 executions'!$A14,'Individual results'!X:X)</f>
        <v>4</v>
      </c>
    </row>
    <row r="15" spans="1:19" x14ac:dyDescent="0.25">
      <c r="A15" t="s">
        <v>50</v>
      </c>
      <c r="B15">
        <f>COUNTIF('Individual results'!B:B, "="&amp;'Sumarized per 5 executions'!A15)</f>
        <v>5</v>
      </c>
      <c r="C15">
        <f>AVERAGEIF('Individual results'!$B:$B,"="&amp;'Sumarized per 5 executions'!$A15,'Individual results'!D:D)</f>
        <v>557.4</v>
      </c>
      <c r="D15">
        <f>AVERAGEIF('Individual results'!$B:$B,"="&amp;'Sumarized per 5 executions'!$A15,'Individual results'!E:E)</f>
        <v>557.4</v>
      </c>
      <c r="E15">
        <f>SUMIF('Individual results'!$B:$B,"="&amp;'Sumarized per 5 executions'!$A15,'Individual results'!G:G)</f>
        <v>5</v>
      </c>
      <c r="F15">
        <f>AVERAGEIF('Individual results'!$B:$B,"="&amp;'Sumarized per 5 executions'!$A15,'Individual results'!H:H)</f>
        <v>12.79</v>
      </c>
      <c r="G15">
        <f>AVERAGEIF('Individual results'!$B:$B,"="&amp;'Sumarized per 5 executions'!$A15,'Individual results'!I:I)</f>
        <v>557.4</v>
      </c>
      <c r="H15">
        <f>AVERAGEIF('Individual results'!$B:$B,"="&amp;'Sumarized per 5 executions'!$A15,'Individual results'!J:J)</f>
        <v>0</v>
      </c>
      <c r="I15">
        <f>AVERAGEIF('Individual results'!$B:$B,"="&amp;'Sumarized per 5 executions'!$A15,'Individual results'!K:K)</f>
        <v>557.4</v>
      </c>
      <c r="J15" s="3">
        <f>AVERAGEIF('Individual results'!$B:$B,"="&amp;'Sumarized per 5 executions'!$A15,'Individual results'!L:L)</f>
        <v>0</v>
      </c>
      <c r="K15">
        <f>SUMIF('Individual results'!$B:$B,"="&amp;'Sumarized per 5 executions'!$A15,'Individual results'!N:N)</f>
        <v>5</v>
      </c>
      <c r="L15">
        <f>AVERAGEIF('Individual results'!$B:$B,"="&amp;'Sumarized per 5 executions'!$A15,'Individual results'!O:O)</f>
        <v>1</v>
      </c>
      <c r="M15">
        <f>AVERAGEIF('Individual results'!$B:$B,"="&amp;'Sumarized per 5 executions'!$A15,'Individual results'!P:P)</f>
        <v>581.4</v>
      </c>
      <c r="N15" s="3">
        <f>AVERAGEIF('Individual results'!$B:$B,"="&amp;'Sumarized per 5 executions'!$A15,'Individual results'!Q:Q)</f>
        <v>4.3220000000000001E-2</v>
      </c>
      <c r="O15">
        <f>SUMIF('Individual results'!$B:$B,"="&amp;'Sumarized per 5 executions'!$A15,'Individual results'!S:S)</f>
        <v>1</v>
      </c>
      <c r="P15">
        <f>AVERAGEIF('Individual results'!$B:$B,"="&amp;'Sumarized per 5 executions'!$A15,'Individual results'!T:T)</f>
        <v>10.8</v>
      </c>
      <c r="Q15">
        <f>AVERAGEIF('Individual results'!$B:$B,"="&amp;'Sumarized per 5 executions'!$A15,'Individual results'!U:U)</f>
        <v>557.4</v>
      </c>
      <c r="R15" s="3">
        <f>AVERAGEIF('Individual results'!$B:$B,"="&amp;'Sumarized per 5 executions'!$A15,'Individual results'!V:V)</f>
        <v>0</v>
      </c>
      <c r="S15">
        <f>SUMIF('Individual results'!$B:$B,"="&amp;'Sumarized per 5 executions'!$A15,'Individual results'!X:X)</f>
        <v>5</v>
      </c>
    </row>
    <row r="16" spans="1:19" x14ac:dyDescent="0.25">
      <c r="A16" t="s">
        <v>51</v>
      </c>
      <c r="B16">
        <f>COUNTIF('Individual results'!B:B, "="&amp;'Sumarized per 5 executions'!A16)</f>
        <v>5</v>
      </c>
      <c r="C16">
        <f>AVERAGEIF('Individual results'!$B:$B,"="&amp;'Sumarized per 5 executions'!$A16,'Individual results'!D:D)</f>
        <v>366</v>
      </c>
      <c r="D16">
        <f>AVERAGEIF('Individual results'!$B:$B,"="&amp;'Sumarized per 5 executions'!$A16,'Individual results'!E:E)</f>
        <v>366</v>
      </c>
      <c r="E16">
        <f>SUMIF('Individual results'!$B:$B,"="&amp;'Sumarized per 5 executions'!$A16,'Individual results'!G:G)</f>
        <v>5</v>
      </c>
      <c r="F16">
        <f>AVERAGEIF('Individual results'!$B:$B,"="&amp;'Sumarized per 5 executions'!$A16,'Individual results'!H:H)</f>
        <v>11.747999999999999</v>
      </c>
      <c r="G16">
        <f>AVERAGEIF('Individual results'!$B:$B,"="&amp;'Sumarized per 5 executions'!$A16,'Individual results'!I:I)</f>
        <v>366</v>
      </c>
      <c r="H16">
        <f>AVERAGEIF('Individual results'!$B:$B,"="&amp;'Sumarized per 5 executions'!$A16,'Individual results'!J:J)</f>
        <v>0</v>
      </c>
      <c r="I16">
        <f>AVERAGEIF('Individual results'!$B:$B,"="&amp;'Sumarized per 5 executions'!$A16,'Individual results'!K:K)</f>
        <v>366</v>
      </c>
      <c r="J16" s="3">
        <f>AVERAGEIF('Individual results'!$B:$B,"="&amp;'Sumarized per 5 executions'!$A16,'Individual results'!L:L)</f>
        <v>0</v>
      </c>
      <c r="K16">
        <f>SUMIF('Individual results'!$B:$B,"="&amp;'Sumarized per 5 executions'!$A16,'Individual results'!N:N)</f>
        <v>5</v>
      </c>
      <c r="L16">
        <f>AVERAGEIF('Individual results'!$B:$B,"="&amp;'Sumarized per 5 executions'!$A16,'Individual results'!O:O)</f>
        <v>1</v>
      </c>
      <c r="M16">
        <f>AVERAGEIF('Individual results'!$B:$B,"="&amp;'Sumarized per 5 executions'!$A16,'Individual results'!P:P)</f>
        <v>379.4</v>
      </c>
      <c r="N16" s="3">
        <f>AVERAGEIF('Individual results'!$B:$B,"="&amp;'Sumarized per 5 executions'!$A16,'Individual results'!Q:Q)</f>
        <v>3.5539999999999995E-2</v>
      </c>
      <c r="O16">
        <f>SUMIF('Individual results'!$B:$B,"="&amp;'Sumarized per 5 executions'!$A16,'Individual results'!S:S)</f>
        <v>1</v>
      </c>
      <c r="P16">
        <f>AVERAGEIF('Individual results'!$B:$B,"="&amp;'Sumarized per 5 executions'!$A16,'Individual results'!T:T)</f>
        <v>9.8000000000000007</v>
      </c>
      <c r="Q16">
        <f>AVERAGEIF('Individual results'!$B:$B,"="&amp;'Sumarized per 5 executions'!$A16,'Individual results'!U:U)</f>
        <v>367</v>
      </c>
      <c r="R16" s="3">
        <f>AVERAGEIF('Individual results'!$B:$B,"="&amp;'Sumarized per 5 executions'!$A16,'Individual results'!V:V)</f>
        <v>2.7400000000000002E-3</v>
      </c>
      <c r="S16">
        <f>SUMIF('Individual results'!$B:$B,"="&amp;'Sumarized per 5 executions'!$A16,'Individual results'!X:X)</f>
        <v>4</v>
      </c>
    </row>
    <row r="17" spans="1:19" x14ac:dyDescent="0.25">
      <c r="A17" t="s">
        <v>52</v>
      </c>
      <c r="B17">
        <f>COUNTIF('Individual results'!B:B, "="&amp;'Sumarized per 5 executions'!A17)</f>
        <v>5</v>
      </c>
      <c r="C17">
        <f>AVERAGEIF('Individual results'!$B:$B,"="&amp;'Sumarized per 5 executions'!$A17,'Individual results'!D:D)</f>
        <v>226.8</v>
      </c>
      <c r="D17">
        <f>AVERAGEIF('Individual results'!$B:$B,"="&amp;'Sumarized per 5 executions'!$A17,'Individual results'!E:E)</f>
        <v>226.8</v>
      </c>
      <c r="E17">
        <f>SUMIF('Individual results'!$B:$B,"="&amp;'Sumarized per 5 executions'!$A17,'Individual results'!G:G)</f>
        <v>5</v>
      </c>
      <c r="F17">
        <f>AVERAGEIF('Individual results'!$B:$B,"="&amp;'Sumarized per 5 executions'!$A17,'Individual results'!H:H)</f>
        <v>10.593999999999999</v>
      </c>
      <c r="G17">
        <f>AVERAGEIF('Individual results'!$B:$B,"="&amp;'Sumarized per 5 executions'!$A17,'Individual results'!I:I)</f>
        <v>226.8</v>
      </c>
      <c r="H17">
        <f>AVERAGEIF('Individual results'!$B:$B,"="&amp;'Sumarized per 5 executions'!$A17,'Individual results'!J:J)</f>
        <v>0</v>
      </c>
      <c r="I17">
        <f>AVERAGEIF('Individual results'!$B:$B,"="&amp;'Sumarized per 5 executions'!$A17,'Individual results'!K:K)</f>
        <v>226.8</v>
      </c>
      <c r="J17" s="3">
        <f>AVERAGEIF('Individual results'!$B:$B,"="&amp;'Sumarized per 5 executions'!$A17,'Individual results'!L:L)</f>
        <v>0</v>
      </c>
      <c r="K17">
        <f>SUMIF('Individual results'!$B:$B,"="&amp;'Sumarized per 5 executions'!$A17,'Individual results'!N:N)</f>
        <v>5</v>
      </c>
      <c r="L17">
        <f>AVERAGEIF('Individual results'!$B:$B,"="&amp;'Sumarized per 5 executions'!$A17,'Individual results'!O:O)</f>
        <v>1</v>
      </c>
      <c r="M17">
        <f>AVERAGEIF('Individual results'!$B:$B,"="&amp;'Sumarized per 5 executions'!$A17,'Individual results'!P:P)</f>
        <v>229</v>
      </c>
      <c r="N17" s="3">
        <f>AVERAGEIF('Individual results'!$B:$B,"="&amp;'Sumarized per 5 executions'!$A17,'Individual results'!Q:Q)</f>
        <v>9.2200000000000008E-3</v>
      </c>
      <c r="O17">
        <f>SUMIF('Individual results'!$B:$B,"="&amp;'Sumarized per 5 executions'!$A17,'Individual results'!S:S)</f>
        <v>3</v>
      </c>
      <c r="P17">
        <f>AVERAGEIF('Individual results'!$B:$B,"="&amp;'Sumarized per 5 executions'!$A17,'Individual results'!T:T)</f>
        <v>8.8000000000000007</v>
      </c>
      <c r="Q17">
        <f>AVERAGEIF('Individual results'!$B:$B,"="&amp;'Sumarized per 5 executions'!$A17,'Individual results'!U:U)</f>
        <v>226.8</v>
      </c>
      <c r="R17" s="3">
        <f>AVERAGEIF('Individual results'!$B:$B,"="&amp;'Sumarized per 5 executions'!$A17,'Individual results'!V:V)</f>
        <v>0</v>
      </c>
      <c r="S17">
        <f>SUMIF('Individual results'!$B:$B,"="&amp;'Sumarized per 5 executions'!$A17,'Individual results'!X:X)</f>
        <v>5</v>
      </c>
    </row>
    <row r="18" spans="1:19" x14ac:dyDescent="0.25">
      <c r="A18" t="s">
        <v>53</v>
      </c>
      <c r="B18">
        <f>COUNTIF('Individual results'!B:B, "="&amp;'Sumarized per 5 executions'!A18)</f>
        <v>5</v>
      </c>
      <c r="C18">
        <f>AVERAGEIF('Individual results'!$B:$B,"="&amp;'Sumarized per 5 executions'!$A18,'Individual results'!D:D)</f>
        <v>542.79999999999995</v>
      </c>
      <c r="D18">
        <f>AVERAGEIF('Individual results'!$B:$B,"="&amp;'Sumarized per 5 executions'!$A18,'Individual results'!E:E)</f>
        <v>542.79999999999995</v>
      </c>
      <c r="E18">
        <f>SUMIF('Individual results'!$B:$B,"="&amp;'Sumarized per 5 executions'!$A18,'Individual results'!G:G)</f>
        <v>5</v>
      </c>
      <c r="F18">
        <f>AVERAGEIF('Individual results'!$B:$B,"="&amp;'Sumarized per 5 executions'!$A18,'Individual results'!H:H)</f>
        <v>14.15</v>
      </c>
      <c r="G18">
        <f>AVERAGEIF('Individual results'!$B:$B,"="&amp;'Sumarized per 5 executions'!$A18,'Individual results'!I:I)</f>
        <v>542.79999999999995</v>
      </c>
      <c r="H18">
        <f>AVERAGEIF('Individual results'!$B:$B,"="&amp;'Sumarized per 5 executions'!$A18,'Individual results'!J:J)</f>
        <v>0</v>
      </c>
      <c r="I18">
        <f>AVERAGEIF('Individual results'!$B:$B,"="&amp;'Sumarized per 5 executions'!$A18,'Individual results'!K:K)</f>
        <v>542.79999999999995</v>
      </c>
      <c r="J18" s="3">
        <f>AVERAGEIF('Individual results'!$B:$B,"="&amp;'Sumarized per 5 executions'!$A18,'Individual results'!L:L)</f>
        <v>0</v>
      </c>
      <c r="K18">
        <f>SUMIF('Individual results'!$B:$B,"="&amp;'Sumarized per 5 executions'!$A18,'Individual results'!N:N)</f>
        <v>5</v>
      </c>
      <c r="L18">
        <f>AVERAGEIF('Individual results'!$B:$B,"="&amp;'Sumarized per 5 executions'!$A18,'Individual results'!O:O)</f>
        <v>2</v>
      </c>
      <c r="M18">
        <f>AVERAGEIF('Individual results'!$B:$B,"="&amp;'Sumarized per 5 executions'!$A18,'Individual results'!P:P)</f>
        <v>551.20000000000005</v>
      </c>
      <c r="N18" s="3">
        <f>AVERAGEIF('Individual results'!$B:$B,"="&amp;'Sumarized per 5 executions'!$A18,'Individual results'!Q:Q)</f>
        <v>1.472E-2</v>
      </c>
      <c r="O18">
        <f>SUMIF('Individual results'!$B:$B,"="&amp;'Sumarized per 5 executions'!$A18,'Individual results'!S:S)</f>
        <v>4</v>
      </c>
      <c r="P18">
        <f>AVERAGEIF('Individual results'!$B:$B,"="&amp;'Sumarized per 5 executions'!$A18,'Individual results'!T:T)</f>
        <v>15.6</v>
      </c>
      <c r="Q18">
        <f>AVERAGEIF('Individual results'!$B:$B,"="&amp;'Sumarized per 5 executions'!$A18,'Individual results'!U:U)</f>
        <v>542.79999999999995</v>
      </c>
      <c r="R18" s="3">
        <f>AVERAGEIF('Individual results'!$B:$B,"="&amp;'Sumarized per 5 executions'!$A18,'Individual results'!V:V)</f>
        <v>0</v>
      </c>
      <c r="S18">
        <f>SUMIF('Individual results'!$B:$B,"="&amp;'Sumarized per 5 executions'!$A18,'Individual results'!X:X)</f>
        <v>5</v>
      </c>
    </row>
    <row r="19" spans="1:19" x14ac:dyDescent="0.25">
      <c r="A19" t="s">
        <v>54</v>
      </c>
      <c r="B19">
        <f>COUNTIF('Individual results'!B:B, "="&amp;'Sumarized per 5 executions'!A19)</f>
        <v>5</v>
      </c>
      <c r="C19">
        <f>AVERAGEIF('Individual results'!$B:$B,"="&amp;'Sumarized per 5 executions'!$A19,'Individual results'!D:D)</f>
        <v>334.8</v>
      </c>
      <c r="D19">
        <f>AVERAGEIF('Individual results'!$B:$B,"="&amp;'Sumarized per 5 executions'!$A19,'Individual results'!E:E)</f>
        <v>334.8</v>
      </c>
      <c r="E19">
        <f>SUMIF('Individual results'!$B:$B,"="&amp;'Sumarized per 5 executions'!$A19,'Individual results'!G:G)</f>
        <v>5</v>
      </c>
      <c r="F19">
        <f>AVERAGEIF('Individual results'!$B:$B,"="&amp;'Sumarized per 5 executions'!$A19,'Individual results'!H:H)</f>
        <v>13.329999999999998</v>
      </c>
      <c r="G19">
        <f>AVERAGEIF('Individual results'!$B:$B,"="&amp;'Sumarized per 5 executions'!$A19,'Individual results'!I:I)</f>
        <v>334.8</v>
      </c>
      <c r="H19">
        <f>AVERAGEIF('Individual results'!$B:$B,"="&amp;'Sumarized per 5 executions'!$A19,'Individual results'!J:J)</f>
        <v>0</v>
      </c>
      <c r="I19">
        <f>AVERAGEIF('Individual results'!$B:$B,"="&amp;'Sumarized per 5 executions'!$A19,'Individual results'!K:K)</f>
        <v>334.8</v>
      </c>
      <c r="J19" s="3">
        <f>AVERAGEIF('Individual results'!$B:$B,"="&amp;'Sumarized per 5 executions'!$A19,'Individual results'!L:L)</f>
        <v>0</v>
      </c>
      <c r="K19">
        <f>SUMIF('Individual results'!$B:$B,"="&amp;'Sumarized per 5 executions'!$A19,'Individual results'!N:N)</f>
        <v>5</v>
      </c>
      <c r="L19">
        <f>AVERAGEIF('Individual results'!$B:$B,"="&amp;'Sumarized per 5 executions'!$A19,'Individual results'!O:O)</f>
        <v>2</v>
      </c>
      <c r="M19">
        <f>AVERAGEIF('Individual results'!$B:$B,"="&amp;'Sumarized per 5 executions'!$A19,'Individual results'!P:P)</f>
        <v>339</v>
      </c>
      <c r="N19" s="3">
        <f>AVERAGEIF('Individual results'!$B:$B,"="&amp;'Sumarized per 5 executions'!$A19,'Individual results'!Q:Q)</f>
        <v>1.234E-2</v>
      </c>
      <c r="O19">
        <f>SUMIF('Individual results'!$B:$B,"="&amp;'Sumarized per 5 executions'!$A19,'Individual results'!S:S)</f>
        <v>3</v>
      </c>
      <c r="P19">
        <f>AVERAGEIF('Individual results'!$B:$B,"="&amp;'Sumarized per 5 executions'!$A19,'Individual results'!T:T)</f>
        <v>14.2</v>
      </c>
      <c r="Q19">
        <f>AVERAGEIF('Individual results'!$B:$B,"="&amp;'Sumarized per 5 executions'!$A19,'Individual results'!U:U)</f>
        <v>334.8</v>
      </c>
      <c r="R19" s="3">
        <f>AVERAGEIF('Individual results'!$B:$B,"="&amp;'Sumarized per 5 executions'!$A19,'Individual results'!V:V)</f>
        <v>0</v>
      </c>
      <c r="S19">
        <f>SUMIF('Individual results'!$B:$B,"="&amp;'Sumarized per 5 executions'!$A19,'Individual results'!X:X)</f>
        <v>5</v>
      </c>
    </row>
    <row r="20" spans="1:19" x14ac:dyDescent="0.25">
      <c r="A20" t="s">
        <v>55</v>
      </c>
      <c r="B20">
        <f>COUNTIF('Individual results'!B:B, "="&amp;'Sumarized per 5 executions'!A20)</f>
        <v>5</v>
      </c>
      <c r="C20">
        <f>AVERAGEIF('Individual results'!$B:$B,"="&amp;'Sumarized per 5 executions'!$A20,'Individual results'!D:D)</f>
        <v>189.8</v>
      </c>
      <c r="D20">
        <f>AVERAGEIF('Individual results'!$B:$B,"="&amp;'Sumarized per 5 executions'!$A20,'Individual results'!E:E)</f>
        <v>189.8</v>
      </c>
      <c r="E20">
        <f>SUMIF('Individual results'!$B:$B,"="&amp;'Sumarized per 5 executions'!$A20,'Individual results'!G:G)</f>
        <v>5</v>
      </c>
      <c r="F20">
        <f>AVERAGEIF('Individual results'!$B:$B,"="&amp;'Sumarized per 5 executions'!$A20,'Individual results'!H:H)</f>
        <v>12.201999999999998</v>
      </c>
      <c r="G20">
        <f>AVERAGEIF('Individual results'!$B:$B,"="&amp;'Sumarized per 5 executions'!$A20,'Individual results'!I:I)</f>
        <v>189.8</v>
      </c>
      <c r="H20">
        <f>AVERAGEIF('Individual results'!$B:$B,"="&amp;'Sumarized per 5 executions'!$A20,'Individual results'!J:J)</f>
        <v>0</v>
      </c>
      <c r="I20">
        <f>AVERAGEIF('Individual results'!$B:$B,"="&amp;'Sumarized per 5 executions'!$A20,'Individual results'!K:K)</f>
        <v>189.8</v>
      </c>
      <c r="J20" s="3">
        <f>AVERAGEIF('Individual results'!$B:$B,"="&amp;'Sumarized per 5 executions'!$A20,'Individual results'!L:L)</f>
        <v>0</v>
      </c>
      <c r="K20">
        <f>SUMIF('Individual results'!$B:$B,"="&amp;'Sumarized per 5 executions'!$A20,'Individual results'!N:N)</f>
        <v>5</v>
      </c>
      <c r="L20">
        <f>AVERAGEIF('Individual results'!$B:$B,"="&amp;'Sumarized per 5 executions'!$A20,'Individual results'!O:O)</f>
        <v>2</v>
      </c>
      <c r="M20">
        <f>AVERAGEIF('Individual results'!$B:$B,"="&amp;'Sumarized per 5 executions'!$A20,'Individual results'!P:P)</f>
        <v>189.8</v>
      </c>
      <c r="N20" s="3">
        <f>AVERAGEIF('Individual results'!$B:$B,"="&amp;'Sumarized per 5 executions'!$A20,'Individual results'!Q:Q)</f>
        <v>0</v>
      </c>
      <c r="O20">
        <f>SUMIF('Individual results'!$B:$B,"="&amp;'Sumarized per 5 executions'!$A20,'Individual results'!S:S)</f>
        <v>5</v>
      </c>
      <c r="P20">
        <f>AVERAGEIF('Individual results'!$B:$B,"="&amp;'Sumarized per 5 executions'!$A20,'Individual results'!T:T)</f>
        <v>12.6</v>
      </c>
      <c r="Q20">
        <f>AVERAGEIF('Individual results'!$B:$B,"="&amp;'Sumarized per 5 executions'!$A20,'Individual results'!U:U)</f>
        <v>189.8</v>
      </c>
      <c r="R20" s="3">
        <f>AVERAGEIF('Individual results'!$B:$B,"="&amp;'Sumarized per 5 executions'!$A20,'Individual results'!V:V)</f>
        <v>0</v>
      </c>
      <c r="S20">
        <f>SUMIF('Individual results'!$B:$B,"="&amp;'Sumarized per 5 executions'!$A20,'Individual results'!X:X)</f>
        <v>5</v>
      </c>
    </row>
    <row r="21" spans="1:19" x14ac:dyDescent="0.25">
      <c r="A21" t="s">
        <v>56</v>
      </c>
      <c r="B21">
        <f>COUNTIF('Individual results'!B:B, "="&amp;'Sumarized per 5 executions'!A21)</f>
        <v>5</v>
      </c>
      <c r="C21">
        <f>AVERAGEIF('Individual results'!$B:$B,"="&amp;'Sumarized per 5 executions'!$A21,'Individual results'!D:D)</f>
        <v>874.4</v>
      </c>
      <c r="D21">
        <f>AVERAGEIF('Individual results'!$B:$B,"="&amp;'Sumarized per 5 executions'!$A21,'Individual results'!E:E)</f>
        <v>874.4</v>
      </c>
      <c r="E21">
        <f>SUMIF('Individual results'!$B:$B,"="&amp;'Sumarized per 5 executions'!$A21,'Individual results'!G:G)</f>
        <v>5</v>
      </c>
      <c r="F21">
        <f>AVERAGEIF('Individual results'!$B:$B,"="&amp;'Sumarized per 5 executions'!$A21,'Individual results'!H:H)</f>
        <v>18.225999999999999</v>
      </c>
      <c r="G21">
        <f>AVERAGEIF('Individual results'!$B:$B,"="&amp;'Sumarized per 5 executions'!$A21,'Individual results'!I:I)</f>
        <v>874.4</v>
      </c>
      <c r="H21">
        <f>AVERAGEIF('Individual results'!$B:$B,"="&amp;'Sumarized per 5 executions'!$A21,'Individual results'!J:J)</f>
        <v>0</v>
      </c>
      <c r="I21">
        <f>AVERAGEIF('Individual results'!$B:$B,"="&amp;'Sumarized per 5 executions'!$A21,'Individual results'!K:K)</f>
        <v>874.4</v>
      </c>
      <c r="J21" s="3">
        <f>AVERAGEIF('Individual results'!$B:$B,"="&amp;'Sumarized per 5 executions'!$A21,'Individual results'!L:L)</f>
        <v>0</v>
      </c>
      <c r="K21">
        <f>SUMIF('Individual results'!$B:$B,"="&amp;'Sumarized per 5 executions'!$A21,'Individual results'!N:N)</f>
        <v>5</v>
      </c>
      <c r="L21">
        <f>AVERAGEIF('Individual results'!$B:$B,"="&amp;'Sumarized per 5 executions'!$A21,'Individual results'!O:O)</f>
        <v>1</v>
      </c>
      <c r="M21">
        <f>AVERAGEIF('Individual results'!$B:$B,"="&amp;'Sumarized per 5 executions'!$A21,'Individual results'!P:P)</f>
        <v>920.8</v>
      </c>
      <c r="N21" s="3">
        <f>AVERAGEIF('Individual results'!$B:$B,"="&amp;'Sumarized per 5 executions'!$A21,'Individual results'!Q:Q)</f>
        <v>5.3479999999999993E-2</v>
      </c>
      <c r="O21">
        <f>SUMIF('Individual results'!$B:$B,"="&amp;'Sumarized per 5 executions'!$A21,'Individual results'!S:S)</f>
        <v>0</v>
      </c>
      <c r="P21">
        <f>AVERAGEIF('Individual results'!$B:$B,"="&amp;'Sumarized per 5 executions'!$A21,'Individual results'!T:T)</f>
        <v>11.8</v>
      </c>
      <c r="Q21">
        <f>AVERAGEIF('Individual results'!$B:$B,"="&amp;'Sumarized per 5 executions'!$A21,'Individual results'!U:U)</f>
        <v>880.4</v>
      </c>
      <c r="R21" s="3">
        <f>AVERAGEIF('Individual results'!$B:$B,"="&amp;'Sumarized per 5 executions'!$A21,'Individual results'!V:V)</f>
        <v>7.1399999999999988E-3</v>
      </c>
      <c r="S21">
        <f>SUMIF('Individual results'!$B:$B,"="&amp;'Sumarized per 5 executions'!$A21,'Individual results'!X:X)</f>
        <v>4</v>
      </c>
    </row>
    <row r="22" spans="1:19" x14ac:dyDescent="0.25">
      <c r="A22" t="s">
        <v>57</v>
      </c>
      <c r="B22">
        <f>COUNTIF('Individual results'!B:B, "="&amp;'Sumarized per 5 executions'!A22)</f>
        <v>5</v>
      </c>
      <c r="C22">
        <f>AVERAGEIF('Individual results'!$B:$B,"="&amp;'Sumarized per 5 executions'!$A22,'Individual results'!D:D)</f>
        <v>602.79999999999995</v>
      </c>
      <c r="D22">
        <f>AVERAGEIF('Individual results'!$B:$B,"="&amp;'Sumarized per 5 executions'!$A22,'Individual results'!E:E)</f>
        <v>602.79999999999995</v>
      </c>
      <c r="E22">
        <f>SUMIF('Individual results'!$B:$B,"="&amp;'Sumarized per 5 executions'!$A22,'Individual results'!G:G)</f>
        <v>5</v>
      </c>
      <c r="F22">
        <f>AVERAGEIF('Individual results'!$B:$B,"="&amp;'Sumarized per 5 executions'!$A22,'Individual results'!H:H)</f>
        <v>16.618000000000002</v>
      </c>
      <c r="G22">
        <f>AVERAGEIF('Individual results'!$B:$B,"="&amp;'Sumarized per 5 executions'!$A22,'Individual results'!I:I)</f>
        <v>603.4</v>
      </c>
      <c r="H22">
        <f>AVERAGEIF('Individual results'!$B:$B,"="&amp;'Sumarized per 5 executions'!$A22,'Individual results'!J:J)</f>
        <v>0</v>
      </c>
      <c r="I22">
        <f>AVERAGEIF('Individual results'!$B:$B,"="&amp;'Sumarized per 5 executions'!$A22,'Individual results'!K:K)</f>
        <v>603.4</v>
      </c>
      <c r="J22" s="3">
        <f>AVERAGEIF('Individual results'!$B:$B,"="&amp;'Sumarized per 5 executions'!$A22,'Individual results'!L:L)</f>
        <v>9.8039215686274161E-4</v>
      </c>
      <c r="K22">
        <f>SUMIF('Individual results'!$B:$B,"="&amp;'Sumarized per 5 executions'!$A22,'Individual results'!N:N)</f>
        <v>4</v>
      </c>
      <c r="L22">
        <f>AVERAGEIF('Individual results'!$B:$B,"="&amp;'Sumarized per 5 executions'!$A22,'Individual results'!O:O)</f>
        <v>1</v>
      </c>
      <c r="M22">
        <f>AVERAGEIF('Individual results'!$B:$B,"="&amp;'Sumarized per 5 executions'!$A22,'Individual results'!P:P)</f>
        <v>634.79999999999995</v>
      </c>
      <c r="N22" s="3">
        <f>AVERAGEIF('Individual results'!$B:$B,"="&amp;'Sumarized per 5 executions'!$A22,'Individual results'!Q:Q)</f>
        <v>5.3500000000000006E-2</v>
      </c>
      <c r="O22">
        <f>SUMIF('Individual results'!$B:$B,"="&amp;'Sumarized per 5 executions'!$A22,'Individual results'!S:S)</f>
        <v>1</v>
      </c>
      <c r="P22">
        <f>AVERAGEIF('Individual results'!$B:$B,"="&amp;'Sumarized per 5 executions'!$A22,'Individual results'!T:T)</f>
        <v>11.6</v>
      </c>
      <c r="Q22">
        <f>AVERAGEIF('Individual results'!$B:$B,"="&amp;'Sumarized per 5 executions'!$A22,'Individual results'!U:U)</f>
        <v>604.20000000000005</v>
      </c>
      <c r="R22" s="3">
        <f>AVERAGEIF('Individual results'!$B:$B,"="&amp;'Sumarized per 5 executions'!$A22,'Individual results'!V:V)</f>
        <v>2.2600000000000003E-3</v>
      </c>
      <c r="S22">
        <f>SUMIF('Individual results'!$B:$B,"="&amp;'Sumarized per 5 executions'!$A22,'Individual results'!X:X)</f>
        <v>2</v>
      </c>
    </row>
    <row r="23" spans="1:19" x14ac:dyDescent="0.25">
      <c r="A23" t="s">
        <v>58</v>
      </c>
      <c r="B23">
        <f>COUNTIF('Individual results'!B:B, "="&amp;'Sumarized per 5 executions'!A23)</f>
        <v>5</v>
      </c>
      <c r="C23">
        <f>AVERAGEIF('Individual results'!$B:$B,"="&amp;'Sumarized per 5 executions'!$A23,'Individual results'!D:D)</f>
        <v>412.4</v>
      </c>
      <c r="D23">
        <f>AVERAGEIF('Individual results'!$B:$B,"="&amp;'Sumarized per 5 executions'!$A23,'Individual results'!E:E)</f>
        <v>412.4</v>
      </c>
      <c r="E23">
        <f>SUMIF('Individual results'!$B:$B,"="&amp;'Sumarized per 5 executions'!$A23,'Individual results'!G:G)</f>
        <v>5</v>
      </c>
      <c r="F23">
        <f>AVERAGEIF('Individual results'!$B:$B,"="&amp;'Sumarized per 5 executions'!$A23,'Individual results'!H:H)</f>
        <v>15.071999999999999</v>
      </c>
      <c r="G23">
        <f>AVERAGEIF('Individual results'!$B:$B,"="&amp;'Sumarized per 5 executions'!$A23,'Individual results'!I:I)</f>
        <v>412.4</v>
      </c>
      <c r="H23">
        <f>AVERAGEIF('Individual results'!$B:$B,"="&amp;'Sumarized per 5 executions'!$A23,'Individual results'!J:J)</f>
        <v>0</v>
      </c>
      <c r="I23">
        <f>AVERAGEIF('Individual results'!$B:$B,"="&amp;'Sumarized per 5 executions'!$A23,'Individual results'!K:K)</f>
        <v>412.4</v>
      </c>
      <c r="J23" s="3">
        <f>AVERAGEIF('Individual results'!$B:$B,"="&amp;'Sumarized per 5 executions'!$A23,'Individual results'!L:L)</f>
        <v>0</v>
      </c>
      <c r="K23">
        <f>SUMIF('Individual results'!$B:$B,"="&amp;'Sumarized per 5 executions'!$A23,'Individual results'!N:N)</f>
        <v>5</v>
      </c>
      <c r="L23">
        <f>AVERAGEIF('Individual results'!$B:$B,"="&amp;'Sumarized per 5 executions'!$A23,'Individual results'!O:O)</f>
        <v>1</v>
      </c>
      <c r="M23">
        <f>AVERAGEIF('Individual results'!$B:$B,"="&amp;'Sumarized per 5 executions'!$A23,'Individual results'!P:P)</f>
        <v>423.6</v>
      </c>
      <c r="N23" s="3">
        <f>AVERAGEIF('Individual results'!$B:$B,"="&amp;'Sumarized per 5 executions'!$A23,'Individual results'!Q:Q)</f>
        <v>2.6500000000000003E-2</v>
      </c>
      <c r="O23">
        <f>SUMIF('Individual results'!$B:$B,"="&amp;'Sumarized per 5 executions'!$A23,'Individual results'!S:S)</f>
        <v>0</v>
      </c>
      <c r="P23">
        <f>AVERAGEIF('Individual results'!$B:$B,"="&amp;'Sumarized per 5 executions'!$A23,'Individual results'!T:T)</f>
        <v>11.8</v>
      </c>
      <c r="Q23">
        <f>AVERAGEIF('Individual results'!$B:$B,"="&amp;'Sumarized per 5 executions'!$A23,'Individual results'!U:U)</f>
        <v>416.8</v>
      </c>
      <c r="R23" s="3">
        <f>AVERAGEIF('Individual results'!$B:$B,"="&amp;'Sumarized per 5 executions'!$A23,'Individual results'!V:V)</f>
        <v>1.0599999999999998E-2</v>
      </c>
      <c r="S23">
        <f>SUMIF('Individual results'!$B:$B,"="&amp;'Sumarized per 5 executions'!$A23,'Individual results'!X:X)</f>
        <v>1</v>
      </c>
    </row>
    <row r="24" spans="1:19" x14ac:dyDescent="0.25">
      <c r="A24" t="s">
        <v>59</v>
      </c>
      <c r="B24">
        <f>COUNTIF('Individual results'!B:B, "="&amp;'Sumarized per 5 executions'!A24)</f>
        <v>5</v>
      </c>
      <c r="C24">
        <f>AVERAGEIF('Individual results'!$B:$B,"="&amp;'Sumarized per 5 executions'!$A24,'Individual results'!D:D)</f>
        <v>713.6</v>
      </c>
      <c r="D24">
        <f>AVERAGEIF('Individual results'!$B:$B,"="&amp;'Sumarized per 5 executions'!$A24,'Individual results'!E:E)</f>
        <v>713.6</v>
      </c>
      <c r="E24">
        <f>SUMIF('Individual results'!$B:$B,"="&amp;'Sumarized per 5 executions'!$A24,'Individual results'!G:G)</f>
        <v>5</v>
      </c>
      <c r="F24">
        <f>AVERAGEIF('Individual results'!$B:$B,"="&amp;'Sumarized per 5 executions'!$A24,'Individual results'!H:H)</f>
        <v>22.101999999999997</v>
      </c>
      <c r="G24">
        <f>AVERAGEIF('Individual results'!$B:$B,"="&amp;'Sumarized per 5 executions'!$A24,'Individual results'!I:I)</f>
        <v>713.6</v>
      </c>
      <c r="H24">
        <f>AVERAGEIF('Individual results'!$B:$B,"="&amp;'Sumarized per 5 executions'!$A24,'Individual results'!J:J)</f>
        <v>0</v>
      </c>
      <c r="I24">
        <f>AVERAGEIF('Individual results'!$B:$B,"="&amp;'Sumarized per 5 executions'!$A24,'Individual results'!K:K)</f>
        <v>713.6</v>
      </c>
      <c r="J24" s="3">
        <f>AVERAGEIF('Individual results'!$B:$B,"="&amp;'Sumarized per 5 executions'!$A24,'Individual results'!L:L)</f>
        <v>0</v>
      </c>
      <c r="K24">
        <f>SUMIF('Individual results'!$B:$B,"="&amp;'Sumarized per 5 executions'!$A24,'Individual results'!N:N)</f>
        <v>5</v>
      </c>
      <c r="L24">
        <f>AVERAGEIF('Individual results'!$B:$B,"="&amp;'Sumarized per 5 executions'!$A24,'Individual results'!O:O)</f>
        <v>2.4</v>
      </c>
      <c r="M24">
        <f>AVERAGEIF('Individual results'!$B:$B,"="&amp;'Sumarized per 5 executions'!$A24,'Individual results'!P:P)</f>
        <v>740.4</v>
      </c>
      <c r="N24" s="3">
        <f>AVERAGEIF('Individual results'!$B:$B,"="&amp;'Sumarized per 5 executions'!$A24,'Individual results'!Q:Q)</f>
        <v>3.7660000000000006E-2</v>
      </c>
      <c r="O24">
        <f>SUMIF('Individual results'!$B:$B,"="&amp;'Sumarized per 5 executions'!$A24,'Individual results'!S:S)</f>
        <v>0</v>
      </c>
      <c r="P24">
        <f>AVERAGEIF('Individual results'!$B:$B,"="&amp;'Sumarized per 5 executions'!$A24,'Individual results'!T:T)</f>
        <v>25.2</v>
      </c>
      <c r="Q24">
        <f>AVERAGEIF('Individual results'!$B:$B,"="&amp;'Sumarized per 5 executions'!$A24,'Individual results'!U:U)</f>
        <v>719</v>
      </c>
      <c r="R24" s="3">
        <f>AVERAGEIF('Individual results'!$B:$B,"="&amp;'Sumarized per 5 executions'!$A24,'Individual results'!V:V)</f>
        <v>7.640000000000001E-3</v>
      </c>
      <c r="S24">
        <f>SUMIF('Individual results'!$B:$B,"="&amp;'Sumarized per 5 executions'!$A24,'Individual results'!X:X)</f>
        <v>2</v>
      </c>
    </row>
    <row r="25" spans="1:19" x14ac:dyDescent="0.25">
      <c r="A25" t="s">
        <v>60</v>
      </c>
      <c r="B25">
        <f>COUNTIF('Individual results'!B:B, "="&amp;'Sumarized per 5 executions'!A25)</f>
        <v>5</v>
      </c>
      <c r="C25">
        <f>AVERAGEIF('Individual results'!$B:$B,"="&amp;'Sumarized per 5 executions'!$A25,'Individual results'!D:D)</f>
        <v>454</v>
      </c>
      <c r="D25">
        <f>AVERAGEIF('Individual results'!$B:$B,"="&amp;'Sumarized per 5 executions'!$A25,'Individual results'!E:E)</f>
        <v>454</v>
      </c>
      <c r="E25">
        <f>SUMIF('Individual results'!$B:$B,"="&amp;'Sumarized per 5 executions'!$A25,'Individual results'!G:G)</f>
        <v>5</v>
      </c>
      <c r="F25">
        <f>AVERAGEIF('Individual results'!$B:$B,"="&amp;'Sumarized per 5 executions'!$A25,'Individual results'!H:H)</f>
        <v>20.936</v>
      </c>
      <c r="G25">
        <f>AVERAGEIF('Individual results'!$B:$B,"="&amp;'Sumarized per 5 executions'!$A25,'Individual results'!I:I)</f>
        <v>454</v>
      </c>
      <c r="H25">
        <f>AVERAGEIF('Individual results'!$B:$B,"="&amp;'Sumarized per 5 executions'!$A25,'Individual results'!J:J)</f>
        <v>0</v>
      </c>
      <c r="I25">
        <f>AVERAGEIF('Individual results'!$B:$B,"="&amp;'Sumarized per 5 executions'!$A25,'Individual results'!K:K)</f>
        <v>454</v>
      </c>
      <c r="J25" s="3">
        <f>AVERAGEIF('Individual results'!$B:$B,"="&amp;'Sumarized per 5 executions'!$A25,'Individual results'!L:L)</f>
        <v>0</v>
      </c>
      <c r="K25">
        <f>SUMIF('Individual results'!$B:$B,"="&amp;'Sumarized per 5 executions'!$A25,'Individual results'!N:N)</f>
        <v>5</v>
      </c>
      <c r="L25">
        <f>AVERAGEIF('Individual results'!$B:$B,"="&amp;'Sumarized per 5 executions'!$A25,'Individual results'!O:O)</f>
        <v>2.6</v>
      </c>
      <c r="M25">
        <f>AVERAGEIF('Individual results'!$B:$B,"="&amp;'Sumarized per 5 executions'!$A25,'Individual results'!P:P)</f>
        <v>462.2</v>
      </c>
      <c r="N25" s="3">
        <f>AVERAGEIF('Individual results'!$B:$B,"="&amp;'Sumarized per 5 executions'!$A25,'Individual results'!Q:Q)</f>
        <v>1.8219999999999997E-2</v>
      </c>
      <c r="O25">
        <f>SUMIF('Individual results'!$B:$B,"="&amp;'Sumarized per 5 executions'!$A25,'Individual results'!S:S)</f>
        <v>1</v>
      </c>
      <c r="P25">
        <f>AVERAGEIF('Individual results'!$B:$B,"="&amp;'Sumarized per 5 executions'!$A25,'Individual results'!T:T)</f>
        <v>22.8</v>
      </c>
      <c r="Q25">
        <f>AVERAGEIF('Individual results'!$B:$B,"="&amp;'Sumarized per 5 executions'!$A25,'Individual results'!U:U)</f>
        <v>454.2</v>
      </c>
      <c r="R25" s="3">
        <f>AVERAGEIF('Individual results'!$B:$B,"="&amp;'Sumarized per 5 executions'!$A25,'Individual results'!V:V)</f>
        <v>4.4000000000000002E-4</v>
      </c>
      <c r="S25">
        <f>SUMIF('Individual results'!$B:$B,"="&amp;'Sumarized per 5 executions'!$A25,'Individual results'!X:X)</f>
        <v>4</v>
      </c>
    </row>
    <row r="26" spans="1:19" x14ac:dyDescent="0.25">
      <c r="A26" t="s">
        <v>61</v>
      </c>
      <c r="B26">
        <f>COUNTIF('Individual results'!B:B, "="&amp;'Sumarized per 5 executions'!A26)</f>
        <v>5</v>
      </c>
      <c r="C26">
        <f>AVERAGEIF('Individual results'!$B:$B,"="&amp;'Sumarized per 5 executions'!$A26,'Individual results'!D:D)</f>
        <v>274.8</v>
      </c>
      <c r="D26">
        <f>AVERAGEIF('Individual results'!$B:$B,"="&amp;'Sumarized per 5 executions'!$A26,'Individual results'!E:E)</f>
        <v>274.8</v>
      </c>
      <c r="E26">
        <f>SUMIF('Individual results'!$B:$B,"="&amp;'Sumarized per 5 executions'!$A26,'Individual results'!G:G)</f>
        <v>5</v>
      </c>
      <c r="F26">
        <f>AVERAGEIF('Individual results'!$B:$B,"="&amp;'Sumarized per 5 executions'!$A26,'Individual results'!H:H)</f>
        <v>18.868000000000002</v>
      </c>
      <c r="G26">
        <f>AVERAGEIF('Individual results'!$B:$B,"="&amp;'Sumarized per 5 executions'!$A26,'Individual results'!I:I)</f>
        <v>274.8</v>
      </c>
      <c r="H26">
        <f>AVERAGEIF('Individual results'!$B:$B,"="&amp;'Sumarized per 5 executions'!$A26,'Individual results'!J:J)</f>
        <v>0</v>
      </c>
      <c r="I26">
        <f>AVERAGEIF('Individual results'!$B:$B,"="&amp;'Sumarized per 5 executions'!$A26,'Individual results'!K:K)</f>
        <v>274.8</v>
      </c>
      <c r="J26" s="3">
        <f>AVERAGEIF('Individual results'!$B:$B,"="&amp;'Sumarized per 5 executions'!$A26,'Individual results'!L:L)</f>
        <v>0</v>
      </c>
      <c r="K26">
        <f>SUMIF('Individual results'!$B:$B,"="&amp;'Sumarized per 5 executions'!$A26,'Individual results'!N:N)</f>
        <v>5</v>
      </c>
      <c r="L26">
        <f>AVERAGEIF('Individual results'!$B:$B,"="&amp;'Sumarized per 5 executions'!$A26,'Individual results'!O:O)</f>
        <v>2.2000000000000002</v>
      </c>
      <c r="M26">
        <f>AVERAGEIF('Individual results'!$B:$B,"="&amp;'Sumarized per 5 executions'!$A26,'Individual results'!P:P)</f>
        <v>275.8</v>
      </c>
      <c r="N26" s="3">
        <f>AVERAGEIF('Individual results'!$B:$B,"="&amp;'Sumarized per 5 executions'!$A26,'Individual results'!Q:Q)</f>
        <v>3.4399999999999999E-3</v>
      </c>
      <c r="O26">
        <f>SUMIF('Individual results'!$B:$B,"="&amp;'Sumarized per 5 executions'!$A26,'Individual results'!S:S)</f>
        <v>4</v>
      </c>
      <c r="P26">
        <f>AVERAGEIF('Individual results'!$B:$B,"="&amp;'Sumarized per 5 executions'!$A26,'Individual results'!T:T)</f>
        <v>21.4</v>
      </c>
      <c r="Q26">
        <f>AVERAGEIF('Individual results'!$B:$B,"="&amp;'Sumarized per 5 executions'!$A26,'Individual results'!U:U)</f>
        <v>274.8</v>
      </c>
      <c r="R26" s="3">
        <f>AVERAGEIF('Individual results'!$B:$B,"="&amp;'Sumarized per 5 executions'!$A26,'Individual results'!V:V)</f>
        <v>0</v>
      </c>
      <c r="S26">
        <f>SUMIF('Individual results'!$B:$B,"="&amp;'Sumarized per 5 executions'!$A26,'Individual results'!X:X)</f>
        <v>5</v>
      </c>
    </row>
    <row r="27" spans="1:19" x14ac:dyDescent="0.25">
      <c r="A27" t="s">
        <v>62</v>
      </c>
      <c r="B27">
        <f>COUNTIF('Individual results'!B:B, "="&amp;'Sumarized per 5 executions'!A27)</f>
        <v>5</v>
      </c>
      <c r="C27">
        <f>AVERAGEIF('Individual results'!$B:$B,"="&amp;'Sumarized per 5 executions'!$A27,'Individual results'!D:D)</f>
        <v>708</v>
      </c>
      <c r="D27">
        <f>AVERAGEIF('Individual results'!$B:$B,"="&amp;'Sumarized per 5 executions'!$A27,'Individual results'!E:E)</f>
        <v>708</v>
      </c>
      <c r="E27">
        <f>SUMIF('Individual results'!$B:$B,"="&amp;'Sumarized per 5 executions'!$A27,'Individual results'!G:G)</f>
        <v>4</v>
      </c>
      <c r="F27">
        <f>AVERAGEIF('Individual results'!$B:$B,"="&amp;'Sumarized per 5 executions'!$A27,'Individual results'!H:H)</f>
        <v>25.538</v>
      </c>
      <c r="G27">
        <f>AVERAGEIF('Individual results'!$B:$B,"="&amp;'Sumarized per 5 executions'!$A27,'Individual results'!I:I)</f>
        <v>708</v>
      </c>
      <c r="H27">
        <f>AVERAGEIF('Individual results'!$B:$B,"="&amp;'Sumarized per 5 executions'!$A27,'Individual results'!J:J)</f>
        <v>0</v>
      </c>
      <c r="I27">
        <f>AVERAGEIF('Individual results'!$B:$B,"="&amp;'Sumarized per 5 executions'!$A27,'Individual results'!K:K)</f>
        <v>708</v>
      </c>
      <c r="J27" s="3">
        <f>AVERAGEIF('Individual results'!$B:$B,"="&amp;'Sumarized per 5 executions'!$A27,'Individual results'!L:L)</f>
        <v>0</v>
      </c>
      <c r="K27">
        <f>SUMIF('Individual results'!$B:$B,"="&amp;'Sumarized per 5 executions'!$A27,'Individual results'!N:N)</f>
        <v>5</v>
      </c>
      <c r="L27">
        <f>AVERAGEIF('Individual results'!$B:$B,"="&amp;'Sumarized per 5 executions'!$A27,'Individual results'!O:O)</f>
        <v>4</v>
      </c>
      <c r="M27">
        <f>AVERAGEIF('Individual results'!$B:$B,"="&amp;'Sumarized per 5 executions'!$A27,'Individual results'!P:P)</f>
        <v>711</v>
      </c>
      <c r="N27" s="3">
        <f>AVERAGEIF('Individual results'!$B:$B,"="&amp;'Sumarized per 5 executions'!$A27,'Individual results'!Q:Q)</f>
        <v>4.3200000000000001E-3</v>
      </c>
      <c r="O27">
        <f>SUMIF('Individual results'!$B:$B,"="&amp;'Sumarized per 5 executions'!$A27,'Individual results'!S:S)</f>
        <v>3</v>
      </c>
      <c r="P27">
        <f>AVERAGEIF('Individual results'!$B:$B,"="&amp;'Sumarized per 5 executions'!$A27,'Individual results'!T:T)</f>
        <v>38.6</v>
      </c>
      <c r="Q27">
        <f>AVERAGEIF('Individual results'!$B:$B,"="&amp;'Sumarized per 5 executions'!$A27,'Individual results'!U:U)</f>
        <v>708.8</v>
      </c>
      <c r="R27" s="3">
        <f>AVERAGEIF('Individual results'!$B:$B,"="&amp;'Sumarized per 5 executions'!$A27,'Individual results'!V:V)</f>
        <v>1.14E-3</v>
      </c>
      <c r="S27">
        <f>SUMIF('Individual results'!$B:$B,"="&amp;'Sumarized per 5 executions'!$A27,'Individual results'!X:X)</f>
        <v>4</v>
      </c>
    </row>
    <row r="28" spans="1:19" x14ac:dyDescent="0.25">
      <c r="A28" t="s">
        <v>63</v>
      </c>
      <c r="B28">
        <f>COUNTIF('Individual results'!B:B, "="&amp;'Sumarized per 5 executions'!A28)</f>
        <v>5</v>
      </c>
      <c r="C28">
        <f>AVERAGEIF('Individual results'!$B:$B,"="&amp;'Sumarized per 5 executions'!$A28,'Individual results'!D:D)</f>
        <v>431.6</v>
      </c>
      <c r="D28">
        <f>AVERAGEIF('Individual results'!$B:$B,"="&amp;'Sumarized per 5 executions'!$A28,'Individual results'!E:E)</f>
        <v>431.6</v>
      </c>
      <c r="E28">
        <f>SUMIF('Individual results'!$B:$B,"="&amp;'Sumarized per 5 executions'!$A28,'Individual results'!G:G)</f>
        <v>5</v>
      </c>
      <c r="F28">
        <f>AVERAGEIF('Individual results'!$B:$B,"="&amp;'Sumarized per 5 executions'!$A28,'Individual results'!H:H)</f>
        <v>22.984000000000002</v>
      </c>
      <c r="G28">
        <f>AVERAGEIF('Individual results'!$B:$B,"="&amp;'Sumarized per 5 executions'!$A28,'Individual results'!I:I)</f>
        <v>431.6</v>
      </c>
      <c r="H28">
        <f>AVERAGEIF('Individual results'!$B:$B,"="&amp;'Sumarized per 5 executions'!$A28,'Individual results'!J:J)</f>
        <v>0</v>
      </c>
      <c r="I28">
        <f>AVERAGEIF('Individual results'!$B:$B,"="&amp;'Sumarized per 5 executions'!$A28,'Individual results'!K:K)</f>
        <v>431.6</v>
      </c>
      <c r="J28" s="3">
        <f>AVERAGEIF('Individual results'!$B:$B,"="&amp;'Sumarized per 5 executions'!$A28,'Individual results'!L:L)</f>
        <v>0</v>
      </c>
      <c r="K28">
        <f>SUMIF('Individual results'!$B:$B,"="&amp;'Sumarized per 5 executions'!$A28,'Individual results'!N:N)</f>
        <v>5</v>
      </c>
      <c r="L28">
        <f>AVERAGEIF('Individual results'!$B:$B,"="&amp;'Sumarized per 5 executions'!$A28,'Individual results'!O:O)</f>
        <v>4.2</v>
      </c>
      <c r="M28">
        <f>AVERAGEIF('Individual results'!$B:$B,"="&amp;'Sumarized per 5 executions'!$A28,'Individual results'!P:P)</f>
        <v>433.6</v>
      </c>
      <c r="N28" s="3">
        <f>AVERAGEIF('Individual results'!$B:$B,"="&amp;'Sumarized per 5 executions'!$A28,'Individual results'!Q:Q)</f>
        <v>4.5199999999999997E-3</v>
      </c>
      <c r="O28">
        <f>SUMIF('Individual results'!$B:$B,"="&amp;'Sumarized per 5 executions'!$A28,'Individual results'!S:S)</f>
        <v>4</v>
      </c>
      <c r="P28">
        <f>AVERAGEIF('Individual results'!$B:$B,"="&amp;'Sumarized per 5 executions'!$A28,'Individual results'!T:T)</f>
        <v>37</v>
      </c>
      <c r="Q28">
        <f>AVERAGEIF('Individual results'!$B:$B,"="&amp;'Sumarized per 5 executions'!$A28,'Individual results'!U:U)</f>
        <v>431.6</v>
      </c>
      <c r="R28" s="3">
        <f>AVERAGEIF('Individual results'!$B:$B,"="&amp;'Sumarized per 5 executions'!$A28,'Individual results'!V:V)</f>
        <v>0</v>
      </c>
      <c r="S28">
        <f>SUMIF('Individual results'!$B:$B,"="&amp;'Sumarized per 5 executions'!$A28,'Individual results'!X:X)</f>
        <v>5</v>
      </c>
    </row>
    <row r="29" spans="1:19" x14ac:dyDescent="0.25">
      <c r="A29" t="s">
        <v>64</v>
      </c>
      <c r="B29">
        <f>COUNTIF('Individual results'!B:B, "="&amp;'Sumarized per 5 executions'!A29)</f>
        <v>5</v>
      </c>
      <c r="C29">
        <f>AVERAGEIF('Individual results'!$B:$B,"="&amp;'Sumarized per 5 executions'!$A29,'Individual results'!D:D)</f>
        <v>248.8</v>
      </c>
      <c r="D29">
        <f>AVERAGEIF('Individual results'!$B:$B,"="&amp;'Sumarized per 5 executions'!$A29,'Individual results'!E:E)</f>
        <v>248.8</v>
      </c>
      <c r="E29">
        <f>SUMIF('Individual results'!$B:$B,"="&amp;'Sumarized per 5 executions'!$A29,'Individual results'!G:G)</f>
        <v>5</v>
      </c>
      <c r="F29">
        <f>AVERAGEIF('Individual results'!$B:$B,"="&amp;'Sumarized per 5 executions'!$A29,'Individual results'!H:H)</f>
        <v>21.658000000000001</v>
      </c>
      <c r="G29">
        <f>AVERAGEIF('Individual results'!$B:$B,"="&amp;'Sumarized per 5 executions'!$A29,'Individual results'!I:I)</f>
        <v>248.8</v>
      </c>
      <c r="H29">
        <f>AVERAGEIF('Individual results'!$B:$B,"="&amp;'Sumarized per 5 executions'!$A29,'Individual results'!J:J)</f>
        <v>0</v>
      </c>
      <c r="I29">
        <f>AVERAGEIF('Individual results'!$B:$B,"="&amp;'Sumarized per 5 executions'!$A29,'Individual results'!K:K)</f>
        <v>248.8</v>
      </c>
      <c r="J29" s="3">
        <f>AVERAGEIF('Individual results'!$B:$B,"="&amp;'Sumarized per 5 executions'!$A29,'Individual results'!L:L)</f>
        <v>0</v>
      </c>
      <c r="K29">
        <f>SUMIF('Individual results'!$B:$B,"="&amp;'Sumarized per 5 executions'!$A29,'Individual results'!N:N)</f>
        <v>5</v>
      </c>
      <c r="L29">
        <f>AVERAGEIF('Individual results'!$B:$B,"="&amp;'Sumarized per 5 executions'!$A29,'Individual results'!O:O)</f>
        <v>4.2</v>
      </c>
      <c r="M29">
        <f>AVERAGEIF('Individual results'!$B:$B,"="&amp;'Sumarized per 5 executions'!$A29,'Individual results'!P:P)</f>
        <v>250.2</v>
      </c>
      <c r="N29" s="3">
        <f>AVERAGEIF('Individual results'!$B:$B,"="&amp;'Sumarized per 5 executions'!$A29,'Individual results'!Q:Q)</f>
        <v>5.5799999999999999E-3</v>
      </c>
      <c r="O29">
        <f>SUMIF('Individual results'!$B:$B,"="&amp;'Sumarized per 5 executions'!$A29,'Individual results'!S:S)</f>
        <v>3</v>
      </c>
      <c r="P29">
        <f>AVERAGEIF('Individual results'!$B:$B,"="&amp;'Sumarized per 5 executions'!$A29,'Individual results'!T:T)</f>
        <v>28</v>
      </c>
      <c r="Q29">
        <f>AVERAGEIF('Individual results'!$B:$B,"="&amp;'Sumarized per 5 executions'!$A29,'Individual results'!U:U)</f>
        <v>248.8</v>
      </c>
      <c r="R29" s="3">
        <f>AVERAGEIF('Individual results'!$B:$B,"="&amp;'Sumarized per 5 executions'!$A29,'Individual results'!V:V)</f>
        <v>0</v>
      </c>
      <c r="S29">
        <f>SUMIF('Individual results'!$B:$B,"="&amp;'Sumarized per 5 executions'!$A29,'Individual results'!X:X)</f>
        <v>5</v>
      </c>
    </row>
    <row r="30" spans="1:19" x14ac:dyDescent="0.25">
      <c r="A30" t="s">
        <v>65</v>
      </c>
      <c r="B30">
        <f>COUNTIF('Individual results'!B:B, "="&amp;'Sumarized per 5 executions'!A30)</f>
        <v>5</v>
      </c>
      <c r="C30">
        <f>AVERAGEIF('Individual results'!$B:$B,"="&amp;'Sumarized per 5 executions'!$A30,'Individual results'!D:D)</f>
        <v>1004.6</v>
      </c>
      <c r="D30">
        <f>AVERAGEIF('Individual results'!$B:$B,"="&amp;'Sumarized per 5 executions'!$A30,'Individual results'!E:E)</f>
        <v>1004.6</v>
      </c>
      <c r="E30">
        <f>SUMIF('Individual results'!$B:$B,"="&amp;'Sumarized per 5 executions'!$A30,'Individual results'!G:G)</f>
        <v>1</v>
      </c>
      <c r="F30">
        <f>AVERAGEIF('Individual results'!$B:$B,"="&amp;'Sumarized per 5 executions'!$A30,'Individual results'!H:H)</f>
        <v>26.630000000000003</v>
      </c>
      <c r="G30">
        <f>AVERAGEIF('Individual results'!$B:$B,"="&amp;'Sumarized per 5 executions'!$A30,'Individual results'!I:I)</f>
        <v>1007.4</v>
      </c>
      <c r="H30">
        <f>AVERAGEIF('Individual results'!$B:$B,"="&amp;'Sumarized per 5 executions'!$A30,'Individual results'!J:J)</f>
        <v>0</v>
      </c>
      <c r="I30">
        <f>AVERAGEIF('Individual results'!$B:$B,"="&amp;'Sumarized per 5 executions'!$A30,'Individual results'!K:K)</f>
        <v>1007.4</v>
      </c>
      <c r="J30" s="3">
        <f>AVERAGEIF('Individual results'!$B:$B,"="&amp;'Sumarized per 5 executions'!$A30,'Individual results'!L:L)</f>
        <v>2.6666666666666839E-3</v>
      </c>
      <c r="K30">
        <f>SUMIF('Individual results'!$B:$B,"="&amp;'Sumarized per 5 executions'!$A30,'Individual results'!N:N)</f>
        <v>4</v>
      </c>
      <c r="L30">
        <f>AVERAGEIF('Individual results'!$B:$B,"="&amp;'Sumarized per 5 executions'!$A30,'Individual results'!O:O)</f>
        <v>2</v>
      </c>
      <c r="M30">
        <f>AVERAGEIF('Individual results'!$B:$B,"="&amp;'Sumarized per 5 executions'!$A30,'Individual results'!P:P)</f>
        <v>1107.5999999999999</v>
      </c>
      <c r="N30" s="3">
        <f>AVERAGEIF('Individual results'!$B:$B,"="&amp;'Sumarized per 5 executions'!$A30,'Individual results'!Q:Q)</f>
        <v>0.10502</v>
      </c>
      <c r="O30">
        <f>SUMIF('Individual results'!$B:$B,"="&amp;'Sumarized per 5 executions'!$A30,'Individual results'!S:S)</f>
        <v>0</v>
      </c>
      <c r="P30">
        <f>AVERAGEIF('Individual results'!$B:$B,"="&amp;'Sumarized per 5 executions'!$A30,'Individual results'!T:T)</f>
        <v>23</v>
      </c>
      <c r="Q30">
        <f>AVERAGEIF('Individual results'!$B:$B,"="&amp;'Sumarized per 5 executions'!$A30,'Individual results'!U:U)</f>
        <v>1007.4</v>
      </c>
      <c r="R30" s="3">
        <f>AVERAGEIF('Individual results'!$B:$B,"="&amp;'Sumarized per 5 executions'!$A30,'Individual results'!V:V)</f>
        <v>2.96E-3</v>
      </c>
      <c r="S30">
        <f>SUMIF('Individual results'!$B:$B,"="&amp;'Sumarized per 5 executions'!$A30,'Individual results'!X:X)</f>
        <v>2</v>
      </c>
    </row>
    <row r="31" spans="1:19" x14ac:dyDescent="0.25">
      <c r="A31" t="s">
        <v>66</v>
      </c>
      <c r="B31">
        <f>COUNTIF('Individual results'!B:B, "="&amp;'Sumarized per 5 executions'!A31)</f>
        <v>5</v>
      </c>
      <c r="C31">
        <f>AVERAGEIF('Individual results'!$B:$B,"="&amp;'Sumarized per 5 executions'!$A31,'Individual results'!D:D)</f>
        <v>713.2</v>
      </c>
      <c r="D31">
        <f>AVERAGEIF('Individual results'!$B:$B,"="&amp;'Sumarized per 5 executions'!$A31,'Individual results'!E:E)</f>
        <v>713.2</v>
      </c>
      <c r="E31">
        <f>SUMIF('Individual results'!$B:$B,"="&amp;'Sumarized per 5 executions'!$A31,'Individual results'!G:G)</f>
        <v>5</v>
      </c>
      <c r="F31">
        <f>AVERAGEIF('Individual results'!$B:$B,"="&amp;'Sumarized per 5 executions'!$A31,'Individual results'!H:H)</f>
        <v>24.839999999999996</v>
      </c>
      <c r="G31">
        <f>AVERAGEIF('Individual results'!$B:$B,"="&amp;'Sumarized per 5 executions'!$A31,'Individual results'!I:I)</f>
        <v>713.4</v>
      </c>
      <c r="H31">
        <f>AVERAGEIF('Individual results'!$B:$B,"="&amp;'Sumarized per 5 executions'!$A31,'Individual results'!J:J)</f>
        <v>0</v>
      </c>
      <c r="I31">
        <f>AVERAGEIF('Individual results'!$B:$B,"="&amp;'Sumarized per 5 executions'!$A31,'Individual results'!K:K)</f>
        <v>713.4</v>
      </c>
      <c r="J31" s="3">
        <f>AVERAGEIF('Individual results'!$B:$B,"="&amp;'Sumarized per 5 executions'!$A31,'Individual results'!L:L)</f>
        <v>2.9239766081872175E-4</v>
      </c>
      <c r="K31">
        <f>SUMIF('Individual results'!$B:$B,"="&amp;'Sumarized per 5 executions'!$A31,'Individual results'!N:N)</f>
        <v>4</v>
      </c>
      <c r="L31">
        <f>AVERAGEIF('Individual results'!$B:$B,"="&amp;'Sumarized per 5 executions'!$A31,'Individual results'!O:O)</f>
        <v>2</v>
      </c>
      <c r="M31">
        <f>AVERAGEIF('Individual results'!$B:$B,"="&amp;'Sumarized per 5 executions'!$A31,'Individual results'!P:P)</f>
        <v>759.2</v>
      </c>
      <c r="N31" s="3">
        <f>AVERAGEIF('Individual results'!$B:$B,"="&amp;'Sumarized per 5 executions'!$A31,'Individual results'!Q:Q)</f>
        <v>6.4860000000000001E-2</v>
      </c>
      <c r="O31">
        <f>SUMIF('Individual results'!$B:$B,"="&amp;'Sumarized per 5 executions'!$A31,'Individual results'!S:S)</f>
        <v>0</v>
      </c>
      <c r="P31">
        <f>AVERAGEIF('Individual results'!$B:$B,"="&amp;'Sumarized per 5 executions'!$A31,'Individual results'!T:T)</f>
        <v>23.2</v>
      </c>
      <c r="Q31">
        <f>AVERAGEIF('Individual results'!$B:$B,"="&amp;'Sumarized per 5 executions'!$A31,'Individual results'!U:U)</f>
        <v>717.4</v>
      </c>
      <c r="R31" s="3">
        <f>AVERAGEIF('Individual results'!$B:$B,"="&amp;'Sumarized per 5 executions'!$A31,'Individual results'!V:V)</f>
        <v>6.0399999999999994E-3</v>
      </c>
      <c r="S31">
        <f>SUMIF('Individual results'!$B:$B,"="&amp;'Sumarized per 5 executions'!$A31,'Individual results'!X:X)</f>
        <v>1</v>
      </c>
    </row>
    <row r="32" spans="1:19" x14ac:dyDescent="0.25">
      <c r="A32" t="s">
        <v>67</v>
      </c>
      <c r="B32">
        <f>COUNTIF('Individual results'!B:B, "="&amp;'Sumarized per 5 executions'!A32)</f>
        <v>5</v>
      </c>
      <c r="C32">
        <f>AVERAGEIF('Individual results'!$B:$B,"="&amp;'Sumarized per 5 executions'!$A32,'Individual results'!D:D)</f>
        <v>469.2</v>
      </c>
      <c r="D32">
        <f>AVERAGEIF('Individual results'!$B:$B,"="&amp;'Sumarized per 5 executions'!$A32,'Individual results'!E:E)</f>
        <v>469.2</v>
      </c>
      <c r="E32">
        <f>SUMIF('Individual results'!$B:$B,"="&amp;'Sumarized per 5 executions'!$A32,'Individual results'!G:G)</f>
        <v>5</v>
      </c>
      <c r="F32">
        <f>AVERAGEIF('Individual results'!$B:$B,"="&amp;'Sumarized per 5 executions'!$A32,'Individual results'!H:H)</f>
        <v>22.641999999999999</v>
      </c>
      <c r="G32">
        <f>AVERAGEIF('Individual results'!$B:$B,"="&amp;'Sumarized per 5 executions'!$A32,'Individual results'!I:I)</f>
        <v>469.2</v>
      </c>
      <c r="H32">
        <f>AVERAGEIF('Individual results'!$B:$B,"="&amp;'Sumarized per 5 executions'!$A32,'Individual results'!J:J)</f>
        <v>0</v>
      </c>
      <c r="I32">
        <f>AVERAGEIF('Individual results'!$B:$B,"="&amp;'Sumarized per 5 executions'!$A32,'Individual results'!K:K)</f>
        <v>469.2</v>
      </c>
      <c r="J32" s="3">
        <f>AVERAGEIF('Individual results'!$B:$B,"="&amp;'Sumarized per 5 executions'!$A32,'Individual results'!L:L)</f>
        <v>0</v>
      </c>
      <c r="K32">
        <f>SUMIF('Individual results'!$B:$B,"="&amp;'Sumarized per 5 executions'!$A32,'Individual results'!N:N)</f>
        <v>5</v>
      </c>
      <c r="L32">
        <f>AVERAGEIF('Individual results'!$B:$B,"="&amp;'Sumarized per 5 executions'!$A32,'Individual results'!O:O)</f>
        <v>2</v>
      </c>
      <c r="M32">
        <f>AVERAGEIF('Individual results'!$B:$B,"="&amp;'Sumarized per 5 executions'!$A32,'Individual results'!P:P)</f>
        <v>484.6</v>
      </c>
      <c r="N32" s="3">
        <f>AVERAGEIF('Individual results'!$B:$B,"="&amp;'Sumarized per 5 executions'!$A32,'Individual results'!Q:Q)</f>
        <v>3.2720000000000006E-2</v>
      </c>
      <c r="O32">
        <f>SUMIF('Individual results'!$B:$B,"="&amp;'Sumarized per 5 executions'!$A32,'Individual results'!S:S)</f>
        <v>0</v>
      </c>
      <c r="P32">
        <f>AVERAGEIF('Individual results'!$B:$B,"="&amp;'Sumarized per 5 executions'!$A32,'Individual results'!T:T)</f>
        <v>22.4</v>
      </c>
      <c r="Q32">
        <f>AVERAGEIF('Individual results'!$B:$B,"="&amp;'Sumarized per 5 executions'!$A32,'Individual results'!U:U)</f>
        <v>469.6</v>
      </c>
      <c r="R32" s="3">
        <f>AVERAGEIF('Individual results'!$B:$B,"="&amp;'Sumarized per 5 executions'!$A32,'Individual results'!V:V)</f>
        <v>8.8000000000000003E-4</v>
      </c>
      <c r="S32">
        <f>SUMIF('Individual results'!$B:$B,"="&amp;'Sumarized per 5 executions'!$A32,'Individual results'!X:X)</f>
        <v>4</v>
      </c>
    </row>
    <row r="33" spans="1:19" x14ac:dyDescent="0.25">
      <c r="A33" t="s">
        <v>68</v>
      </c>
      <c r="B33">
        <f>COUNTIF('Individual results'!B:B, "="&amp;'Sumarized per 5 executions'!A33)</f>
        <v>5</v>
      </c>
      <c r="C33">
        <f>AVERAGEIF('Individual results'!$B:$B,"="&amp;'Sumarized per 5 executions'!$A33,'Individual results'!D:D)</f>
        <v>840.4</v>
      </c>
      <c r="D33">
        <f>AVERAGEIF('Individual results'!$B:$B,"="&amp;'Sumarized per 5 executions'!$A33,'Individual results'!E:E)</f>
        <v>840.4</v>
      </c>
      <c r="E33">
        <f>SUMIF('Individual results'!$B:$B,"="&amp;'Sumarized per 5 executions'!$A33,'Individual results'!G:G)</f>
        <v>0</v>
      </c>
      <c r="F33">
        <f>AVERAGEIF('Individual results'!$B:$B,"="&amp;'Sumarized per 5 executions'!$A33,'Individual results'!H:H)</f>
        <v>33.268000000000001</v>
      </c>
      <c r="G33">
        <f>AVERAGEIF('Individual results'!$B:$B,"="&amp;'Sumarized per 5 executions'!$A33,'Individual results'!I:I)</f>
        <v>840.4</v>
      </c>
      <c r="H33">
        <f>AVERAGEIF('Individual results'!$B:$B,"="&amp;'Sumarized per 5 executions'!$A33,'Individual results'!J:J)</f>
        <v>0</v>
      </c>
      <c r="I33">
        <f>AVERAGEIF('Individual results'!$B:$B,"="&amp;'Sumarized per 5 executions'!$A33,'Individual results'!K:K)</f>
        <v>840.4</v>
      </c>
      <c r="J33" s="3">
        <f>AVERAGEIF('Individual results'!$B:$B,"="&amp;'Sumarized per 5 executions'!$A33,'Individual results'!L:L)</f>
        <v>0</v>
      </c>
      <c r="K33">
        <f>SUMIF('Individual results'!$B:$B,"="&amp;'Sumarized per 5 executions'!$A33,'Individual results'!N:N)</f>
        <v>5</v>
      </c>
      <c r="L33">
        <f>AVERAGEIF('Individual results'!$B:$B,"="&amp;'Sumarized per 5 executions'!$A33,'Individual results'!O:O)</f>
        <v>4.4000000000000004</v>
      </c>
      <c r="M33">
        <f>AVERAGEIF('Individual results'!$B:$B,"="&amp;'Sumarized per 5 executions'!$A33,'Individual results'!P:P)</f>
        <v>868.8</v>
      </c>
      <c r="N33" s="3">
        <f>AVERAGEIF('Individual results'!$B:$B,"="&amp;'Sumarized per 5 executions'!$A33,'Individual results'!Q:Q)</f>
        <v>3.3299999999999996E-2</v>
      </c>
      <c r="O33">
        <f>SUMIF('Individual results'!$B:$B,"="&amp;'Sumarized per 5 executions'!$A33,'Individual results'!S:S)</f>
        <v>1</v>
      </c>
      <c r="P33">
        <f>AVERAGEIF('Individual results'!$B:$B,"="&amp;'Sumarized per 5 executions'!$A33,'Individual results'!T:T)</f>
        <v>48.2</v>
      </c>
      <c r="Q33">
        <f>AVERAGEIF('Individual results'!$B:$B,"="&amp;'Sumarized per 5 executions'!$A33,'Individual results'!U:U)</f>
        <v>847.6</v>
      </c>
      <c r="R33" s="3">
        <f>AVERAGEIF('Individual results'!$B:$B,"="&amp;'Sumarized per 5 executions'!$A33,'Individual results'!V:V)</f>
        <v>8.6199999999999992E-3</v>
      </c>
      <c r="S33">
        <f>SUMIF('Individual results'!$B:$B,"="&amp;'Sumarized per 5 executions'!$A33,'Individual results'!X:X)</f>
        <v>4</v>
      </c>
    </row>
    <row r="34" spans="1:19" x14ac:dyDescent="0.25">
      <c r="A34" t="s">
        <v>69</v>
      </c>
      <c r="B34">
        <f>COUNTIF('Individual results'!B:B, "="&amp;'Sumarized per 5 executions'!A34)</f>
        <v>5</v>
      </c>
      <c r="C34">
        <f>AVERAGEIF('Individual results'!$B:$B,"="&amp;'Sumarized per 5 executions'!$A34,'Individual results'!D:D)</f>
        <v>546.79999999999995</v>
      </c>
      <c r="D34">
        <f>AVERAGEIF('Individual results'!$B:$B,"="&amp;'Sumarized per 5 executions'!$A34,'Individual results'!E:E)</f>
        <v>546.79999999999995</v>
      </c>
      <c r="E34">
        <f>SUMIF('Individual results'!$B:$B,"="&amp;'Sumarized per 5 executions'!$A34,'Individual results'!G:G)</f>
        <v>2</v>
      </c>
      <c r="F34">
        <f>AVERAGEIF('Individual results'!$B:$B,"="&amp;'Sumarized per 5 executions'!$A34,'Individual results'!H:H)</f>
        <v>30.74</v>
      </c>
      <c r="G34">
        <f>AVERAGEIF('Individual results'!$B:$B,"="&amp;'Sumarized per 5 executions'!$A34,'Individual results'!I:I)</f>
        <v>546.79999999999995</v>
      </c>
      <c r="H34">
        <f>AVERAGEIF('Individual results'!$B:$B,"="&amp;'Sumarized per 5 executions'!$A34,'Individual results'!J:J)</f>
        <v>0</v>
      </c>
      <c r="I34">
        <f>AVERAGEIF('Individual results'!$B:$B,"="&amp;'Sumarized per 5 executions'!$A34,'Individual results'!K:K)</f>
        <v>546.79999999999995</v>
      </c>
      <c r="J34" s="3">
        <f>AVERAGEIF('Individual results'!$B:$B,"="&amp;'Sumarized per 5 executions'!$A34,'Individual results'!L:L)</f>
        <v>0</v>
      </c>
      <c r="K34">
        <f>SUMIF('Individual results'!$B:$B,"="&amp;'Sumarized per 5 executions'!$A34,'Individual results'!N:N)</f>
        <v>5</v>
      </c>
      <c r="L34">
        <f>AVERAGEIF('Individual results'!$B:$B,"="&amp;'Sumarized per 5 executions'!$A34,'Individual results'!O:O)</f>
        <v>4.8</v>
      </c>
      <c r="M34">
        <f>AVERAGEIF('Individual results'!$B:$B,"="&amp;'Sumarized per 5 executions'!$A34,'Individual results'!P:P)</f>
        <v>561.4</v>
      </c>
      <c r="N34" s="3">
        <f>AVERAGEIF('Individual results'!$B:$B,"="&amp;'Sumarized per 5 executions'!$A34,'Individual results'!Q:Q)</f>
        <v>2.7100000000000003E-2</v>
      </c>
      <c r="O34">
        <f>SUMIF('Individual results'!$B:$B,"="&amp;'Sumarized per 5 executions'!$A34,'Individual results'!S:S)</f>
        <v>1</v>
      </c>
      <c r="P34">
        <f>AVERAGEIF('Individual results'!$B:$B,"="&amp;'Sumarized per 5 executions'!$A34,'Individual results'!T:T)</f>
        <v>49.2</v>
      </c>
      <c r="Q34">
        <f>AVERAGEIF('Individual results'!$B:$B,"="&amp;'Sumarized per 5 executions'!$A34,'Individual results'!U:U)</f>
        <v>547.4</v>
      </c>
      <c r="R34" s="3">
        <f>AVERAGEIF('Individual results'!$B:$B,"="&amp;'Sumarized per 5 executions'!$A34,'Individual results'!V:V)</f>
        <v>1.1000000000000001E-3</v>
      </c>
      <c r="S34">
        <f>SUMIF('Individual results'!$B:$B,"="&amp;'Sumarized per 5 executions'!$A34,'Individual results'!X:X)</f>
        <v>4</v>
      </c>
    </row>
    <row r="35" spans="1:19" x14ac:dyDescent="0.25">
      <c r="A35" t="s">
        <v>70</v>
      </c>
      <c r="B35">
        <f>COUNTIF('Individual results'!B:B, "="&amp;'Sumarized per 5 executions'!A35)</f>
        <v>5</v>
      </c>
      <c r="C35">
        <f>AVERAGEIF('Individual results'!$B:$B,"="&amp;'Sumarized per 5 executions'!$A35,'Individual results'!D:D)</f>
        <v>321.2</v>
      </c>
      <c r="D35">
        <f>AVERAGEIF('Individual results'!$B:$B,"="&amp;'Sumarized per 5 executions'!$A35,'Individual results'!E:E)</f>
        <v>321.2</v>
      </c>
      <c r="E35">
        <f>SUMIF('Individual results'!$B:$B,"="&amp;'Sumarized per 5 executions'!$A35,'Individual results'!G:G)</f>
        <v>5</v>
      </c>
      <c r="F35">
        <f>AVERAGEIF('Individual results'!$B:$B,"="&amp;'Sumarized per 5 executions'!$A35,'Individual results'!H:H)</f>
        <v>28.470000000000006</v>
      </c>
      <c r="G35">
        <f>AVERAGEIF('Individual results'!$B:$B,"="&amp;'Sumarized per 5 executions'!$A35,'Individual results'!I:I)</f>
        <v>321.2</v>
      </c>
      <c r="H35">
        <f>AVERAGEIF('Individual results'!$B:$B,"="&amp;'Sumarized per 5 executions'!$A35,'Individual results'!J:J)</f>
        <v>0</v>
      </c>
      <c r="I35">
        <f>AVERAGEIF('Individual results'!$B:$B,"="&amp;'Sumarized per 5 executions'!$A35,'Individual results'!K:K)</f>
        <v>321.2</v>
      </c>
      <c r="J35" s="3">
        <f>AVERAGEIF('Individual results'!$B:$B,"="&amp;'Sumarized per 5 executions'!$A35,'Individual results'!L:L)</f>
        <v>0</v>
      </c>
      <c r="K35">
        <f>SUMIF('Individual results'!$B:$B,"="&amp;'Sumarized per 5 executions'!$A35,'Individual results'!N:N)</f>
        <v>5</v>
      </c>
      <c r="L35">
        <f>AVERAGEIF('Individual results'!$B:$B,"="&amp;'Sumarized per 5 executions'!$A35,'Individual results'!O:O)</f>
        <v>4.4000000000000004</v>
      </c>
      <c r="M35">
        <f>AVERAGEIF('Individual results'!$B:$B,"="&amp;'Sumarized per 5 executions'!$A35,'Individual results'!P:P)</f>
        <v>321.60000000000002</v>
      </c>
      <c r="N35" s="3">
        <f>AVERAGEIF('Individual results'!$B:$B,"="&amp;'Sumarized per 5 executions'!$A35,'Individual results'!Q:Q)</f>
        <v>1.2000000000000001E-3</v>
      </c>
      <c r="O35">
        <f>SUMIF('Individual results'!$B:$B,"="&amp;'Sumarized per 5 executions'!$A35,'Individual results'!S:S)</f>
        <v>4</v>
      </c>
      <c r="P35">
        <f>AVERAGEIF('Individual results'!$B:$B,"="&amp;'Sumarized per 5 executions'!$A35,'Individual results'!T:T)</f>
        <v>43.6</v>
      </c>
      <c r="Q35">
        <f>AVERAGEIF('Individual results'!$B:$B,"="&amp;'Sumarized per 5 executions'!$A35,'Individual results'!U:U)</f>
        <v>321.2</v>
      </c>
      <c r="R35" s="3">
        <f>AVERAGEIF('Individual results'!$B:$B,"="&amp;'Sumarized per 5 executions'!$A35,'Individual results'!V:V)</f>
        <v>0</v>
      </c>
      <c r="S35">
        <f>SUMIF('Individual results'!$B:$B,"="&amp;'Sumarized per 5 executions'!$A35,'Individual results'!X:X)</f>
        <v>5</v>
      </c>
    </row>
    <row r="36" spans="1:19" x14ac:dyDescent="0.25">
      <c r="A36" t="s">
        <v>71</v>
      </c>
      <c r="B36">
        <f>COUNTIF('Individual results'!B:B, "="&amp;'Sumarized per 5 executions'!A36)</f>
        <v>5</v>
      </c>
      <c r="C36">
        <f>AVERAGEIF('Individual results'!$B:$B,"="&amp;'Sumarized per 5 executions'!$A36,'Individual results'!D:D)</f>
        <v>803</v>
      </c>
      <c r="D36">
        <f>AVERAGEIF('Individual results'!$B:$B,"="&amp;'Sumarized per 5 executions'!$A36,'Individual results'!E:E)</f>
        <v>803</v>
      </c>
      <c r="E36">
        <f>SUMIF('Individual results'!$B:$B,"="&amp;'Sumarized per 5 executions'!$A36,'Individual results'!G:G)</f>
        <v>0</v>
      </c>
      <c r="F36">
        <f>AVERAGEIF('Individual results'!$B:$B,"="&amp;'Sumarized per 5 executions'!$A36,'Individual results'!H:H)</f>
        <v>40.65</v>
      </c>
      <c r="G36">
        <f>AVERAGEIF('Individual results'!$B:$B,"="&amp;'Sumarized per 5 executions'!$A36,'Individual results'!I:I)</f>
        <v>803</v>
      </c>
      <c r="H36">
        <f>AVERAGEIF('Individual results'!$B:$B,"="&amp;'Sumarized per 5 executions'!$A36,'Individual results'!J:J)</f>
        <v>0</v>
      </c>
      <c r="I36">
        <f>AVERAGEIF('Individual results'!$B:$B,"="&amp;'Sumarized per 5 executions'!$A36,'Individual results'!K:K)</f>
        <v>803</v>
      </c>
      <c r="J36" s="3">
        <f>AVERAGEIF('Individual results'!$B:$B,"="&amp;'Sumarized per 5 executions'!$A36,'Individual results'!L:L)</f>
        <v>0</v>
      </c>
      <c r="K36">
        <f>SUMIF('Individual results'!$B:$B,"="&amp;'Sumarized per 5 executions'!$A36,'Individual results'!N:N)</f>
        <v>5</v>
      </c>
      <c r="L36">
        <f>AVERAGEIF('Individual results'!$B:$B,"="&amp;'Sumarized per 5 executions'!$A36,'Individual results'!O:O)</f>
        <v>8.6</v>
      </c>
      <c r="M36">
        <f>AVERAGEIF('Individual results'!$B:$B,"="&amp;'Sumarized per 5 executions'!$A36,'Individual results'!P:P)</f>
        <v>826.4</v>
      </c>
      <c r="N36" s="3">
        <f>AVERAGEIF('Individual results'!$B:$B,"="&amp;'Sumarized per 5 executions'!$A36,'Individual results'!Q:Q)</f>
        <v>2.964E-2</v>
      </c>
      <c r="O36">
        <f>SUMIF('Individual results'!$B:$B,"="&amp;'Sumarized per 5 executions'!$A36,'Individual results'!S:S)</f>
        <v>1</v>
      </c>
      <c r="P36">
        <f>AVERAGEIF('Individual results'!$B:$B,"="&amp;'Sumarized per 5 executions'!$A36,'Individual results'!T:T)</f>
        <v>76.8</v>
      </c>
      <c r="Q36">
        <f>AVERAGEIF('Individual results'!$B:$B,"="&amp;'Sumarized per 5 executions'!$A36,'Individual results'!U:U)</f>
        <v>803</v>
      </c>
      <c r="R36" s="3">
        <f>AVERAGEIF('Individual results'!$B:$B,"="&amp;'Sumarized per 5 executions'!$A36,'Individual results'!V:V)</f>
        <v>0</v>
      </c>
      <c r="S36">
        <f>SUMIF('Individual results'!$B:$B,"="&amp;'Sumarized per 5 executions'!$A36,'Individual results'!X:X)</f>
        <v>5</v>
      </c>
    </row>
    <row r="37" spans="1:19" x14ac:dyDescent="0.25">
      <c r="A37" t="s">
        <v>72</v>
      </c>
      <c r="B37">
        <f>COUNTIF('Individual results'!B:B, "="&amp;'Sumarized per 5 executions'!A37)</f>
        <v>5</v>
      </c>
      <c r="C37">
        <f>AVERAGEIF('Individual results'!$B:$B,"="&amp;'Sumarized per 5 executions'!$A37,'Individual results'!D:D)</f>
        <v>503.2</v>
      </c>
      <c r="D37">
        <f>AVERAGEIF('Individual results'!$B:$B,"="&amp;'Sumarized per 5 executions'!$A37,'Individual results'!E:E)</f>
        <v>503.2</v>
      </c>
      <c r="E37">
        <f>SUMIF('Individual results'!$B:$B,"="&amp;'Sumarized per 5 executions'!$A37,'Individual results'!G:G)</f>
        <v>3</v>
      </c>
      <c r="F37">
        <f>AVERAGEIF('Individual results'!$B:$B,"="&amp;'Sumarized per 5 executions'!$A37,'Individual results'!H:H)</f>
        <v>37.988000000000007</v>
      </c>
      <c r="G37">
        <f>AVERAGEIF('Individual results'!$B:$B,"="&amp;'Sumarized per 5 executions'!$A37,'Individual results'!I:I)</f>
        <v>503.2</v>
      </c>
      <c r="H37">
        <f>AVERAGEIF('Individual results'!$B:$B,"="&amp;'Sumarized per 5 executions'!$A37,'Individual results'!J:J)</f>
        <v>0</v>
      </c>
      <c r="I37">
        <f>AVERAGEIF('Individual results'!$B:$B,"="&amp;'Sumarized per 5 executions'!$A37,'Individual results'!K:K)</f>
        <v>503.2</v>
      </c>
      <c r="J37" s="3">
        <f>AVERAGEIF('Individual results'!$B:$B,"="&amp;'Sumarized per 5 executions'!$A37,'Individual results'!L:L)</f>
        <v>0</v>
      </c>
      <c r="K37">
        <f>SUMIF('Individual results'!$B:$B,"="&amp;'Sumarized per 5 executions'!$A37,'Individual results'!N:N)</f>
        <v>5</v>
      </c>
      <c r="L37">
        <f>AVERAGEIF('Individual results'!$B:$B,"="&amp;'Sumarized per 5 executions'!$A37,'Individual results'!O:O)</f>
        <v>8.6</v>
      </c>
      <c r="M37">
        <f>AVERAGEIF('Individual results'!$B:$B,"="&amp;'Sumarized per 5 executions'!$A37,'Individual results'!P:P)</f>
        <v>513.6</v>
      </c>
      <c r="N37" s="3">
        <f>AVERAGEIF('Individual results'!$B:$B,"="&amp;'Sumarized per 5 executions'!$A37,'Individual results'!Q:Q)</f>
        <v>2.0660000000000001E-2</v>
      </c>
      <c r="O37">
        <f>SUMIF('Individual results'!$B:$B,"="&amp;'Sumarized per 5 executions'!$A37,'Individual results'!S:S)</f>
        <v>0</v>
      </c>
      <c r="P37">
        <f>AVERAGEIF('Individual results'!$B:$B,"="&amp;'Sumarized per 5 executions'!$A37,'Individual results'!T:T)</f>
        <v>72.400000000000006</v>
      </c>
      <c r="Q37">
        <f>AVERAGEIF('Individual results'!$B:$B,"="&amp;'Sumarized per 5 executions'!$A37,'Individual results'!U:U)</f>
        <v>503.6</v>
      </c>
      <c r="R37" s="3">
        <f>AVERAGEIF('Individual results'!$B:$B,"="&amp;'Sumarized per 5 executions'!$A37,'Individual results'!V:V)</f>
        <v>7.8000000000000009E-4</v>
      </c>
      <c r="S37">
        <f>SUMIF('Individual results'!$B:$B,"="&amp;'Sumarized per 5 executions'!$A37,'Individual results'!X:X)</f>
        <v>4</v>
      </c>
    </row>
    <row r="38" spans="1:19" x14ac:dyDescent="0.25">
      <c r="A38" t="s">
        <v>73</v>
      </c>
      <c r="B38">
        <f>COUNTIF('Individual results'!B:B, "="&amp;'Sumarized per 5 executions'!A38)</f>
        <v>5</v>
      </c>
      <c r="C38">
        <f>AVERAGEIF('Individual results'!$B:$B,"="&amp;'Sumarized per 5 executions'!$A38,'Individual results'!D:D)</f>
        <v>289</v>
      </c>
      <c r="D38">
        <f>AVERAGEIF('Individual results'!$B:$B,"="&amp;'Sumarized per 5 executions'!$A38,'Individual results'!E:E)</f>
        <v>289</v>
      </c>
      <c r="E38">
        <f>SUMIF('Individual results'!$B:$B,"="&amp;'Sumarized per 5 executions'!$A38,'Individual results'!G:G)</f>
        <v>5</v>
      </c>
      <c r="F38">
        <f>AVERAGEIF('Individual results'!$B:$B,"="&amp;'Sumarized per 5 executions'!$A38,'Individual results'!H:H)</f>
        <v>34.634</v>
      </c>
      <c r="G38">
        <f>AVERAGEIF('Individual results'!$B:$B,"="&amp;'Sumarized per 5 executions'!$A38,'Individual results'!I:I)</f>
        <v>289</v>
      </c>
      <c r="H38">
        <f>AVERAGEIF('Individual results'!$B:$B,"="&amp;'Sumarized per 5 executions'!$A38,'Individual results'!J:J)</f>
        <v>0</v>
      </c>
      <c r="I38">
        <f>AVERAGEIF('Individual results'!$B:$B,"="&amp;'Sumarized per 5 executions'!$A38,'Individual results'!K:K)</f>
        <v>289</v>
      </c>
      <c r="J38" s="3">
        <f>AVERAGEIF('Individual results'!$B:$B,"="&amp;'Sumarized per 5 executions'!$A38,'Individual results'!L:L)</f>
        <v>0</v>
      </c>
      <c r="K38">
        <f>SUMIF('Individual results'!$B:$B,"="&amp;'Sumarized per 5 executions'!$A38,'Individual results'!N:N)</f>
        <v>5</v>
      </c>
      <c r="L38">
        <f>AVERAGEIF('Individual results'!$B:$B,"="&amp;'Sumarized per 5 executions'!$A38,'Individual results'!O:O)</f>
        <v>8.4</v>
      </c>
      <c r="M38">
        <f>AVERAGEIF('Individual results'!$B:$B,"="&amp;'Sumarized per 5 executions'!$A38,'Individual results'!P:P)</f>
        <v>289</v>
      </c>
      <c r="N38" s="3">
        <f>AVERAGEIF('Individual results'!$B:$B,"="&amp;'Sumarized per 5 executions'!$A38,'Individual results'!Q:Q)</f>
        <v>0</v>
      </c>
      <c r="O38">
        <f>SUMIF('Individual results'!$B:$B,"="&amp;'Sumarized per 5 executions'!$A38,'Individual results'!S:S)</f>
        <v>5</v>
      </c>
      <c r="P38">
        <f>AVERAGEIF('Individual results'!$B:$B,"="&amp;'Sumarized per 5 executions'!$A38,'Individual results'!T:T)</f>
        <v>71</v>
      </c>
      <c r="Q38">
        <f>AVERAGEIF('Individual results'!$B:$B,"="&amp;'Sumarized per 5 executions'!$A38,'Individual results'!U:U)</f>
        <v>289</v>
      </c>
      <c r="R38" s="3">
        <f>AVERAGEIF('Individual results'!$B:$B,"="&amp;'Sumarized per 5 executions'!$A38,'Individual results'!V:V)</f>
        <v>0</v>
      </c>
      <c r="S38">
        <f>SUMIF('Individual results'!$B:$B,"="&amp;'Sumarized per 5 executions'!$A38,'Individual results'!X:X)</f>
        <v>5</v>
      </c>
    </row>
    <row r="39" spans="1:19" x14ac:dyDescent="0.25">
      <c r="A39" t="s">
        <v>77</v>
      </c>
      <c r="B39">
        <f>COUNTIF('Individual results'!B:B, "="&amp;'Sumarized per 5 executions'!A39)</f>
        <v>5</v>
      </c>
      <c r="C39">
        <f>AVERAGEIF('Individual results'!$B:$B,"="&amp;'Sumarized per 5 executions'!$A39,'Individual results'!D:D)</f>
        <v>1703.2</v>
      </c>
      <c r="D39">
        <f>AVERAGEIF('Individual results'!$B:$B,"="&amp;'Sumarized per 5 executions'!$A39,'Individual results'!E:E)</f>
        <v>1921.8</v>
      </c>
      <c r="E39">
        <f>SUMIF('Individual results'!$B:$B,"="&amp;'Sumarized per 5 executions'!$A39,'Individual results'!G:G)</f>
        <v>0</v>
      </c>
      <c r="F39">
        <f>AVERAGEIF('Individual results'!$B:$B,"="&amp;'Sumarized per 5 executions'!$A39,'Individual results'!H:H)</f>
        <v>104.13399999999999</v>
      </c>
      <c r="G39">
        <f>AVERAGEIF('Individual results'!$B:$B,"="&amp;'Sumarized per 5 executions'!$A39,'Individual results'!I:I)</f>
        <v>1714.4</v>
      </c>
      <c r="H39">
        <f>AVERAGEIF('Individual results'!$B:$B,"="&amp;'Sumarized per 5 executions'!$A39,'Individual results'!J:J)</f>
        <v>0</v>
      </c>
      <c r="I39">
        <f>AVERAGEIF('Individual results'!$B:$B,"="&amp;'Sumarized per 5 executions'!$A39,'Individual results'!K:K)</f>
        <v>1714.4</v>
      </c>
      <c r="J39" s="3">
        <f>AVERAGEIF('Individual results'!$B:$B,"="&amp;'Sumarized per 5 executions'!$A39,'Individual results'!L:L)</f>
        <v>6.6441909638893289E-3</v>
      </c>
      <c r="K39">
        <f>SUMIF('Individual results'!$B:$B,"="&amp;'Sumarized per 5 executions'!$A39,'Individual results'!N:N)</f>
        <v>3</v>
      </c>
      <c r="L39">
        <f>AVERAGEIF('Individual results'!$B:$B,"="&amp;'Sumarized per 5 executions'!$A39,'Individual results'!O:O)</f>
        <v>10.412000000000001</v>
      </c>
      <c r="M39">
        <f>AVERAGEIF('Individual results'!$B:$B,"="&amp;'Sumarized per 5 executions'!$A39,'Individual results'!P:P)</f>
        <v>1898.2</v>
      </c>
      <c r="N39" s="3">
        <f>AVERAGEIF('Individual results'!$B:$B,"="&amp;'Sumarized per 5 executions'!$A39,'Individual results'!Q:Q)</f>
        <v>0.11440733833684806</v>
      </c>
      <c r="O39">
        <f>SUMIF('Individual results'!$B:$B,"="&amp;'Sumarized per 5 executions'!$A39,'Individual results'!S:S)</f>
        <v>0</v>
      </c>
      <c r="P39">
        <f>AVERAGEIF('Individual results'!$B:$B,"="&amp;'Sumarized per 5 executions'!$A39,'Individual results'!T:T)</f>
        <v>129.61199999999999</v>
      </c>
      <c r="Q39">
        <f>AVERAGEIF('Individual results'!$B:$B,"="&amp;'Sumarized per 5 executions'!$A39,'Individual results'!U:U)</f>
        <v>1715.6</v>
      </c>
      <c r="R39" s="3">
        <f>AVERAGEIF('Individual results'!$B:$B,"="&amp;'Sumarized per 5 executions'!$A39,'Individual results'!V:V)</f>
        <v>7.306394905624858E-3</v>
      </c>
      <c r="S39">
        <f>SUMIF('Individual results'!$B:$B,"="&amp;'Sumarized per 5 executions'!$A39,'Individual results'!X:X)</f>
        <v>2</v>
      </c>
    </row>
    <row r="40" spans="1:19" x14ac:dyDescent="0.25">
      <c r="A40" t="s">
        <v>78</v>
      </c>
      <c r="B40">
        <f>COUNTIF('Individual results'!B:B, "="&amp;'Sumarized per 5 executions'!A40)</f>
        <v>5</v>
      </c>
      <c r="C40">
        <f>AVERAGEIF('Individual results'!$B:$B,"="&amp;'Sumarized per 5 executions'!$A40,'Individual results'!D:D)</f>
        <v>1144</v>
      </c>
      <c r="D40">
        <f>AVERAGEIF('Individual results'!$B:$B,"="&amp;'Sumarized per 5 executions'!$A40,'Individual results'!E:E)</f>
        <v>1232.8</v>
      </c>
      <c r="E40">
        <f>SUMIF('Individual results'!$B:$B,"="&amp;'Sumarized per 5 executions'!$A40,'Individual results'!G:G)</f>
        <v>0</v>
      </c>
      <c r="F40">
        <f>AVERAGEIF('Individual results'!$B:$B,"="&amp;'Sumarized per 5 executions'!$A40,'Individual results'!H:H)</f>
        <v>106.55799999999999</v>
      </c>
      <c r="G40">
        <f>AVERAGEIF('Individual results'!$B:$B,"="&amp;'Sumarized per 5 executions'!$A40,'Individual results'!I:I)</f>
        <v>1144</v>
      </c>
      <c r="H40">
        <f>AVERAGEIF('Individual results'!$B:$B,"="&amp;'Sumarized per 5 executions'!$A40,'Individual results'!J:J)</f>
        <v>0</v>
      </c>
      <c r="I40">
        <f>AVERAGEIF('Individual results'!$B:$B,"="&amp;'Sumarized per 5 executions'!$A40,'Individual results'!K:K)</f>
        <v>1144</v>
      </c>
      <c r="J40" s="3">
        <f>AVERAGEIF('Individual results'!$B:$B,"="&amp;'Sumarized per 5 executions'!$A40,'Individual results'!L:L)</f>
        <v>0</v>
      </c>
      <c r="K40">
        <f>SUMIF('Individual results'!$B:$B,"="&amp;'Sumarized per 5 executions'!$A40,'Individual results'!N:N)</f>
        <v>5</v>
      </c>
      <c r="L40">
        <f>AVERAGEIF('Individual results'!$B:$B,"="&amp;'Sumarized per 5 executions'!$A40,'Individual results'!O:O)</f>
        <v>10.324</v>
      </c>
      <c r="M40">
        <f>AVERAGEIF('Individual results'!$B:$B,"="&amp;'Sumarized per 5 executions'!$A40,'Individual results'!P:P)</f>
        <v>1295.5999999999999</v>
      </c>
      <c r="N40" s="3">
        <f>AVERAGEIF('Individual results'!$B:$B,"="&amp;'Sumarized per 5 executions'!$A40,'Individual results'!Q:Q)</f>
        <v>0.13287775550384051</v>
      </c>
      <c r="O40">
        <f>SUMIF('Individual results'!$B:$B,"="&amp;'Sumarized per 5 executions'!$A40,'Individual results'!S:S)</f>
        <v>0</v>
      </c>
      <c r="P40">
        <f>AVERAGEIF('Individual results'!$B:$B,"="&amp;'Sumarized per 5 executions'!$A40,'Individual results'!T:T)</f>
        <v>120.45599999999999</v>
      </c>
      <c r="Q40">
        <f>AVERAGEIF('Individual results'!$B:$B,"="&amp;'Sumarized per 5 executions'!$A40,'Individual results'!U:U)</f>
        <v>1147.8</v>
      </c>
      <c r="R40" s="3">
        <f>AVERAGEIF('Individual results'!$B:$B,"="&amp;'Sumarized per 5 executions'!$A40,'Individual results'!V:V)</f>
        <v>3.326308920312071E-3</v>
      </c>
      <c r="S40">
        <f>SUMIF('Individual results'!$B:$B,"="&amp;'Sumarized per 5 executions'!$A40,'Individual results'!X:X)</f>
        <v>2</v>
      </c>
    </row>
    <row r="41" spans="1:19" x14ac:dyDescent="0.25">
      <c r="A41" t="s">
        <v>79</v>
      </c>
      <c r="B41">
        <f>COUNTIF('Individual results'!B:B, "="&amp;'Sumarized per 5 executions'!A41)</f>
        <v>5</v>
      </c>
      <c r="C41">
        <f>AVERAGEIF('Individual results'!$B:$B,"="&amp;'Sumarized per 5 executions'!$A41,'Individual results'!D:D)</f>
        <v>722.8</v>
      </c>
      <c r="D41">
        <f>AVERAGEIF('Individual results'!$B:$B,"="&amp;'Sumarized per 5 executions'!$A41,'Individual results'!E:E)</f>
        <v>728.6</v>
      </c>
      <c r="E41">
        <f>SUMIF('Individual results'!$B:$B,"="&amp;'Sumarized per 5 executions'!$A41,'Individual results'!G:G)</f>
        <v>0</v>
      </c>
      <c r="F41">
        <f>AVERAGEIF('Individual results'!$B:$B,"="&amp;'Sumarized per 5 executions'!$A41,'Individual results'!H:H)</f>
        <v>107.74000000000001</v>
      </c>
      <c r="G41">
        <f>AVERAGEIF('Individual results'!$B:$B,"="&amp;'Sumarized per 5 executions'!$A41,'Individual results'!I:I)</f>
        <v>722.8</v>
      </c>
      <c r="H41">
        <f>AVERAGEIF('Individual results'!$B:$B,"="&amp;'Sumarized per 5 executions'!$A41,'Individual results'!J:J)</f>
        <v>0</v>
      </c>
      <c r="I41">
        <f>AVERAGEIF('Individual results'!$B:$B,"="&amp;'Sumarized per 5 executions'!$A41,'Individual results'!K:K)</f>
        <v>722.8</v>
      </c>
      <c r="J41" s="3">
        <f>AVERAGEIF('Individual results'!$B:$B,"="&amp;'Sumarized per 5 executions'!$A41,'Individual results'!L:L)</f>
        <v>0</v>
      </c>
      <c r="K41">
        <f>SUMIF('Individual results'!$B:$B,"="&amp;'Sumarized per 5 executions'!$A41,'Individual results'!N:N)</f>
        <v>5</v>
      </c>
      <c r="L41">
        <f>AVERAGEIF('Individual results'!$B:$B,"="&amp;'Sumarized per 5 executions'!$A41,'Individual results'!O:O)</f>
        <v>10.215999999999999</v>
      </c>
      <c r="M41">
        <f>AVERAGEIF('Individual results'!$B:$B,"="&amp;'Sumarized per 5 executions'!$A41,'Individual results'!P:P)</f>
        <v>765.4</v>
      </c>
      <c r="N41" s="3">
        <f>AVERAGEIF('Individual results'!$B:$B,"="&amp;'Sumarized per 5 executions'!$A41,'Individual results'!Q:Q)</f>
        <v>5.906934243597415E-2</v>
      </c>
      <c r="O41">
        <f>SUMIF('Individual results'!$B:$B,"="&amp;'Sumarized per 5 executions'!$A41,'Individual results'!S:S)</f>
        <v>0</v>
      </c>
      <c r="P41">
        <f>AVERAGEIF('Individual results'!$B:$B,"="&amp;'Sumarized per 5 executions'!$A41,'Individual results'!T:T)</f>
        <v>110.32000000000001</v>
      </c>
      <c r="Q41">
        <f>AVERAGEIF('Individual results'!$B:$B,"="&amp;'Sumarized per 5 executions'!$A41,'Individual results'!U:U)</f>
        <v>724</v>
      </c>
      <c r="R41" s="3">
        <f>AVERAGEIF('Individual results'!$B:$B,"="&amp;'Sumarized per 5 executions'!$A41,'Individual results'!V:V)</f>
        <v>1.5831134564643801E-3</v>
      </c>
      <c r="S41">
        <f>SUMIF('Individual results'!$B:$B,"="&amp;'Sumarized per 5 executions'!$A41,'Individual results'!X:X)</f>
        <v>4</v>
      </c>
    </row>
    <row r="42" spans="1:19" x14ac:dyDescent="0.25">
      <c r="A42" t="s">
        <v>80</v>
      </c>
      <c r="B42">
        <f>COUNTIF('Individual results'!B:B, "="&amp;'Sumarized per 5 executions'!A42)</f>
        <v>5</v>
      </c>
      <c r="C42">
        <f>AVERAGEIF('Individual results'!$B:$B,"="&amp;'Sumarized per 5 executions'!$A42,'Individual results'!D:D)</f>
        <v>1456.4</v>
      </c>
      <c r="D42">
        <f>AVERAGEIF('Individual results'!$B:$B,"="&amp;'Sumarized per 5 executions'!$A42,'Individual results'!E:E)</f>
        <v>1709.2</v>
      </c>
      <c r="E42">
        <f>SUMIF('Individual results'!$B:$B,"="&amp;'Sumarized per 5 executions'!$A42,'Individual results'!G:G)</f>
        <v>0</v>
      </c>
      <c r="F42">
        <f>AVERAGEIF('Individual results'!$B:$B,"="&amp;'Sumarized per 5 executions'!$A42,'Individual results'!H:H)</f>
        <v>213.45</v>
      </c>
      <c r="G42">
        <f>AVERAGEIF('Individual results'!$B:$B,"="&amp;'Sumarized per 5 executions'!$A42,'Individual results'!I:I)</f>
        <v>1458.2</v>
      </c>
      <c r="H42">
        <f>AVERAGEIF('Individual results'!$B:$B,"="&amp;'Sumarized per 5 executions'!$A42,'Individual results'!J:J)</f>
        <v>0</v>
      </c>
      <c r="I42">
        <f>AVERAGEIF('Individual results'!$B:$B,"="&amp;'Sumarized per 5 executions'!$A42,'Individual results'!K:K)</f>
        <v>1458.2</v>
      </c>
      <c r="J42" s="3">
        <f>AVERAGEIF('Individual results'!$B:$B,"="&amp;'Sumarized per 5 executions'!$A42,'Individual results'!L:L)</f>
        <v>1.2211668928086895E-3</v>
      </c>
      <c r="K42">
        <f>SUMIF('Individual results'!$B:$B,"="&amp;'Sumarized per 5 executions'!$A42,'Individual results'!N:N)</f>
        <v>4</v>
      </c>
      <c r="L42">
        <f>AVERAGEIF('Individual results'!$B:$B,"="&amp;'Sumarized per 5 executions'!$A42,'Individual results'!O:O)</f>
        <v>24.240000000000002</v>
      </c>
      <c r="M42">
        <f>AVERAGEIF('Individual results'!$B:$B,"="&amp;'Sumarized per 5 executions'!$A42,'Individual results'!P:P)</f>
        <v>1583.6</v>
      </c>
      <c r="N42" s="3">
        <f>AVERAGEIF('Individual results'!$B:$B,"="&amp;'Sumarized per 5 executions'!$A42,'Individual results'!Q:Q)</f>
        <v>8.7464333833305569E-2</v>
      </c>
      <c r="O42">
        <f>SUMIF('Individual results'!$B:$B,"="&amp;'Sumarized per 5 executions'!$A42,'Individual results'!S:S)</f>
        <v>0</v>
      </c>
      <c r="P42">
        <f>AVERAGEIF('Individual results'!$B:$B,"="&amp;'Sumarized per 5 executions'!$A42,'Individual results'!T:T)</f>
        <v>181.73999999999998</v>
      </c>
      <c r="Q42">
        <f>AVERAGEIF('Individual results'!$B:$B,"="&amp;'Sumarized per 5 executions'!$A42,'Individual results'!U:U)</f>
        <v>1462.2</v>
      </c>
      <c r="R42" s="3">
        <f>AVERAGEIF('Individual results'!$B:$B,"="&amp;'Sumarized per 5 executions'!$A42,'Individual results'!V:V)</f>
        <v>3.8939740377380351E-3</v>
      </c>
      <c r="S42">
        <f>SUMIF('Individual results'!$B:$B,"="&amp;'Sumarized per 5 executions'!$A42,'Individual results'!X:X)</f>
        <v>3</v>
      </c>
    </row>
    <row r="43" spans="1:19" x14ac:dyDescent="0.25">
      <c r="A43" t="s">
        <v>81</v>
      </c>
      <c r="B43">
        <f>COUNTIF('Individual results'!B:B, "="&amp;'Sumarized per 5 executions'!A43)</f>
        <v>5</v>
      </c>
      <c r="C43">
        <f>AVERAGEIF('Individual results'!$B:$B,"="&amp;'Sumarized per 5 executions'!$A43,'Individual results'!D:D)</f>
        <v>917.4</v>
      </c>
      <c r="D43">
        <f>AVERAGEIF('Individual results'!$B:$B,"="&amp;'Sumarized per 5 executions'!$A43,'Individual results'!E:E)</f>
        <v>1060.8</v>
      </c>
      <c r="E43">
        <f>SUMIF('Individual results'!$B:$B,"="&amp;'Sumarized per 5 executions'!$A43,'Individual results'!G:G)</f>
        <v>0</v>
      </c>
      <c r="F43">
        <f>AVERAGEIF('Individual results'!$B:$B,"="&amp;'Sumarized per 5 executions'!$A43,'Individual results'!H:H)</f>
        <v>210.36599999999999</v>
      </c>
      <c r="G43">
        <f>AVERAGEIF('Individual results'!$B:$B,"="&amp;'Sumarized per 5 executions'!$A43,'Individual results'!I:I)</f>
        <v>917.6</v>
      </c>
      <c r="H43">
        <f>AVERAGEIF('Individual results'!$B:$B,"="&amp;'Sumarized per 5 executions'!$A43,'Individual results'!J:J)</f>
        <v>0</v>
      </c>
      <c r="I43">
        <f>AVERAGEIF('Individual results'!$B:$B,"="&amp;'Sumarized per 5 executions'!$A43,'Individual results'!K:K)</f>
        <v>917.6</v>
      </c>
      <c r="J43" s="3">
        <f>AVERAGEIF('Individual results'!$B:$B,"="&amp;'Sumarized per 5 executions'!$A43,'Individual results'!L:L)</f>
        <v>2.188183807439792E-4</v>
      </c>
      <c r="K43">
        <f>SUMIF('Individual results'!$B:$B,"="&amp;'Sumarized per 5 executions'!$A43,'Individual results'!N:N)</f>
        <v>4</v>
      </c>
      <c r="L43">
        <f>AVERAGEIF('Individual results'!$B:$B,"="&amp;'Sumarized per 5 executions'!$A43,'Individual results'!O:O)</f>
        <v>25.112000000000002</v>
      </c>
      <c r="M43">
        <f>AVERAGEIF('Individual results'!$B:$B,"="&amp;'Sumarized per 5 executions'!$A43,'Individual results'!P:P)</f>
        <v>995.2</v>
      </c>
      <c r="N43" s="3">
        <f>AVERAGEIF('Individual results'!$B:$B,"="&amp;'Sumarized per 5 executions'!$A43,'Individual results'!Q:Q)</f>
        <v>8.5026012985291249E-2</v>
      </c>
      <c r="O43">
        <f>SUMIF('Individual results'!$B:$B,"="&amp;'Sumarized per 5 executions'!$A43,'Individual results'!S:S)</f>
        <v>0</v>
      </c>
      <c r="P43">
        <f>AVERAGEIF('Individual results'!$B:$B,"="&amp;'Sumarized per 5 executions'!$A43,'Individual results'!T:T)</f>
        <v>183.58800000000002</v>
      </c>
      <c r="Q43">
        <f>AVERAGEIF('Individual results'!$B:$B,"="&amp;'Sumarized per 5 executions'!$A43,'Individual results'!U:U)</f>
        <v>924</v>
      </c>
      <c r="R43" s="3">
        <f>AVERAGEIF('Individual results'!$B:$B,"="&amp;'Sumarized per 5 executions'!$A43,'Individual results'!V:V)</f>
        <v>7.2291109203052265E-3</v>
      </c>
      <c r="S43">
        <f>SUMIF('Individual results'!$B:$B,"="&amp;'Sumarized per 5 executions'!$A43,'Individual results'!X:X)</f>
        <v>2</v>
      </c>
    </row>
    <row r="44" spans="1:19" x14ac:dyDescent="0.25">
      <c r="A44" t="s">
        <v>82</v>
      </c>
      <c r="B44">
        <f>COUNTIF('Individual results'!B:B, "="&amp;'Sumarized per 5 executions'!A44)</f>
        <v>5</v>
      </c>
      <c r="C44">
        <f>AVERAGEIF('Individual results'!$B:$B,"="&amp;'Sumarized per 5 executions'!$A44,'Individual results'!D:D)</f>
        <v>546.6</v>
      </c>
      <c r="D44">
        <f>AVERAGEIF('Individual results'!$B:$B,"="&amp;'Sumarized per 5 executions'!$A44,'Individual results'!E:E)</f>
        <v>556.20000000000005</v>
      </c>
      <c r="E44">
        <f>SUMIF('Individual results'!$B:$B,"="&amp;'Sumarized per 5 executions'!$A44,'Individual results'!G:G)</f>
        <v>0</v>
      </c>
      <c r="F44">
        <f>AVERAGEIF('Individual results'!$B:$B,"="&amp;'Sumarized per 5 executions'!$A44,'Individual results'!H:H)</f>
        <v>186.55199999999999</v>
      </c>
      <c r="G44">
        <f>AVERAGEIF('Individual results'!$B:$B,"="&amp;'Sumarized per 5 executions'!$A44,'Individual results'!I:I)</f>
        <v>546.6</v>
      </c>
      <c r="H44">
        <f>AVERAGEIF('Individual results'!$B:$B,"="&amp;'Sumarized per 5 executions'!$A44,'Individual results'!J:J)</f>
        <v>0</v>
      </c>
      <c r="I44">
        <f>AVERAGEIF('Individual results'!$B:$B,"="&amp;'Sumarized per 5 executions'!$A44,'Individual results'!K:K)</f>
        <v>546.6</v>
      </c>
      <c r="J44" s="3">
        <f>AVERAGEIF('Individual results'!$B:$B,"="&amp;'Sumarized per 5 executions'!$A44,'Individual results'!L:L)</f>
        <v>0</v>
      </c>
      <c r="K44">
        <f>SUMIF('Individual results'!$B:$B,"="&amp;'Sumarized per 5 executions'!$A44,'Individual results'!N:N)</f>
        <v>5</v>
      </c>
      <c r="L44">
        <f>AVERAGEIF('Individual results'!$B:$B,"="&amp;'Sumarized per 5 executions'!$A44,'Individual results'!O:O)</f>
        <v>24.966000000000001</v>
      </c>
      <c r="M44">
        <f>AVERAGEIF('Individual results'!$B:$B,"="&amp;'Sumarized per 5 executions'!$A44,'Individual results'!P:P)</f>
        <v>569.4</v>
      </c>
      <c r="N44" s="3">
        <f>AVERAGEIF('Individual results'!$B:$B,"="&amp;'Sumarized per 5 executions'!$A44,'Individual results'!Q:Q)</f>
        <v>4.1981889589408093E-2</v>
      </c>
      <c r="O44">
        <f>SUMIF('Individual results'!$B:$B,"="&amp;'Sumarized per 5 executions'!$A44,'Individual results'!S:S)</f>
        <v>1</v>
      </c>
      <c r="P44">
        <f>AVERAGEIF('Individual results'!$B:$B,"="&amp;'Sumarized per 5 executions'!$A44,'Individual results'!T:T)</f>
        <v>173.524</v>
      </c>
      <c r="Q44">
        <f>AVERAGEIF('Individual results'!$B:$B,"="&amp;'Sumarized per 5 executions'!$A44,'Individual results'!U:U)</f>
        <v>546.6</v>
      </c>
      <c r="R44" s="3">
        <f>AVERAGEIF('Individual results'!$B:$B,"="&amp;'Sumarized per 5 executions'!$A44,'Individual results'!V:V)</f>
        <v>0</v>
      </c>
      <c r="S44">
        <f>SUMIF('Individual results'!$B:$B,"="&amp;'Sumarized per 5 executions'!$A44,'Individual results'!X:X)</f>
        <v>5</v>
      </c>
    </row>
    <row r="45" spans="1:19" x14ac:dyDescent="0.25">
      <c r="A45" t="s">
        <v>83</v>
      </c>
      <c r="B45">
        <f>COUNTIF('Individual results'!B:B, "="&amp;'Sumarized per 5 executions'!A45)</f>
        <v>5</v>
      </c>
      <c r="C45">
        <f>AVERAGEIF('Individual results'!$B:$B,"="&amp;'Sumarized per 5 executions'!$A45,'Individual results'!D:D)</f>
        <v>1421</v>
      </c>
      <c r="D45">
        <f>AVERAGEIF('Individual results'!$B:$B,"="&amp;'Sumarized per 5 executions'!$A45,'Individual results'!E:E)</f>
        <v>1665.6</v>
      </c>
      <c r="E45">
        <f>SUMIF('Individual results'!$B:$B,"="&amp;'Sumarized per 5 executions'!$A45,'Individual results'!G:G)</f>
        <v>0</v>
      </c>
      <c r="F45">
        <f>AVERAGEIF('Individual results'!$B:$B,"="&amp;'Sumarized per 5 executions'!$A45,'Individual results'!H:H)</f>
        <v>298.476</v>
      </c>
      <c r="G45">
        <f>AVERAGEIF('Individual results'!$B:$B,"="&amp;'Sumarized per 5 executions'!$A45,'Individual results'!I:I)</f>
        <v>1421</v>
      </c>
      <c r="H45">
        <f>AVERAGEIF('Individual results'!$B:$B,"="&amp;'Sumarized per 5 executions'!$A45,'Individual results'!J:J)</f>
        <v>0</v>
      </c>
      <c r="I45">
        <f>AVERAGEIF('Individual results'!$B:$B,"="&amp;'Sumarized per 5 executions'!$A45,'Individual results'!K:K)</f>
        <v>1421</v>
      </c>
      <c r="J45" s="3">
        <f>AVERAGEIF('Individual results'!$B:$B,"="&amp;'Sumarized per 5 executions'!$A45,'Individual results'!L:L)</f>
        <v>0</v>
      </c>
      <c r="K45">
        <f>SUMIF('Individual results'!$B:$B,"="&amp;'Sumarized per 5 executions'!$A45,'Individual results'!N:N)</f>
        <v>5</v>
      </c>
      <c r="L45">
        <f>AVERAGEIF('Individual results'!$B:$B,"="&amp;'Sumarized per 5 executions'!$A45,'Individual results'!O:O)</f>
        <v>43.186</v>
      </c>
      <c r="M45">
        <f>AVERAGEIF('Individual results'!$B:$B,"="&amp;'Sumarized per 5 executions'!$A45,'Individual results'!P:P)</f>
        <v>1491</v>
      </c>
      <c r="N45" s="3">
        <f>AVERAGEIF('Individual results'!$B:$B,"="&amp;'Sumarized per 5 executions'!$A45,'Individual results'!Q:Q)</f>
        <v>4.925886127875545E-2</v>
      </c>
      <c r="O45">
        <f>SUMIF('Individual results'!$B:$B,"="&amp;'Sumarized per 5 executions'!$A45,'Individual results'!S:S)</f>
        <v>0</v>
      </c>
      <c r="P45">
        <f>AVERAGEIF('Individual results'!$B:$B,"="&amp;'Sumarized per 5 executions'!$A45,'Individual results'!T:T)</f>
        <v>284.77</v>
      </c>
      <c r="Q45">
        <f>AVERAGEIF('Individual results'!$B:$B,"="&amp;'Sumarized per 5 executions'!$A45,'Individual results'!U:U)</f>
        <v>1426</v>
      </c>
      <c r="R45" s="3">
        <f>AVERAGEIF('Individual results'!$B:$B,"="&amp;'Sumarized per 5 executions'!$A45,'Individual results'!V:V)</f>
        <v>3.5460992907801357E-3</v>
      </c>
      <c r="S45">
        <f>SUMIF('Individual results'!$B:$B,"="&amp;'Sumarized per 5 executions'!$A45,'Individual results'!X:X)</f>
        <v>4</v>
      </c>
    </row>
    <row r="46" spans="1:19" x14ac:dyDescent="0.25">
      <c r="A46" t="s">
        <v>84</v>
      </c>
      <c r="B46">
        <f>COUNTIF('Individual results'!B:B, "="&amp;'Sumarized per 5 executions'!A46)</f>
        <v>5</v>
      </c>
      <c r="C46">
        <f>AVERAGEIF('Individual results'!$B:$B,"="&amp;'Sumarized per 5 executions'!$A46,'Individual results'!D:D)</f>
        <v>873.4</v>
      </c>
      <c r="D46">
        <f>AVERAGEIF('Individual results'!$B:$B,"="&amp;'Sumarized per 5 executions'!$A46,'Individual results'!E:E)</f>
        <v>964.6</v>
      </c>
      <c r="E46">
        <f>SUMIF('Individual results'!$B:$B,"="&amp;'Sumarized per 5 executions'!$A46,'Individual results'!G:G)</f>
        <v>0</v>
      </c>
      <c r="F46">
        <f>AVERAGEIF('Individual results'!$B:$B,"="&amp;'Sumarized per 5 executions'!$A46,'Individual results'!H:H)</f>
        <v>287.036</v>
      </c>
      <c r="G46">
        <f>AVERAGEIF('Individual results'!$B:$B,"="&amp;'Sumarized per 5 executions'!$A46,'Individual results'!I:I)</f>
        <v>874.4</v>
      </c>
      <c r="H46">
        <f>AVERAGEIF('Individual results'!$B:$B,"="&amp;'Sumarized per 5 executions'!$A46,'Individual results'!J:J)</f>
        <v>0</v>
      </c>
      <c r="I46">
        <f>AVERAGEIF('Individual results'!$B:$B,"="&amp;'Sumarized per 5 executions'!$A46,'Individual results'!K:K)</f>
        <v>874.4</v>
      </c>
      <c r="J46" s="3">
        <f>AVERAGEIF('Individual results'!$B:$B,"="&amp;'Sumarized per 5 executions'!$A46,'Individual results'!L:L)</f>
        <v>1.094091903719896E-3</v>
      </c>
      <c r="K46">
        <f>SUMIF('Individual results'!$B:$B,"="&amp;'Sumarized per 5 executions'!$A46,'Individual results'!N:N)</f>
        <v>4</v>
      </c>
      <c r="L46">
        <f>AVERAGEIF('Individual results'!$B:$B,"="&amp;'Sumarized per 5 executions'!$A46,'Individual results'!O:O)</f>
        <v>41.524000000000001</v>
      </c>
      <c r="M46">
        <f>AVERAGEIF('Individual results'!$B:$B,"="&amp;'Sumarized per 5 executions'!$A46,'Individual results'!P:P)</f>
        <v>931</v>
      </c>
      <c r="N46" s="3">
        <f>AVERAGEIF('Individual results'!$B:$B,"="&amp;'Sumarized per 5 executions'!$A46,'Individual results'!Q:Q)</f>
        <v>6.5989000498869868E-2</v>
      </c>
      <c r="O46">
        <f>SUMIF('Individual results'!$B:$B,"="&amp;'Sumarized per 5 executions'!$A46,'Individual results'!S:S)</f>
        <v>0</v>
      </c>
      <c r="P46">
        <f>AVERAGEIF('Individual results'!$B:$B,"="&amp;'Sumarized per 5 executions'!$A46,'Individual results'!T:T)</f>
        <v>285.14399999999995</v>
      </c>
      <c r="Q46">
        <f>AVERAGEIF('Individual results'!$B:$B,"="&amp;'Sumarized per 5 executions'!$A46,'Individual results'!U:U)</f>
        <v>875.2</v>
      </c>
      <c r="R46" s="3">
        <f>AVERAGEIF('Individual results'!$B:$B,"="&amp;'Sumarized per 5 executions'!$A46,'Individual results'!V:V)</f>
        <v>1.9586507072905323E-3</v>
      </c>
      <c r="S46">
        <f>SUMIF('Individual results'!$B:$B,"="&amp;'Sumarized per 5 executions'!$A46,'Individual results'!X:X)</f>
        <v>4</v>
      </c>
    </row>
    <row r="47" spans="1:19" x14ac:dyDescent="0.25">
      <c r="A47" t="s">
        <v>85</v>
      </c>
      <c r="B47">
        <f>COUNTIF('Individual results'!B:B, "="&amp;'Sumarized per 5 executions'!A47)</f>
        <v>5</v>
      </c>
      <c r="C47">
        <f>AVERAGEIF('Individual results'!$B:$B,"="&amp;'Sumarized per 5 executions'!$A47,'Individual results'!D:D)</f>
        <v>493</v>
      </c>
      <c r="D47">
        <f>AVERAGEIF('Individual results'!$B:$B,"="&amp;'Sumarized per 5 executions'!$A47,'Individual results'!E:E)</f>
        <v>509.2</v>
      </c>
      <c r="E47">
        <f>SUMIF('Individual results'!$B:$B,"="&amp;'Sumarized per 5 executions'!$A47,'Individual results'!G:G)</f>
        <v>0</v>
      </c>
      <c r="F47">
        <f>AVERAGEIF('Individual results'!$B:$B,"="&amp;'Sumarized per 5 executions'!$A47,'Individual results'!H:H)</f>
        <v>272.62599999999998</v>
      </c>
      <c r="G47">
        <f>AVERAGEIF('Individual results'!$B:$B,"="&amp;'Sumarized per 5 executions'!$A47,'Individual results'!I:I)</f>
        <v>493</v>
      </c>
      <c r="H47">
        <f>AVERAGEIF('Individual results'!$B:$B,"="&amp;'Sumarized per 5 executions'!$A47,'Individual results'!J:J)</f>
        <v>0</v>
      </c>
      <c r="I47">
        <f>AVERAGEIF('Individual results'!$B:$B,"="&amp;'Sumarized per 5 executions'!$A47,'Individual results'!K:K)</f>
        <v>493</v>
      </c>
      <c r="J47" s="3">
        <f>AVERAGEIF('Individual results'!$B:$B,"="&amp;'Sumarized per 5 executions'!$A47,'Individual results'!L:L)</f>
        <v>0</v>
      </c>
      <c r="K47">
        <f>SUMIF('Individual results'!$B:$B,"="&amp;'Sumarized per 5 executions'!$A47,'Individual results'!N:N)</f>
        <v>5</v>
      </c>
      <c r="L47">
        <f>AVERAGEIF('Individual results'!$B:$B,"="&amp;'Sumarized per 5 executions'!$A47,'Individual results'!O:O)</f>
        <v>42.048000000000002</v>
      </c>
      <c r="M47">
        <f>AVERAGEIF('Individual results'!$B:$B,"="&amp;'Sumarized per 5 executions'!$A47,'Individual results'!P:P)</f>
        <v>508.2</v>
      </c>
      <c r="N47" s="3">
        <f>AVERAGEIF('Individual results'!$B:$B,"="&amp;'Sumarized per 5 executions'!$A47,'Individual results'!Q:Q)</f>
        <v>3.1027077584881546E-2</v>
      </c>
      <c r="O47">
        <f>SUMIF('Individual results'!$B:$B,"="&amp;'Sumarized per 5 executions'!$A47,'Individual results'!S:S)</f>
        <v>0</v>
      </c>
      <c r="P47">
        <f>AVERAGEIF('Individual results'!$B:$B,"="&amp;'Sumarized per 5 executions'!$A47,'Individual results'!T:T)</f>
        <v>299.92199999999997</v>
      </c>
      <c r="Q47">
        <f>AVERAGEIF('Individual results'!$B:$B,"="&amp;'Sumarized per 5 executions'!$A47,'Individual results'!U:U)</f>
        <v>494.2</v>
      </c>
      <c r="R47" s="3">
        <f>AVERAGEIF('Individual results'!$B:$B,"="&amp;'Sumarized per 5 executions'!$A47,'Individual results'!V:V)</f>
        <v>2.4465962007539587E-3</v>
      </c>
      <c r="S47">
        <f>SUMIF('Individual results'!$B:$B,"="&amp;'Sumarized per 5 executions'!$A47,'Individual results'!X:X)</f>
        <v>3</v>
      </c>
    </row>
    <row r="48" spans="1:19" x14ac:dyDescent="0.25">
      <c r="A48" t="s">
        <v>86</v>
      </c>
      <c r="B48">
        <f>COUNTIF('Individual results'!B:B, "="&amp;'Sumarized per 5 executions'!A48)</f>
        <v>5</v>
      </c>
      <c r="C48">
        <f>AVERAGEIF('Individual results'!$B:$B,"="&amp;'Sumarized per 5 executions'!$A48,'Individual results'!D:D)</f>
        <v>2960.8</v>
      </c>
      <c r="D48">
        <f>AVERAGEIF('Individual results'!$B:$B,"="&amp;'Sumarized per 5 executions'!$A48,'Individual results'!E:E)</f>
        <v>3816.4</v>
      </c>
      <c r="E48">
        <f>SUMIF('Individual results'!$B:$B,"="&amp;'Sumarized per 5 executions'!$A48,'Individual results'!G:G)</f>
        <v>0</v>
      </c>
      <c r="F48">
        <f>AVERAGEIF('Individual results'!$B:$B,"="&amp;'Sumarized per 5 executions'!$A48,'Individual results'!H:H)</f>
        <v>662.93</v>
      </c>
      <c r="G48">
        <f>AVERAGEIF('Individual results'!$B:$B,"="&amp;'Sumarized per 5 executions'!$A48,'Individual results'!I:I)</f>
        <v>2997.6</v>
      </c>
      <c r="H48">
        <f>AVERAGEIF('Individual results'!$B:$B,"="&amp;'Sumarized per 5 executions'!$A48,'Individual results'!J:J)</f>
        <v>0</v>
      </c>
      <c r="I48">
        <f>AVERAGEIF('Individual results'!$B:$B,"="&amp;'Sumarized per 5 executions'!$A48,'Individual results'!K:K)</f>
        <v>2997.6</v>
      </c>
      <c r="J48" s="3">
        <f>AVERAGEIF('Individual results'!$B:$B,"="&amp;'Sumarized per 5 executions'!$A48,'Individual results'!L:L)</f>
        <v>1.2546058055723419E-2</v>
      </c>
      <c r="K48">
        <f>SUMIF('Individual results'!$B:$B,"="&amp;'Sumarized per 5 executions'!$A48,'Individual results'!N:N)</f>
        <v>2</v>
      </c>
      <c r="L48">
        <f>AVERAGEIF('Individual results'!$B:$B,"="&amp;'Sumarized per 5 executions'!$A48,'Individual results'!O:O)</f>
        <v>88.77600000000001</v>
      </c>
      <c r="M48">
        <f>AVERAGEIF('Individual results'!$B:$B,"="&amp;'Sumarized per 5 executions'!$A48,'Individual results'!P:P)</f>
        <v>3308</v>
      </c>
      <c r="N48" s="3">
        <f>AVERAGEIF('Individual results'!$B:$B,"="&amp;'Sumarized per 5 executions'!$A48,'Individual results'!Q:Q)</f>
        <v>0.1173533032920215</v>
      </c>
      <c r="O48">
        <f>SUMIF('Individual results'!$B:$B,"="&amp;'Sumarized per 5 executions'!$A48,'Individual results'!S:S)</f>
        <v>0</v>
      </c>
      <c r="P48">
        <f>AVERAGEIF('Individual results'!$B:$B,"="&amp;'Sumarized per 5 executions'!$A48,'Individual results'!T:T)</f>
        <v>889.65600000000018</v>
      </c>
      <c r="Q48">
        <f>AVERAGEIF('Individual results'!$B:$B,"="&amp;'Sumarized per 5 executions'!$A48,'Individual results'!U:U)</f>
        <v>2965.2</v>
      </c>
      <c r="R48" s="3">
        <f>AVERAGEIF('Individual results'!$B:$B,"="&amp;'Sumarized per 5 executions'!$A48,'Individual results'!V:V)</f>
        <v>1.4754275663734439E-3</v>
      </c>
      <c r="S48">
        <f>SUMIF('Individual results'!$B:$B,"="&amp;'Sumarized per 5 executions'!$A48,'Individual results'!X:X)</f>
        <v>3</v>
      </c>
    </row>
    <row r="49" spans="1:19" x14ac:dyDescent="0.25">
      <c r="A49" t="s">
        <v>87</v>
      </c>
      <c r="B49">
        <f>COUNTIF('Individual results'!B:B, "="&amp;'Sumarized per 5 executions'!A49)</f>
        <v>5</v>
      </c>
      <c r="C49">
        <f>AVERAGEIF('Individual results'!$B:$B,"="&amp;'Sumarized per 5 executions'!$A49,'Individual results'!D:D)</f>
        <v>1887</v>
      </c>
      <c r="D49">
        <f>AVERAGEIF('Individual results'!$B:$B,"="&amp;'Sumarized per 5 executions'!$A49,'Individual results'!E:E)</f>
        <v>2347</v>
      </c>
      <c r="E49">
        <f>SUMIF('Individual results'!$B:$B,"="&amp;'Sumarized per 5 executions'!$A49,'Individual results'!G:G)</f>
        <v>0</v>
      </c>
      <c r="F49">
        <f>AVERAGEIF('Individual results'!$B:$B,"="&amp;'Sumarized per 5 executions'!$A49,'Individual results'!H:H)</f>
        <v>716.28</v>
      </c>
      <c r="G49">
        <f>AVERAGEIF('Individual results'!$B:$B,"="&amp;'Sumarized per 5 executions'!$A49,'Individual results'!I:I)</f>
        <v>1904.2</v>
      </c>
      <c r="H49">
        <f>AVERAGEIF('Individual results'!$B:$B,"="&amp;'Sumarized per 5 executions'!$A49,'Individual results'!J:J)</f>
        <v>0</v>
      </c>
      <c r="I49">
        <f>AVERAGEIF('Individual results'!$B:$B,"="&amp;'Sumarized per 5 executions'!$A49,'Individual results'!K:K)</f>
        <v>1904.2</v>
      </c>
      <c r="J49" s="3">
        <f>AVERAGEIF('Individual results'!$B:$B,"="&amp;'Sumarized per 5 executions'!$A49,'Individual results'!L:L)</f>
        <v>9.2033845810500121E-3</v>
      </c>
      <c r="K49">
        <f>SUMIF('Individual results'!$B:$B,"="&amp;'Sumarized per 5 executions'!$A49,'Individual results'!N:N)</f>
        <v>3</v>
      </c>
      <c r="L49">
        <f>AVERAGEIF('Individual results'!$B:$B,"="&amp;'Sumarized per 5 executions'!$A49,'Individual results'!O:O)</f>
        <v>86.775999999999996</v>
      </c>
      <c r="M49">
        <f>AVERAGEIF('Individual results'!$B:$B,"="&amp;'Sumarized per 5 executions'!$A49,'Individual results'!P:P)</f>
        <v>2098.1999999999998</v>
      </c>
      <c r="N49" s="3">
        <f>AVERAGEIF('Individual results'!$B:$B,"="&amp;'Sumarized per 5 executions'!$A49,'Individual results'!Q:Q)</f>
        <v>0.1120610587608121</v>
      </c>
      <c r="O49">
        <f>SUMIF('Individual results'!$B:$B,"="&amp;'Sumarized per 5 executions'!$A49,'Individual results'!S:S)</f>
        <v>0</v>
      </c>
      <c r="P49">
        <f>AVERAGEIF('Individual results'!$B:$B,"="&amp;'Sumarized per 5 executions'!$A49,'Individual results'!T:T)</f>
        <v>817.27600000000007</v>
      </c>
      <c r="Q49">
        <f>AVERAGEIF('Individual results'!$B:$B,"="&amp;'Sumarized per 5 executions'!$A49,'Individual results'!U:U)</f>
        <v>1905.6</v>
      </c>
      <c r="R49" s="3">
        <f>AVERAGEIF('Individual results'!$B:$B,"="&amp;'Sumarized per 5 executions'!$A49,'Individual results'!V:V)</f>
        <v>9.916498486750136E-3</v>
      </c>
      <c r="S49">
        <f>SUMIF('Individual results'!$B:$B,"="&amp;'Sumarized per 5 executions'!$A49,'Individual results'!X:X)</f>
        <v>2</v>
      </c>
    </row>
    <row r="50" spans="1:19" x14ac:dyDescent="0.25">
      <c r="A50" t="s">
        <v>88</v>
      </c>
      <c r="B50">
        <f>COUNTIF('Individual results'!B:B, "="&amp;'Sumarized per 5 executions'!A50)</f>
        <v>5</v>
      </c>
      <c r="C50">
        <f>AVERAGEIF('Individual results'!$B:$B,"="&amp;'Sumarized per 5 executions'!$A50,'Individual results'!D:D)</f>
        <v>1142</v>
      </c>
      <c r="D50">
        <f>AVERAGEIF('Individual results'!$B:$B,"="&amp;'Sumarized per 5 executions'!$A50,'Individual results'!E:E)</f>
        <v>1270.8</v>
      </c>
      <c r="E50">
        <f>SUMIF('Individual results'!$B:$B,"="&amp;'Sumarized per 5 executions'!$A50,'Individual results'!G:G)</f>
        <v>0</v>
      </c>
      <c r="F50">
        <f>AVERAGEIF('Individual results'!$B:$B,"="&amp;'Sumarized per 5 executions'!$A50,'Individual results'!H:H)</f>
        <v>696.94599999999991</v>
      </c>
      <c r="G50">
        <f>AVERAGEIF('Individual results'!$B:$B,"="&amp;'Sumarized per 5 executions'!$A50,'Individual results'!I:I)</f>
        <v>1142.4000000000001</v>
      </c>
      <c r="H50">
        <f>AVERAGEIF('Individual results'!$B:$B,"="&amp;'Sumarized per 5 executions'!$A50,'Individual results'!J:J)</f>
        <v>0</v>
      </c>
      <c r="I50">
        <f>AVERAGEIF('Individual results'!$B:$B,"="&amp;'Sumarized per 5 executions'!$A50,'Individual results'!K:K)</f>
        <v>1142.4000000000001</v>
      </c>
      <c r="J50" s="3">
        <f>AVERAGEIF('Individual results'!$B:$B,"="&amp;'Sumarized per 5 executions'!$A50,'Individual results'!L:L)</f>
        <v>3.372681281618828E-4</v>
      </c>
      <c r="K50">
        <f>SUMIF('Individual results'!$B:$B,"="&amp;'Sumarized per 5 executions'!$A50,'Individual results'!N:N)</f>
        <v>4</v>
      </c>
      <c r="L50">
        <f>AVERAGEIF('Individual results'!$B:$B,"="&amp;'Sumarized per 5 executions'!$A50,'Individual results'!O:O)</f>
        <v>87.813999999999993</v>
      </c>
      <c r="M50">
        <f>AVERAGEIF('Individual results'!$B:$B,"="&amp;'Sumarized per 5 executions'!$A50,'Individual results'!P:P)</f>
        <v>1210.2</v>
      </c>
      <c r="N50" s="3">
        <f>AVERAGEIF('Individual results'!$B:$B,"="&amp;'Sumarized per 5 executions'!$A50,'Individual results'!Q:Q)</f>
        <v>6.0019458204221408E-2</v>
      </c>
      <c r="O50">
        <f>SUMIF('Individual results'!$B:$B,"="&amp;'Sumarized per 5 executions'!$A50,'Individual results'!S:S)</f>
        <v>0</v>
      </c>
      <c r="P50">
        <f>AVERAGEIF('Individual results'!$B:$B,"="&amp;'Sumarized per 5 executions'!$A50,'Individual results'!T:T)</f>
        <v>768.35200000000009</v>
      </c>
      <c r="Q50">
        <f>AVERAGEIF('Individual results'!$B:$B,"="&amp;'Sumarized per 5 executions'!$A50,'Individual results'!U:U)</f>
        <v>1147</v>
      </c>
      <c r="R50" s="3">
        <f>AVERAGEIF('Individual results'!$B:$B,"="&amp;'Sumarized per 5 executions'!$A50,'Individual results'!V:V)</f>
        <v>4.3848648227714278E-3</v>
      </c>
      <c r="S50">
        <f>SUMIF('Individual results'!$B:$B,"="&amp;'Sumarized per 5 executions'!$A50,'Individual results'!X:X)</f>
        <v>2</v>
      </c>
    </row>
    <row r="51" spans="1:19" x14ac:dyDescent="0.25">
      <c r="A51" t="s">
        <v>89</v>
      </c>
      <c r="B51">
        <f>COUNTIF('Individual results'!B:B, "="&amp;'Sumarized per 5 executions'!A51)</f>
        <v>5</v>
      </c>
      <c r="C51">
        <f>AVERAGEIF('Individual results'!$B:$B,"="&amp;'Sumarized per 5 executions'!$A51,'Individual results'!D:D)</f>
        <v>2560.4</v>
      </c>
      <c r="D51">
        <f>AVERAGEIF('Individual results'!$B:$B,"="&amp;'Sumarized per 5 executions'!$A51,'Individual results'!E:E)</f>
        <v>4017</v>
      </c>
      <c r="E51">
        <f>SUMIF('Individual results'!$B:$B,"="&amp;'Sumarized per 5 executions'!$A51,'Individual results'!G:G)</f>
        <v>0</v>
      </c>
      <c r="F51">
        <f>AVERAGEIF('Individual results'!$B:$B,"="&amp;'Sumarized per 5 executions'!$A51,'Individual results'!H:H)</f>
        <v>1315.8600000000001</v>
      </c>
      <c r="G51">
        <f>AVERAGEIF('Individual results'!$B:$B,"="&amp;'Sumarized per 5 executions'!$A51,'Individual results'!I:I)</f>
        <v>2562.8000000000002</v>
      </c>
      <c r="H51">
        <f>AVERAGEIF('Individual results'!$B:$B,"="&amp;'Sumarized per 5 executions'!$A51,'Individual results'!J:J)</f>
        <v>0</v>
      </c>
      <c r="I51">
        <f>AVERAGEIF('Individual results'!$B:$B,"="&amp;'Sumarized per 5 executions'!$A51,'Individual results'!K:K)</f>
        <v>2562.8000000000002</v>
      </c>
      <c r="J51" s="3">
        <f>AVERAGEIF('Individual results'!$B:$B,"="&amp;'Sumarized per 5 executions'!$A51,'Individual results'!L:L)</f>
        <v>9.2879256965945341E-4</v>
      </c>
      <c r="K51">
        <f>SUMIF('Individual results'!$B:$B,"="&amp;'Sumarized per 5 executions'!$A51,'Individual results'!N:N)</f>
        <v>4</v>
      </c>
      <c r="L51">
        <f>AVERAGEIF('Individual results'!$B:$B,"="&amp;'Sumarized per 5 executions'!$A51,'Individual results'!O:O)</f>
        <v>230.142</v>
      </c>
      <c r="M51">
        <f>AVERAGEIF('Individual results'!$B:$B,"="&amp;'Sumarized per 5 executions'!$A51,'Individual results'!P:P)</f>
        <v>2809</v>
      </c>
      <c r="N51" s="3">
        <f>AVERAGEIF('Individual results'!$B:$B,"="&amp;'Sumarized per 5 executions'!$A51,'Individual results'!Q:Q)</f>
        <v>9.7221047197721469E-2</v>
      </c>
      <c r="O51">
        <f>SUMIF('Individual results'!$B:$B,"="&amp;'Sumarized per 5 executions'!$A51,'Individual results'!S:S)</f>
        <v>0</v>
      </c>
      <c r="P51">
        <f>AVERAGEIF('Individual results'!$B:$B,"="&amp;'Sumarized per 5 executions'!$A51,'Individual results'!T:T)</f>
        <v>1044.5160000000001</v>
      </c>
      <c r="Q51">
        <f>AVERAGEIF('Individual results'!$B:$B,"="&amp;'Sumarized per 5 executions'!$A51,'Individual results'!U:U)</f>
        <v>2584</v>
      </c>
      <c r="R51" s="3">
        <f>AVERAGEIF('Individual results'!$B:$B,"="&amp;'Sumarized per 5 executions'!$A51,'Individual results'!V:V)</f>
        <v>9.2482609666430186E-3</v>
      </c>
      <c r="S51">
        <f>SUMIF('Individual results'!$B:$B,"="&amp;'Sumarized per 5 executions'!$A51,'Individual results'!X:X)</f>
        <v>2</v>
      </c>
    </row>
    <row r="52" spans="1:19" x14ac:dyDescent="0.25">
      <c r="A52" t="s">
        <v>90</v>
      </c>
      <c r="B52">
        <f>COUNTIF('Individual results'!B:B, "="&amp;'Sumarized per 5 executions'!A52)</f>
        <v>5</v>
      </c>
      <c r="C52">
        <f>AVERAGEIF('Individual results'!$B:$B,"="&amp;'Sumarized per 5 executions'!$A52,'Individual results'!D:D)</f>
        <v>1559</v>
      </c>
      <c r="D52">
        <f>AVERAGEIF('Individual results'!$B:$B,"="&amp;'Sumarized per 5 executions'!$A52,'Individual results'!E:E)</f>
        <v>2195</v>
      </c>
      <c r="E52">
        <f>SUMIF('Individual results'!$B:$B,"="&amp;'Sumarized per 5 executions'!$A52,'Individual results'!G:G)</f>
        <v>0</v>
      </c>
      <c r="F52">
        <f>AVERAGEIF('Individual results'!$B:$B,"="&amp;'Sumarized per 5 executions'!$A52,'Individual results'!H:H)</f>
        <v>1041.55</v>
      </c>
      <c r="G52">
        <f>AVERAGEIF('Individual results'!$B:$B,"="&amp;'Sumarized per 5 executions'!$A52,'Individual results'!I:I)</f>
        <v>1564</v>
      </c>
      <c r="H52">
        <f>AVERAGEIF('Individual results'!$B:$B,"="&amp;'Sumarized per 5 executions'!$A52,'Individual results'!J:J)</f>
        <v>0</v>
      </c>
      <c r="I52">
        <f>AVERAGEIF('Individual results'!$B:$B,"="&amp;'Sumarized per 5 executions'!$A52,'Individual results'!K:K)</f>
        <v>1564</v>
      </c>
      <c r="J52" s="3">
        <f>AVERAGEIF('Individual results'!$B:$B,"="&amp;'Sumarized per 5 executions'!$A52,'Individual results'!L:L)</f>
        <v>3.1799477925974263E-3</v>
      </c>
      <c r="K52">
        <f>SUMIF('Individual results'!$B:$B,"="&amp;'Sumarized per 5 executions'!$A52,'Individual results'!N:N)</f>
        <v>2</v>
      </c>
      <c r="L52">
        <f>AVERAGEIF('Individual results'!$B:$B,"="&amp;'Sumarized per 5 executions'!$A52,'Individual results'!O:O)</f>
        <v>236.10599999999999</v>
      </c>
      <c r="M52">
        <f>AVERAGEIF('Individual results'!$B:$B,"="&amp;'Sumarized per 5 executions'!$A52,'Individual results'!P:P)</f>
        <v>1701.8</v>
      </c>
      <c r="N52" s="3">
        <f>AVERAGEIF('Individual results'!$B:$B,"="&amp;'Sumarized per 5 executions'!$A52,'Individual results'!Q:Q)</f>
        <v>9.1552844005297868E-2</v>
      </c>
      <c r="O52">
        <f>SUMIF('Individual results'!$B:$B,"="&amp;'Sumarized per 5 executions'!$A52,'Individual results'!S:S)</f>
        <v>0</v>
      </c>
      <c r="P52">
        <f>AVERAGEIF('Individual results'!$B:$B,"="&amp;'Sumarized per 5 executions'!$A52,'Individual results'!T:T)</f>
        <v>1099.904</v>
      </c>
      <c r="Q52">
        <f>AVERAGEIF('Individual results'!$B:$B,"="&amp;'Sumarized per 5 executions'!$A52,'Individual results'!U:U)</f>
        <v>1567.8</v>
      </c>
      <c r="R52" s="3">
        <f>AVERAGEIF('Individual results'!$B:$B,"="&amp;'Sumarized per 5 executions'!$A52,'Individual results'!V:V)</f>
        <v>5.6961375706372054E-3</v>
      </c>
      <c r="S52">
        <f>SUMIF('Individual results'!$B:$B,"="&amp;'Sumarized per 5 executions'!$A52,'Individual results'!X:X)</f>
        <v>3</v>
      </c>
    </row>
    <row r="53" spans="1:19" x14ac:dyDescent="0.25">
      <c r="A53" t="s">
        <v>91</v>
      </c>
      <c r="B53">
        <f>COUNTIF('Individual results'!B:B, "="&amp;'Sumarized per 5 executions'!A53)</f>
        <v>5</v>
      </c>
      <c r="C53">
        <f>AVERAGEIF('Individual results'!$B:$B,"="&amp;'Sumarized per 5 executions'!$A53,'Individual results'!D:D)</f>
        <v>914.4</v>
      </c>
      <c r="D53">
        <f>AVERAGEIF('Individual results'!$B:$B,"="&amp;'Sumarized per 5 executions'!$A53,'Individual results'!E:E)</f>
        <v>1055.4000000000001</v>
      </c>
      <c r="E53">
        <f>SUMIF('Individual results'!$B:$B,"="&amp;'Sumarized per 5 executions'!$A53,'Individual results'!G:G)</f>
        <v>0</v>
      </c>
      <c r="F53">
        <f>AVERAGEIF('Individual results'!$B:$B,"="&amp;'Sumarized per 5 executions'!$A53,'Individual results'!H:H)</f>
        <v>838.66800000000001</v>
      </c>
      <c r="G53">
        <f>AVERAGEIF('Individual results'!$B:$B,"="&amp;'Sumarized per 5 executions'!$A53,'Individual results'!I:I)</f>
        <v>914.4</v>
      </c>
      <c r="H53">
        <f>AVERAGEIF('Individual results'!$B:$B,"="&amp;'Sumarized per 5 executions'!$A53,'Individual results'!J:J)</f>
        <v>0</v>
      </c>
      <c r="I53">
        <f>AVERAGEIF('Individual results'!$B:$B,"="&amp;'Sumarized per 5 executions'!$A53,'Individual results'!K:K)</f>
        <v>914.4</v>
      </c>
      <c r="J53" s="3">
        <f>AVERAGEIF('Individual results'!$B:$B,"="&amp;'Sumarized per 5 executions'!$A53,'Individual results'!L:L)</f>
        <v>0</v>
      </c>
      <c r="K53">
        <f>SUMIF('Individual results'!$B:$B,"="&amp;'Sumarized per 5 executions'!$A53,'Individual results'!N:N)</f>
        <v>5</v>
      </c>
      <c r="L53">
        <f>AVERAGEIF('Individual results'!$B:$B,"="&amp;'Sumarized per 5 executions'!$A53,'Individual results'!O:O)</f>
        <v>237.35</v>
      </c>
      <c r="M53">
        <f>AVERAGEIF('Individual results'!$B:$B,"="&amp;'Sumarized per 5 executions'!$A53,'Individual results'!P:P)</f>
        <v>953.8</v>
      </c>
      <c r="N53" s="3">
        <f>AVERAGEIF('Individual results'!$B:$B,"="&amp;'Sumarized per 5 executions'!$A53,'Individual results'!Q:Q)</f>
        <v>4.3239840987910672E-2</v>
      </c>
      <c r="O53">
        <f>SUMIF('Individual results'!$B:$B,"="&amp;'Sumarized per 5 executions'!$A53,'Individual results'!S:S)</f>
        <v>0</v>
      </c>
      <c r="P53">
        <f>AVERAGEIF('Individual results'!$B:$B,"="&amp;'Sumarized per 5 executions'!$A53,'Individual results'!T:T)</f>
        <v>925.5379999999999</v>
      </c>
      <c r="Q53">
        <f>AVERAGEIF('Individual results'!$B:$B,"="&amp;'Sumarized per 5 executions'!$A53,'Individual results'!U:U)</f>
        <v>920</v>
      </c>
      <c r="R53" s="3">
        <f>AVERAGEIF('Individual results'!$B:$B,"="&amp;'Sumarized per 5 executions'!$A53,'Individual results'!V:V)</f>
        <v>6.1174109477393655E-3</v>
      </c>
      <c r="S53">
        <f>SUMIF('Individual results'!$B:$B,"="&amp;'Sumarized per 5 executions'!$A53,'Individual results'!X:X)</f>
        <v>3</v>
      </c>
    </row>
    <row r="54" spans="1:19" x14ac:dyDescent="0.25">
      <c r="A54" t="s">
        <v>92</v>
      </c>
      <c r="B54">
        <f>COUNTIF('Individual results'!B:B, "="&amp;'Sumarized per 5 executions'!A54)</f>
        <v>5</v>
      </c>
      <c r="C54">
        <f>AVERAGEIF('Individual results'!$B:$B,"="&amp;'Sumarized per 5 executions'!$A54,'Individual results'!D:D)</f>
        <v>2494.1999999999998</v>
      </c>
      <c r="D54">
        <f>AVERAGEIF('Individual results'!$B:$B,"="&amp;'Sumarized per 5 executions'!$A54,'Individual results'!E:E)</f>
        <v>3979.4</v>
      </c>
      <c r="E54">
        <f>SUMIF('Individual results'!$B:$B,"="&amp;'Sumarized per 5 executions'!$A54,'Individual results'!G:G)</f>
        <v>0</v>
      </c>
      <c r="F54">
        <f>AVERAGEIF('Individual results'!$B:$B,"="&amp;'Sumarized per 5 executions'!$A54,'Individual results'!H:H)</f>
        <v>1537.886</v>
      </c>
      <c r="G54">
        <f>AVERAGEIF('Individual results'!$B:$B,"="&amp;'Sumarized per 5 executions'!$A54,'Individual results'!I:I)</f>
        <v>2494.6</v>
      </c>
      <c r="H54">
        <f>AVERAGEIF('Individual results'!$B:$B,"="&amp;'Sumarized per 5 executions'!$A54,'Individual results'!J:J)</f>
        <v>0</v>
      </c>
      <c r="I54">
        <f>AVERAGEIF('Individual results'!$B:$B,"="&amp;'Sumarized per 5 executions'!$A54,'Individual results'!K:K)</f>
        <v>2494.6</v>
      </c>
      <c r="J54" s="3">
        <f>AVERAGEIF('Individual results'!$B:$B,"="&amp;'Sumarized per 5 executions'!$A54,'Individual results'!L:L)</f>
        <v>1.6019223067682554E-4</v>
      </c>
      <c r="K54">
        <f>SUMIF('Individual results'!$B:$B,"="&amp;'Sumarized per 5 executions'!$A54,'Individual results'!N:N)</f>
        <v>4</v>
      </c>
      <c r="L54">
        <f>AVERAGEIF('Individual results'!$B:$B,"="&amp;'Sumarized per 5 executions'!$A54,'Individual results'!O:O)</f>
        <v>404.596</v>
      </c>
      <c r="M54">
        <f>AVERAGEIF('Individual results'!$B:$B,"="&amp;'Sumarized per 5 executions'!$A54,'Individual results'!P:P)</f>
        <v>2613.1999999999998</v>
      </c>
      <c r="N54" s="3">
        <f>AVERAGEIF('Individual results'!$B:$B,"="&amp;'Sumarized per 5 executions'!$A54,'Individual results'!Q:Q)</f>
        <v>4.7720687858193722E-2</v>
      </c>
      <c r="O54">
        <f>SUMIF('Individual results'!$B:$B,"="&amp;'Sumarized per 5 executions'!$A54,'Individual results'!S:S)</f>
        <v>0</v>
      </c>
      <c r="P54">
        <f>AVERAGEIF('Individual results'!$B:$B,"="&amp;'Sumarized per 5 executions'!$A54,'Individual results'!T:T)</f>
        <v>1658.8440000000003</v>
      </c>
      <c r="Q54">
        <f>AVERAGEIF('Individual results'!$B:$B,"="&amp;'Sumarized per 5 executions'!$A54,'Individual results'!U:U)</f>
        <v>2518.4</v>
      </c>
      <c r="R54" s="3">
        <f>AVERAGEIF('Individual results'!$B:$B,"="&amp;'Sumarized per 5 executions'!$A54,'Individual results'!V:V)</f>
        <v>9.7242166534924571E-3</v>
      </c>
      <c r="S54">
        <f>SUMIF('Individual results'!$B:$B,"="&amp;'Sumarized per 5 executions'!$A54,'Individual results'!X:X)</f>
        <v>2</v>
      </c>
    </row>
    <row r="55" spans="1:19" x14ac:dyDescent="0.25">
      <c r="A55" t="s">
        <v>93</v>
      </c>
      <c r="B55">
        <f>COUNTIF('Individual results'!B:B, "="&amp;'Sumarized per 5 executions'!A55)</f>
        <v>5</v>
      </c>
      <c r="C55">
        <f>AVERAGEIF('Individual results'!$B:$B,"="&amp;'Sumarized per 5 executions'!$A55,'Individual results'!D:D)</f>
        <v>1490</v>
      </c>
      <c r="D55">
        <f>AVERAGEIF('Individual results'!$B:$B,"="&amp;'Sumarized per 5 executions'!$A55,'Individual results'!E:E)</f>
        <v>2013</v>
      </c>
      <c r="E55">
        <f>SUMIF('Individual results'!$B:$B,"="&amp;'Sumarized per 5 executions'!$A55,'Individual results'!G:G)</f>
        <v>0</v>
      </c>
      <c r="F55">
        <f>AVERAGEIF('Individual results'!$B:$B,"="&amp;'Sumarized per 5 executions'!$A55,'Individual results'!H:H)</f>
        <v>1417.35</v>
      </c>
      <c r="G55">
        <f>AVERAGEIF('Individual results'!$B:$B,"="&amp;'Sumarized per 5 executions'!$A55,'Individual results'!I:I)</f>
        <v>1490.2</v>
      </c>
      <c r="H55">
        <f>AVERAGEIF('Individual results'!$B:$B,"="&amp;'Sumarized per 5 executions'!$A55,'Individual results'!J:J)</f>
        <v>0</v>
      </c>
      <c r="I55">
        <f>AVERAGEIF('Individual results'!$B:$B,"="&amp;'Sumarized per 5 executions'!$A55,'Individual results'!K:K)</f>
        <v>1490.2</v>
      </c>
      <c r="J55" s="3">
        <f>AVERAGEIF('Individual results'!$B:$B,"="&amp;'Sumarized per 5 executions'!$A55,'Individual results'!L:L)</f>
        <v>1.3605442176869431E-4</v>
      </c>
      <c r="K55">
        <f>SUMIF('Individual results'!$B:$B,"="&amp;'Sumarized per 5 executions'!$A55,'Individual results'!N:N)</f>
        <v>4</v>
      </c>
      <c r="L55">
        <f>AVERAGEIF('Individual results'!$B:$B,"="&amp;'Sumarized per 5 executions'!$A55,'Individual results'!O:O)</f>
        <v>399.92599999999993</v>
      </c>
      <c r="M55">
        <f>AVERAGEIF('Individual results'!$B:$B,"="&amp;'Sumarized per 5 executions'!$A55,'Individual results'!P:P)</f>
        <v>1588.4</v>
      </c>
      <c r="N55" s="3">
        <f>AVERAGEIF('Individual results'!$B:$B,"="&amp;'Sumarized per 5 executions'!$A55,'Individual results'!Q:Q)</f>
        <v>6.6050533362128669E-2</v>
      </c>
      <c r="O55">
        <f>SUMIF('Individual results'!$B:$B,"="&amp;'Sumarized per 5 executions'!$A55,'Individual results'!S:S)</f>
        <v>0</v>
      </c>
      <c r="P55">
        <f>AVERAGEIF('Individual results'!$B:$B,"="&amp;'Sumarized per 5 executions'!$A55,'Individual results'!T:T)</f>
        <v>1545.1119999999999</v>
      </c>
      <c r="Q55">
        <f>AVERAGEIF('Individual results'!$B:$B,"="&amp;'Sumarized per 5 executions'!$A55,'Individual results'!U:U)</f>
        <v>1493</v>
      </c>
      <c r="R55" s="3">
        <f>AVERAGEIF('Individual results'!$B:$B,"="&amp;'Sumarized per 5 executions'!$A55,'Individual results'!V:V)</f>
        <v>2.0021496970881181E-3</v>
      </c>
      <c r="S55">
        <f>SUMIF('Individual results'!$B:$B,"="&amp;'Sumarized per 5 executions'!$A55,'Individual results'!X:X)</f>
        <v>3</v>
      </c>
    </row>
    <row r="56" spans="1:19" x14ac:dyDescent="0.25">
      <c r="A56" t="s">
        <v>94</v>
      </c>
      <c r="B56">
        <f>COUNTIF('Individual results'!B:B, "="&amp;'Sumarized per 5 executions'!A56)</f>
        <v>5</v>
      </c>
      <c r="C56">
        <f>AVERAGEIF('Individual results'!$B:$B,"="&amp;'Sumarized per 5 executions'!$A56,'Individual results'!D:D)</f>
        <v>864</v>
      </c>
      <c r="D56">
        <f>AVERAGEIF('Individual results'!$B:$B,"="&amp;'Sumarized per 5 executions'!$A56,'Individual results'!E:E)</f>
        <v>981.8</v>
      </c>
      <c r="E56">
        <f>SUMIF('Individual results'!$B:$B,"="&amp;'Sumarized per 5 executions'!$A56,'Individual results'!G:G)</f>
        <v>0</v>
      </c>
      <c r="F56">
        <f>AVERAGEIF('Individual results'!$B:$B,"="&amp;'Sumarized per 5 executions'!$A56,'Individual results'!H:H)</f>
        <v>1384.114</v>
      </c>
      <c r="G56">
        <f>AVERAGEIF('Individual results'!$B:$B,"="&amp;'Sumarized per 5 executions'!$A56,'Individual results'!I:I)</f>
        <v>864</v>
      </c>
      <c r="H56">
        <f>AVERAGEIF('Individual results'!$B:$B,"="&amp;'Sumarized per 5 executions'!$A56,'Individual results'!J:J)</f>
        <v>0</v>
      </c>
      <c r="I56">
        <f>AVERAGEIF('Individual results'!$B:$B,"="&amp;'Sumarized per 5 executions'!$A56,'Individual results'!K:K)</f>
        <v>864</v>
      </c>
      <c r="J56" s="3">
        <f>AVERAGEIF('Individual results'!$B:$B,"="&amp;'Sumarized per 5 executions'!$A56,'Individual results'!L:L)</f>
        <v>0</v>
      </c>
      <c r="K56">
        <f>SUMIF('Individual results'!$B:$B,"="&amp;'Sumarized per 5 executions'!$A56,'Individual results'!N:N)</f>
        <v>5</v>
      </c>
      <c r="L56">
        <f>AVERAGEIF('Individual results'!$B:$B,"="&amp;'Sumarized per 5 executions'!$A56,'Individual results'!O:O)</f>
        <v>393.07399999999996</v>
      </c>
      <c r="M56">
        <f>AVERAGEIF('Individual results'!$B:$B,"="&amp;'Sumarized per 5 executions'!$A56,'Individual results'!P:P)</f>
        <v>892.2</v>
      </c>
      <c r="N56" s="3">
        <f>AVERAGEIF('Individual results'!$B:$B,"="&amp;'Sumarized per 5 executions'!$A56,'Individual results'!Q:Q)</f>
        <v>3.2621770262372965E-2</v>
      </c>
      <c r="O56">
        <f>SUMIF('Individual results'!$B:$B,"="&amp;'Sumarized per 5 executions'!$A56,'Individual results'!S:S)</f>
        <v>0</v>
      </c>
      <c r="P56">
        <f>AVERAGEIF('Individual results'!$B:$B,"="&amp;'Sumarized per 5 executions'!$A56,'Individual results'!T:T)</f>
        <v>1482.4420000000002</v>
      </c>
      <c r="Q56">
        <f>AVERAGEIF('Individual results'!$B:$B,"="&amp;'Sumarized per 5 executions'!$A56,'Individual results'!U:U)</f>
        <v>864.4</v>
      </c>
      <c r="R56" s="3">
        <f>AVERAGEIF('Individual results'!$B:$B,"="&amp;'Sumarized per 5 executions'!$A56,'Individual results'!V:V)</f>
        <v>4.6029919447638791E-4</v>
      </c>
      <c r="S56">
        <f>SUMIF('Individual results'!$B:$B,"="&amp;'Sumarized per 5 executions'!$A56,'Individual results'!X:X)</f>
        <v>4</v>
      </c>
    </row>
    <row r="57" spans="1:19" x14ac:dyDescent="0.25">
      <c r="A57" t="s">
        <v>95</v>
      </c>
      <c r="B57">
        <f>COUNTIF('Individual results'!B:B, "="&amp;'Sumarized per 5 executions'!A57)</f>
        <v>5</v>
      </c>
      <c r="C57">
        <f>AVERAGEIF('Individual results'!$B:$B,"="&amp;'Sumarized per 5 executions'!$A57,'Individual results'!D:D)</f>
        <v>5088.8</v>
      </c>
      <c r="D57">
        <f>AVERAGEIF('Individual results'!$B:$B,"="&amp;'Sumarized per 5 executions'!$A57,'Individual results'!E:E)</f>
        <v>10182</v>
      </c>
      <c r="E57">
        <f>SUMIF('Individual results'!$B:$B,"="&amp;'Sumarized per 5 executions'!$A57,'Individual results'!G:G)</f>
        <v>0</v>
      </c>
      <c r="F57">
        <f>AVERAGEIF('Individual results'!$B:$B,"="&amp;'Sumarized per 5 executions'!$A57,'Individual results'!H:H)</f>
        <v>1803.116</v>
      </c>
      <c r="G57">
        <f>AVERAGEIF('Individual results'!$B:$B,"="&amp;'Sumarized per 5 executions'!$A57,'Individual results'!I:I)</f>
        <v>5209.3999999999996</v>
      </c>
      <c r="H57">
        <f>AVERAGEIF('Individual results'!$B:$B,"="&amp;'Sumarized per 5 executions'!$A57,'Individual results'!J:J)</f>
        <v>0</v>
      </c>
      <c r="I57">
        <f>AVERAGEIF('Individual results'!$B:$B,"="&amp;'Sumarized per 5 executions'!$A57,'Individual results'!K:K)</f>
        <v>5209.3999999999996</v>
      </c>
      <c r="J57" s="3">
        <f>AVERAGEIF('Individual results'!$B:$B,"="&amp;'Sumarized per 5 executions'!$A57,'Individual results'!L:L)</f>
        <v>2.370634360042061E-2</v>
      </c>
      <c r="K57">
        <f>SUMIF('Individual results'!$B:$B,"="&amp;'Sumarized per 5 executions'!$A57,'Individual results'!N:N)</f>
        <v>1</v>
      </c>
      <c r="L57">
        <f>AVERAGEIF('Individual results'!$B:$B,"="&amp;'Sumarized per 5 executions'!$A57,'Individual results'!O:O)</f>
        <v>820.66800000000001</v>
      </c>
      <c r="M57">
        <f>AVERAGEIF('Individual results'!$B:$B,"="&amp;'Sumarized per 5 executions'!$A57,'Individual results'!P:P)</f>
        <v>5776.6</v>
      </c>
      <c r="N57" s="3">
        <f>AVERAGEIF('Individual results'!$B:$B,"="&amp;'Sumarized per 5 executions'!$A57,'Individual results'!Q:Q)</f>
        <v>0.13531912978823107</v>
      </c>
      <c r="O57">
        <f>SUMIF('Individual results'!$B:$B,"="&amp;'Sumarized per 5 executions'!$A57,'Individual results'!S:S)</f>
        <v>0</v>
      </c>
      <c r="P57">
        <f>AVERAGEIF('Individual results'!$B:$B,"="&amp;'Sumarized per 5 executions'!$A57,'Individual results'!T:T)</f>
        <v>1901.2439999999999</v>
      </c>
      <c r="Q57">
        <f>AVERAGEIF('Individual results'!$B:$B,"="&amp;'Sumarized per 5 executions'!$A57,'Individual results'!U:U)</f>
        <v>5119.2</v>
      </c>
      <c r="R57" s="3">
        <f>AVERAGEIF('Individual results'!$B:$B,"="&amp;'Sumarized per 5 executions'!$A57,'Individual results'!V:V)</f>
        <v>6.0269627279936344E-3</v>
      </c>
      <c r="S57">
        <f>SUMIF('Individual results'!$B:$B,"="&amp;'Sumarized per 5 executions'!$A57,'Individual results'!X:X)</f>
        <v>4</v>
      </c>
    </row>
    <row r="58" spans="1:19" x14ac:dyDescent="0.25">
      <c r="A58" t="s">
        <v>96</v>
      </c>
      <c r="B58">
        <f>COUNTIF('Individual results'!B:B, "="&amp;'Sumarized per 5 executions'!A58)</f>
        <v>5</v>
      </c>
      <c r="C58">
        <f>AVERAGEIF('Individual results'!$B:$B,"="&amp;'Sumarized per 5 executions'!$A58,'Individual results'!D:D)</f>
        <v>3187.8</v>
      </c>
      <c r="D58">
        <f>AVERAGEIF('Individual results'!$B:$B,"="&amp;'Sumarized per 5 executions'!$A58,'Individual results'!E:E)</f>
        <v>5280</v>
      </c>
      <c r="E58">
        <f>SUMIF('Individual results'!$B:$B,"="&amp;'Sumarized per 5 executions'!$A58,'Individual results'!G:G)</f>
        <v>0</v>
      </c>
      <c r="F58">
        <f>AVERAGEIF('Individual results'!$B:$B,"="&amp;'Sumarized per 5 executions'!$A58,'Individual results'!H:H)</f>
        <v>1802.36</v>
      </c>
      <c r="G58">
        <f>AVERAGEIF('Individual results'!$B:$B,"="&amp;'Sumarized per 5 executions'!$A58,'Individual results'!I:I)</f>
        <v>3209.2</v>
      </c>
      <c r="H58">
        <f>AVERAGEIF('Individual results'!$B:$B,"="&amp;'Sumarized per 5 executions'!$A58,'Individual results'!J:J)</f>
        <v>0</v>
      </c>
      <c r="I58">
        <f>AVERAGEIF('Individual results'!$B:$B,"="&amp;'Sumarized per 5 executions'!$A58,'Individual results'!K:K)</f>
        <v>3209.2</v>
      </c>
      <c r="J58" s="3">
        <f>AVERAGEIF('Individual results'!$B:$B,"="&amp;'Sumarized per 5 executions'!$A58,'Individual results'!L:L)</f>
        <v>6.7090421255218578E-3</v>
      </c>
      <c r="K58">
        <f>SUMIF('Individual results'!$B:$B,"="&amp;'Sumarized per 5 executions'!$A58,'Individual results'!N:N)</f>
        <v>3</v>
      </c>
      <c r="L58">
        <f>AVERAGEIF('Individual results'!$B:$B,"="&amp;'Sumarized per 5 executions'!$A58,'Individual results'!O:O)</f>
        <v>813.03200000000004</v>
      </c>
      <c r="M58">
        <f>AVERAGEIF('Individual results'!$B:$B,"="&amp;'Sumarized per 5 executions'!$A58,'Individual results'!P:P)</f>
        <v>3567.8</v>
      </c>
      <c r="N58" s="3">
        <f>AVERAGEIF('Individual results'!$B:$B,"="&amp;'Sumarized per 5 executions'!$A58,'Individual results'!Q:Q)</f>
        <v>0.11926808175572115</v>
      </c>
      <c r="O58">
        <f>SUMIF('Individual results'!$B:$B,"="&amp;'Sumarized per 5 executions'!$A58,'Individual results'!S:S)</f>
        <v>0</v>
      </c>
      <c r="P58">
        <f>AVERAGEIF('Individual results'!$B:$B,"="&amp;'Sumarized per 5 executions'!$A58,'Individual results'!T:T)</f>
        <v>1869.7939999999999</v>
      </c>
      <c r="Q58">
        <f>AVERAGEIF('Individual results'!$B:$B,"="&amp;'Sumarized per 5 executions'!$A58,'Individual results'!U:U)</f>
        <v>3203.4</v>
      </c>
      <c r="R58" s="3">
        <f>AVERAGEIF('Individual results'!$B:$B,"="&amp;'Sumarized per 5 executions'!$A58,'Individual results'!V:V)</f>
        <v>4.8645430403427611E-3</v>
      </c>
      <c r="S58">
        <f>SUMIF('Individual results'!$B:$B,"="&amp;'Sumarized per 5 executions'!$A58,'Individual results'!X:X)</f>
        <v>2</v>
      </c>
    </row>
    <row r="59" spans="1:19" x14ac:dyDescent="0.25">
      <c r="A59" t="s">
        <v>97</v>
      </c>
      <c r="B59">
        <f>COUNTIF('Individual results'!B:B, "="&amp;'Sumarized per 5 executions'!A59)</f>
        <v>5</v>
      </c>
      <c r="C59">
        <f>AVERAGEIF('Individual results'!$B:$B,"="&amp;'Sumarized per 5 executions'!$A59,'Individual results'!D:D)</f>
        <v>1907.2</v>
      </c>
      <c r="D59">
        <f>AVERAGEIF('Individual results'!$B:$B,"="&amp;'Sumarized per 5 executions'!$A59,'Individual results'!E:E)</f>
        <v>2335.6</v>
      </c>
      <c r="E59">
        <f>SUMIF('Individual results'!$B:$B,"="&amp;'Sumarized per 5 executions'!$A59,'Individual results'!G:G)</f>
        <v>0</v>
      </c>
      <c r="F59">
        <f>AVERAGEIF('Individual results'!$B:$B,"="&amp;'Sumarized per 5 executions'!$A59,'Individual results'!H:H)</f>
        <v>1808.0899999999997</v>
      </c>
      <c r="G59">
        <f>AVERAGEIF('Individual results'!$B:$B,"="&amp;'Sumarized per 5 executions'!$A59,'Individual results'!I:I)</f>
        <v>1918.6</v>
      </c>
      <c r="H59">
        <f>AVERAGEIF('Individual results'!$B:$B,"="&amp;'Sumarized per 5 executions'!$A59,'Individual results'!J:J)</f>
        <v>0</v>
      </c>
      <c r="I59">
        <f>AVERAGEIF('Individual results'!$B:$B,"="&amp;'Sumarized per 5 executions'!$A59,'Individual results'!K:K)</f>
        <v>1918.6</v>
      </c>
      <c r="J59" s="3">
        <f>AVERAGEIF('Individual results'!$B:$B,"="&amp;'Sumarized per 5 executions'!$A59,'Individual results'!L:L)</f>
        <v>5.9951457108260884E-3</v>
      </c>
      <c r="K59">
        <f>SUMIF('Individual results'!$B:$B,"="&amp;'Sumarized per 5 executions'!$A59,'Individual results'!N:N)</f>
        <v>0</v>
      </c>
      <c r="L59">
        <f>AVERAGEIF('Individual results'!$B:$B,"="&amp;'Sumarized per 5 executions'!$A59,'Individual results'!O:O)</f>
        <v>808.2360000000001</v>
      </c>
      <c r="M59">
        <f>AVERAGEIF('Individual results'!$B:$B,"="&amp;'Sumarized per 5 executions'!$A59,'Individual results'!P:P)</f>
        <v>2075.1999999999998</v>
      </c>
      <c r="N59" s="3">
        <f>AVERAGEIF('Individual results'!$B:$B,"="&amp;'Sumarized per 5 executions'!$A59,'Individual results'!Q:Q)</f>
        <v>8.8051697667451245E-2</v>
      </c>
      <c r="O59">
        <f>SUMIF('Individual results'!$B:$B,"="&amp;'Sumarized per 5 executions'!$A59,'Individual results'!S:S)</f>
        <v>0</v>
      </c>
      <c r="P59">
        <f>AVERAGEIF('Individual results'!$B:$B,"="&amp;'Sumarized per 5 executions'!$A59,'Individual results'!T:T)</f>
        <v>1856.0879999999997</v>
      </c>
      <c r="Q59">
        <f>AVERAGEIF('Individual results'!$B:$B,"="&amp;'Sumarized per 5 executions'!$A59,'Individual results'!U:U)</f>
        <v>1907.2</v>
      </c>
      <c r="R59" s="3">
        <f>AVERAGEIF('Individual results'!$B:$B,"="&amp;'Sumarized per 5 executions'!$A59,'Individual results'!V:V)</f>
        <v>0</v>
      </c>
      <c r="S59">
        <f>SUMIF('Individual results'!$B:$B,"="&amp;'Sumarized per 5 executions'!$A59,'Individual results'!X:X)</f>
        <v>5</v>
      </c>
    </row>
    <row r="60" spans="1:19" x14ac:dyDescent="0.25">
      <c r="A60" t="s">
        <v>98</v>
      </c>
      <c r="B60">
        <f>COUNTIF('Individual results'!B:B, "="&amp;'Sumarized per 5 executions'!A60)</f>
        <v>5</v>
      </c>
      <c r="C60">
        <f>AVERAGEIF('Individual results'!$B:$B,"="&amp;'Sumarized per 5 executions'!$A60,'Individual results'!D:D)</f>
        <v>4492.2</v>
      </c>
      <c r="E60">
        <f>SUMIF('Individual results'!$B:$B,"="&amp;'Sumarized per 5 executions'!$A60,'Individual results'!G:G)</f>
        <v>0</v>
      </c>
      <c r="F60">
        <f>AVERAGEIF('Individual results'!$B:$B,"="&amp;'Sumarized per 5 executions'!$A60,'Individual results'!H:H)</f>
        <v>1817.7740000000001</v>
      </c>
      <c r="G60">
        <f>AVERAGEIF('Individual results'!$B:$B,"="&amp;'Sumarized per 5 executions'!$A60,'Individual results'!I:I)</f>
        <v>4492.2</v>
      </c>
      <c r="H60">
        <f>AVERAGEIF('Individual results'!$B:$B,"="&amp;'Sumarized per 5 executions'!$A60,'Individual results'!J:J)</f>
        <v>0</v>
      </c>
      <c r="I60">
        <f>AVERAGEIF('Individual results'!$B:$B,"="&amp;'Sumarized per 5 executions'!$A60,'Individual results'!K:K)</f>
        <v>4492.2</v>
      </c>
      <c r="J60" s="3">
        <f>AVERAGEIF('Individual results'!$B:$B,"="&amp;'Sumarized per 5 executions'!$A60,'Individual results'!L:L)</f>
        <v>0</v>
      </c>
      <c r="K60">
        <f>SUMIF('Individual results'!$B:$B,"="&amp;'Sumarized per 5 executions'!$A60,'Individual results'!N:N)</f>
        <v>5</v>
      </c>
      <c r="L60">
        <f>AVERAGEIF('Individual results'!$B:$B,"="&amp;'Sumarized per 5 executions'!$A60,'Individual results'!O:O)</f>
        <v>1814.7580000000003</v>
      </c>
      <c r="M60">
        <f>AVERAGEIF('Individual results'!$B:$B,"="&amp;'Sumarized per 5 executions'!$A60,'Individual results'!P:P)</f>
        <v>4875.6000000000004</v>
      </c>
      <c r="N60" s="3">
        <f>AVERAGEIF('Individual results'!$B:$B,"="&amp;'Sumarized per 5 executions'!$A60,'Individual results'!Q:Q)</f>
        <v>8.5317243470254572E-2</v>
      </c>
      <c r="O60">
        <f>SUMIF('Individual results'!$B:$B,"="&amp;'Sumarized per 5 executions'!$A60,'Individual results'!S:S)</f>
        <v>0</v>
      </c>
      <c r="P60">
        <f>AVERAGEIF('Individual results'!$B:$B,"="&amp;'Sumarized per 5 executions'!$A60,'Individual results'!T:T)</f>
        <v>1812.5080000000003</v>
      </c>
      <c r="Q60">
        <f>AVERAGEIF('Individual results'!$B:$B,"="&amp;'Sumarized per 5 executions'!$A60,'Individual results'!U:U)</f>
        <v>4904</v>
      </c>
      <c r="R60" s="3">
        <f>AVERAGEIF('Individual results'!$B:$B,"="&amp;'Sumarized per 5 executions'!$A60,'Individual results'!V:V)</f>
        <v>9.1632433318599743E-2</v>
      </c>
      <c r="S60">
        <f>SUMIF('Individual results'!$B:$B,"="&amp;'Sumarized per 5 executions'!$A60,'Individual results'!X:X)</f>
        <v>0</v>
      </c>
    </row>
    <row r="61" spans="1:19" x14ac:dyDescent="0.25">
      <c r="A61" t="s">
        <v>99</v>
      </c>
      <c r="B61">
        <f>COUNTIF('Individual results'!B:B, "="&amp;'Sumarized per 5 executions'!A61)</f>
        <v>5</v>
      </c>
      <c r="C61">
        <f>AVERAGEIF('Individual results'!$B:$B,"="&amp;'Sumarized per 5 executions'!$A61,'Individual results'!D:D)</f>
        <v>2761.2</v>
      </c>
      <c r="E61">
        <f>SUMIF('Individual results'!$B:$B,"="&amp;'Sumarized per 5 executions'!$A61,'Individual results'!G:G)</f>
        <v>0</v>
      </c>
      <c r="F61">
        <f>AVERAGEIF('Individual results'!$B:$B,"="&amp;'Sumarized per 5 executions'!$A61,'Individual results'!H:H)</f>
        <v>1810.9579999999999</v>
      </c>
      <c r="G61">
        <f>AVERAGEIF('Individual results'!$B:$B,"="&amp;'Sumarized per 5 executions'!$A61,'Individual results'!I:I)</f>
        <v>2761.2</v>
      </c>
      <c r="H61">
        <f>AVERAGEIF('Individual results'!$B:$B,"="&amp;'Sumarized per 5 executions'!$A61,'Individual results'!J:J)</f>
        <v>0</v>
      </c>
      <c r="I61">
        <f>AVERAGEIF('Individual results'!$B:$B,"="&amp;'Sumarized per 5 executions'!$A61,'Individual results'!K:K)</f>
        <v>2761.2</v>
      </c>
      <c r="J61" s="3">
        <f>AVERAGEIF('Individual results'!$B:$B,"="&amp;'Sumarized per 5 executions'!$A61,'Individual results'!L:L)</f>
        <v>0</v>
      </c>
      <c r="K61">
        <f>SUMIF('Individual results'!$B:$B,"="&amp;'Sumarized per 5 executions'!$A61,'Individual results'!N:N)</f>
        <v>5</v>
      </c>
      <c r="L61">
        <f>AVERAGEIF('Individual results'!$B:$B,"="&amp;'Sumarized per 5 executions'!$A61,'Individual results'!O:O)</f>
        <v>1818.864</v>
      </c>
      <c r="M61">
        <f>AVERAGEIF('Individual results'!$B:$B,"="&amp;'Sumarized per 5 executions'!$A61,'Individual results'!P:P)</f>
        <v>2943.4</v>
      </c>
      <c r="N61" s="3">
        <f>AVERAGEIF('Individual results'!$B:$B,"="&amp;'Sumarized per 5 executions'!$A61,'Individual results'!Q:Q)</f>
        <v>6.6021602750904004E-2</v>
      </c>
      <c r="O61">
        <f>SUMIF('Individual results'!$B:$B,"="&amp;'Sumarized per 5 executions'!$A61,'Individual results'!S:S)</f>
        <v>0</v>
      </c>
      <c r="P61">
        <f>AVERAGEIF('Individual results'!$B:$B,"="&amp;'Sumarized per 5 executions'!$A61,'Individual results'!T:T)</f>
        <v>1816.06</v>
      </c>
      <c r="Q61">
        <f>AVERAGEIF('Individual results'!$B:$B,"="&amp;'Sumarized per 5 executions'!$A61,'Individual results'!U:U)</f>
        <v>2935.4</v>
      </c>
      <c r="R61" s="3">
        <f>AVERAGEIF('Individual results'!$B:$B,"="&amp;'Sumarized per 5 executions'!$A61,'Individual results'!V:V)</f>
        <v>6.3146911014376486E-2</v>
      </c>
      <c r="S61">
        <f>SUMIF('Individual results'!$B:$B,"="&amp;'Sumarized per 5 executions'!$A61,'Individual results'!X:X)</f>
        <v>0</v>
      </c>
    </row>
    <row r="62" spans="1:19" x14ac:dyDescent="0.25">
      <c r="A62" t="s">
        <v>100</v>
      </c>
      <c r="B62">
        <f>COUNTIF('Individual results'!B:B, "="&amp;'Sumarized per 5 executions'!A62)</f>
        <v>5</v>
      </c>
      <c r="C62">
        <f>AVERAGEIF('Individual results'!$B:$B,"="&amp;'Sumarized per 5 executions'!$A62,'Individual results'!D:D)</f>
        <v>1618.8</v>
      </c>
      <c r="E62">
        <f>SUMIF('Individual results'!$B:$B,"="&amp;'Sumarized per 5 executions'!$A62,'Individual results'!G:G)</f>
        <v>0</v>
      </c>
      <c r="F62">
        <f>AVERAGEIF('Individual results'!$B:$B,"="&amp;'Sumarized per 5 executions'!$A62,'Individual results'!H:H)</f>
        <v>1814.3399999999997</v>
      </c>
      <c r="G62">
        <f>AVERAGEIF('Individual results'!$B:$B,"="&amp;'Sumarized per 5 executions'!$A62,'Individual results'!I:I)</f>
        <v>1618.8</v>
      </c>
      <c r="H62">
        <f>AVERAGEIF('Individual results'!$B:$B,"="&amp;'Sumarized per 5 executions'!$A62,'Individual results'!J:J)</f>
        <v>0</v>
      </c>
      <c r="I62">
        <f>AVERAGEIF('Individual results'!$B:$B,"="&amp;'Sumarized per 5 executions'!$A62,'Individual results'!K:K)</f>
        <v>1618.8</v>
      </c>
      <c r="J62" s="3">
        <f>AVERAGEIF('Individual results'!$B:$B,"="&amp;'Sumarized per 5 executions'!$A62,'Individual results'!L:L)</f>
        <v>0</v>
      </c>
      <c r="K62">
        <f>SUMIF('Individual results'!$B:$B,"="&amp;'Sumarized per 5 executions'!$A62,'Individual results'!N:N)</f>
        <v>5</v>
      </c>
      <c r="L62">
        <f>AVERAGEIF('Individual results'!$B:$B,"="&amp;'Sumarized per 5 executions'!$A62,'Individual results'!O:O)</f>
        <v>1811.568</v>
      </c>
      <c r="M62">
        <f>AVERAGEIF('Individual results'!$B:$B,"="&amp;'Sumarized per 5 executions'!$A62,'Individual results'!P:P)</f>
        <v>1698</v>
      </c>
      <c r="N62" s="3">
        <f>AVERAGEIF('Individual results'!$B:$B,"="&amp;'Sumarized per 5 executions'!$A62,'Individual results'!Q:Q)</f>
        <v>4.8944399362824506E-2</v>
      </c>
      <c r="O62">
        <f>SUMIF('Individual results'!$B:$B,"="&amp;'Sumarized per 5 executions'!$A62,'Individual results'!S:S)</f>
        <v>0</v>
      </c>
      <c r="P62">
        <f>AVERAGEIF('Individual results'!$B:$B,"="&amp;'Sumarized per 5 executions'!$A62,'Individual results'!T:T)</f>
        <v>1812.53</v>
      </c>
      <c r="Q62">
        <f>AVERAGEIF('Individual results'!$B:$B,"="&amp;'Sumarized per 5 executions'!$A62,'Individual results'!U:U)</f>
        <v>1702.2</v>
      </c>
      <c r="R62" s="3">
        <f>AVERAGEIF('Individual results'!$B:$B,"="&amp;'Sumarized per 5 executions'!$A62,'Individual results'!V:V)</f>
        <v>5.1564382872160849E-2</v>
      </c>
      <c r="S62">
        <f>SUMIF('Individual results'!$B:$B,"="&amp;'Sumarized per 5 executions'!$A62,'Individual results'!X:X)</f>
        <v>0</v>
      </c>
    </row>
    <row r="63" spans="1:19" x14ac:dyDescent="0.25">
      <c r="A63" t="s">
        <v>101</v>
      </c>
      <c r="B63">
        <f>COUNTIF('Individual results'!B:B, "="&amp;'Sumarized per 5 executions'!A63)</f>
        <v>5</v>
      </c>
      <c r="C63">
        <f>AVERAGEIF('Individual results'!$B:$B,"="&amp;'Sumarized per 5 executions'!$A63,'Individual results'!D:D)</f>
        <v>4358.3999999999996</v>
      </c>
      <c r="E63">
        <f>SUMIF('Individual results'!$B:$B,"="&amp;'Sumarized per 5 executions'!$A63,'Individual results'!G:G)</f>
        <v>0</v>
      </c>
      <c r="F63">
        <f>AVERAGEIF('Individual results'!$B:$B,"="&amp;'Sumarized per 5 executions'!$A63,'Individual results'!H:H)</f>
        <v>1824.7540000000001</v>
      </c>
      <c r="G63">
        <f>AVERAGEIF('Individual results'!$B:$B,"="&amp;'Sumarized per 5 executions'!$A63,'Individual results'!I:I)</f>
        <v>4358.3999999999996</v>
      </c>
      <c r="H63">
        <f>AVERAGEIF('Individual results'!$B:$B,"="&amp;'Sumarized per 5 executions'!$A63,'Individual results'!J:J)</f>
        <v>0</v>
      </c>
      <c r="I63">
        <f>AVERAGEIF('Individual results'!$B:$B,"="&amp;'Sumarized per 5 executions'!$A63,'Individual results'!K:K)</f>
        <v>4358.3999999999996</v>
      </c>
      <c r="J63" s="3">
        <f>AVERAGEIF('Individual results'!$B:$B,"="&amp;'Sumarized per 5 executions'!$A63,'Individual results'!L:L)</f>
        <v>0</v>
      </c>
      <c r="K63">
        <f>SUMIF('Individual results'!$B:$B,"="&amp;'Sumarized per 5 executions'!$A63,'Individual results'!N:N)</f>
        <v>5</v>
      </c>
      <c r="L63">
        <f>AVERAGEIF('Individual results'!$B:$B,"="&amp;'Sumarized per 5 executions'!$A63,'Individual results'!O:O)</f>
        <v>1816.752</v>
      </c>
      <c r="M63">
        <f>AVERAGEIF('Individual results'!$B:$B,"="&amp;'Sumarized per 5 executions'!$A63,'Individual results'!P:P)</f>
        <v>4607.3999999999996</v>
      </c>
      <c r="N63" s="3">
        <f>AVERAGEIF('Individual results'!$B:$B,"="&amp;'Sumarized per 5 executions'!$A63,'Individual results'!Q:Q)</f>
        <v>5.7100345499849679E-2</v>
      </c>
      <c r="O63">
        <f>SUMIF('Individual results'!$B:$B,"="&amp;'Sumarized per 5 executions'!$A63,'Individual results'!S:S)</f>
        <v>0</v>
      </c>
      <c r="P63">
        <f>AVERAGEIF('Individual results'!$B:$B,"="&amp;'Sumarized per 5 executions'!$A63,'Individual results'!T:T)</f>
        <v>1813.2660000000001</v>
      </c>
      <c r="Q63">
        <f>AVERAGEIF('Individual results'!$B:$B,"="&amp;'Sumarized per 5 executions'!$A63,'Individual results'!U:U)</f>
        <v>4650.6000000000004</v>
      </c>
      <c r="R63" s="3">
        <f>AVERAGEIF('Individual results'!$B:$B,"="&amp;'Sumarized per 5 executions'!$A63,'Individual results'!V:V)</f>
        <v>6.7069606761722203E-2</v>
      </c>
      <c r="S63">
        <f>SUMIF('Individual results'!$B:$B,"="&amp;'Sumarized per 5 executions'!$A63,'Individual results'!X:X)</f>
        <v>0</v>
      </c>
    </row>
    <row r="64" spans="1:19" x14ac:dyDescent="0.25">
      <c r="A64" t="s">
        <v>102</v>
      </c>
      <c r="B64">
        <f>COUNTIF('Individual results'!B:B, "="&amp;'Sumarized per 5 executions'!A64)</f>
        <v>5</v>
      </c>
      <c r="C64">
        <f>AVERAGEIF('Individual results'!$B:$B,"="&amp;'Sumarized per 5 executions'!$A64,'Individual results'!D:D)</f>
        <v>2589.8000000000002</v>
      </c>
      <c r="E64">
        <f>SUMIF('Individual results'!$B:$B,"="&amp;'Sumarized per 5 executions'!$A64,'Individual results'!G:G)</f>
        <v>0</v>
      </c>
      <c r="F64">
        <f>AVERAGEIF('Individual results'!$B:$B,"="&amp;'Sumarized per 5 executions'!$A64,'Individual results'!H:H)</f>
        <v>1833.55</v>
      </c>
      <c r="G64">
        <f>AVERAGEIF('Individual results'!$B:$B,"="&amp;'Sumarized per 5 executions'!$A64,'Individual results'!I:I)</f>
        <v>2589.8000000000002</v>
      </c>
      <c r="H64">
        <f>AVERAGEIF('Individual results'!$B:$B,"="&amp;'Sumarized per 5 executions'!$A64,'Individual results'!J:J)</f>
        <v>0</v>
      </c>
      <c r="I64">
        <f>AVERAGEIF('Individual results'!$B:$B,"="&amp;'Sumarized per 5 executions'!$A64,'Individual results'!K:K)</f>
        <v>2589.8000000000002</v>
      </c>
      <c r="J64" s="3">
        <f>AVERAGEIF('Individual results'!$B:$B,"="&amp;'Sumarized per 5 executions'!$A64,'Individual results'!L:L)</f>
        <v>0</v>
      </c>
      <c r="K64">
        <f>SUMIF('Individual results'!$B:$B,"="&amp;'Sumarized per 5 executions'!$A64,'Individual results'!N:N)</f>
        <v>5</v>
      </c>
      <c r="L64">
        <f>AVERAGEIF('Individual results'!$B:$B,"="&amp;'Sumarized per 5 executions'!$A64,'Individual results'!O:O)</f>
        <v>1820.5439999999999</v>
      </c>
      <c r="M64">
        <f>AVERAGEIF('Individual results'!$B:$B,"="&amp;'Sumarized per 5 executions'!$A64,'Individual results'!P:P)</f>
        <v>2729.4</v>
      </c>
      <c r="N64" s="3">
        <f>AVERAGEIF('Individual results'!$B:$B,"="&amp;'Sumarized per 5 executions'!$A64,'Individual results'!Q:Q)</f>
        <v>5.3868533818173733E-2</v>
      </c>
      <c r="O64">
        <f>SUMIF('Individual results'!$B:$B,"="&amp;'Sumarized per 5 executions'!$A64,'Individual results'!S:S)</f>
        <v>0</v>
      </c>
      <c r="P64">
        <f>AVERAGEIF('Individual results'!$B:$B,"="&amp;'Sumarized per 5 executions'!$A64,'Individual results'!T:T)</f>
        <v>1816.3300000000004</v>
      </c>
      <c r="Q64">
        <f>AVERAGEIF('Individual results'!$B:$B,"="&amp;'Sumarized per 5 executions'!$A64,'Individual results'!U:U)</f>
        <v>2719</v>
      </c>
      <c r="R64" s="3">
        <f>AVERAGEIF('Individual results'!$B:$B,"="&amp;'Sumarized per 5 executions'!$A64,'Individual results'!V:V)</f>
        <v>4.9901310468837501E-2</v>
      </c>
      <c r="S64">
        <f>SUMIF('Individual results'!$B:$B,"="&amp;'Sumarized per 5 executions'!$A64,'Individual results'!X:X)</f>
        <v>0</v>
      </c>
    </row>
    <row r="65" spans="1:19" x14ac:dyDescent="0.25">
      <c r="A65" t="s">
        <v>103</v>
      </c>
      <c r="B65">
        <f>COUNTIF('Individual results'!B:B, "="&amp;'Sumarized per 5 executions'!A65)</f>
        <v>5</v>
      </c>
      <c r="C65">
        <f>AVERAGEIF('Individual results'!$B:$B,"="&amp;'Sumarized per 5 executions'!$A65,'Individual results'!D:D)</f>
        <v>1533.4</v>
      </c>
      <c r="E65">
        <f>SUMIF('Individual results'!$B:$B,"="&amp;'Sumarized per 5 executions'!$A65,'Individual results'!G:G)</f>
        <v>0</v>
      </c>
      <c r="F65">
        <f>AVERAGEIF('Individual results'!$B:$B,"="&amp;'Sumarized per 5 executions'!$A65,'Individual results'!H:H)</f>
        <v>1804.5759999999998</v>
      </c>
      <c r="G65">
        <f>AVERAGEIF('Individual results'!$B:$B,"="&amp;'Sumarized per 5 executions'!$A65,'Individual results'!I:I)</f>
        <v>1533.4</v>
      </c>
      <c r="H65">
        <f>AVERAGEIF('Individual results'!$B:$B,"="&amp;'Sumarized per 5 executions'!$A65,'Individual results'!J:J)</f>
        <v>0</v>
      </c>
      <c r="I65">
        <f>AVERAGEIF('Individual results'!$B:$B,"="&amp;'Sumarized per 5 executions'!$A65,'Individual results'!K:K)</f>
        <v>1533.4</v>
      </c>
      <c r="J65" s="3">
        <f>AVERAGEIF('Individual results'!$B:$B,"="&amp;'Sumarized per 5 executions'!$A65,'Individual results'!L:L)</f>
        <v>0</v>
      </c>
      <c r="K65">
        <f>SUMIF('Individual results'!$B:$B,"="&amp;'Sumarized per 5 executions'!$A65,'Individual results'!N:N)</f>
        <v>5</v>
      </c>
      <c r="L65">
        <f>AVERAGEIF('Individual results'!$B:$B,"="&amp;'Sumarized per 5 executions'!$A65,'Individual results'!O:O)</f>
        <v>1815.444</v>
      </c>
      <c r="M65">
        <f>AVERAGEIF('Individual results'!$B:$B,"="&amp;'Sumarized per 5 executions'!$A65,'Individual results'!P:P)</f>
        <v>1600</v>
      </c>
      <c r="N65" s="3">
        <f>AVERAGEIF('Individual results'!$B:$B,"="&amp;'Sumarized per 5 executions'!$A65,'Individual results'!Q:Q)</f>
        <v>4.3433064026139868E-2</v>
      </c>
      <c r="O65">
        <f>SUMIF('Individual results'!$B:$B,"="&amp;'Sumarized per 5 executions'!$A65,'Individual results'!S:S)</f>
        <v>0</v>
      </c>
      <c r="P65">
        <f>AVERAGEIF('Individual results'!$B:$B,"="&amp;'Sumarized per 5 executions'!$A65,'Individual results'!T:T)</f>
        <v>1809.6240000000003</v>
      </c>
      <c r="Q65">
        <f>AVERAGEIF('Individual results'!$B:$B,"="&amp;'Sumarized per 5 executions'!$A65,'Individual results'!U:U)</f>
        <v>1600.6</v>
      </c>
      <c r="R65" s="3">
        <f>AVERAGEIF('Individual results'!$B:$B,"="&amp;'Sumarized per 5 executions'!$A65,'Individual results'!V:V)</f>
        <v>4.3801467499142752E-2</v>
      </c>
      <c r="S65">
        <f>SUMIF('Individual results'!$B:$B,"="&amp;'Sumarized per 5 executions'!$A65,'Individual results'!X:X)</f>
        <v>0</v>
      </c>
    </row>
  </sheetData>
  <mergeCells count="2">
    <mergeCell ref="F1:K1"/>
    <mergeCell ref="L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C86EB-A812-4B7F-A3D9-65F08C5F8886}">
  <dimension ref="A1:U15"/>
  <sheetViews>
    <sheetView zoomScale="115" zoomScaleNormal="115" workbookViewId="0">
      <selection activeCell="U15" sqref="U15"/>
    </sheetView>
  </sheetViews>
  <sheetFormatPr defaultRowHeight="15" x14ac:dyDescent="0.25"/>
  <cols>
    <col min="1" max="1" width="18" bestFit="1" customWidth="1"/>
    <col min="3" max="3" width="12.28515625" bestFit="1" customWidth="1"/>
    <col min="4" max="4" width="15.42578125" bestFit="1" customWidth="1"/>
    <col min="6" max="6" width="13.5703125" bestFit="1" customWidth="1"/>
    <col min="7" max="7" width="18.42578125" bestFit="1" customWidth="1"/>
  </cols>
  <sheetData>
    <row r="1" spans="1:21" x14ac:dyDescent="0.25">
      <c r="D1" s="7" t="s">
        <v>107</v>
      </c>
      <c r="E1" s="7"/>
      <c r="F1" s="7" t="s">
        <v>9</v>
      </c>
      <c r="G1" s="7"/>
      <c r="H1" s="7"/>
      <c r="I1" s="7"/>
      <c r="J1" s="7"/>
      <c r="K1" s="7"/>
      <c r="L1" s="7"/>
      <c r="M1" s="7"/>
      <c r="N1" s="7"/>
      <c r="O1" s="7"/>
    </row>
    <row r="2" spans="1:21" x14ac:dyDescent="0.25">
      <c r="A2" t="s">
        <v>36</v>
      </c>
      <c r="B2" t="s">
        <v>42</v>
      </c>
      <c r="C2" t="s">
        <v>37</v>
      </c>
      <c r="D2" t="s">
        <v>40</v>
      </c>
      <c r="E2" t="s">
        <v>41</v>
      </c>
      <c r="F2" t="s">
        <v>39</v>
      </c>
      <c r="G2" t="s">
        <v>39</v>
      </c>
      <c r="H2" t="s">
        <v>38</v>
      </c>
      <c r="I2" t="s">
        <v>40</v>
      </c>
      <c r="J2" t="s">
        <v>43</v>
      </c>
      <c r="K2" t="s">
        <v>44</v>
      </c>
      <c r="M2" t="str">
        <f>CONCATENATE(A2,"&amp;",B2,"&amp;",C2,"&amp;",D2,"&amp;",E2,"&amp;",F2,"&amp;",I2,"&amp;",J2,"&amp;",K2,"\\")</f>
        <v>instances&amp;$\#$&amp;$\overline{best}$&amp;$\overline{obj}$&amp;$\#opt$&amp;$\overline{t}$&amp;$\overline{obj}$&amp;$\overline{pg\%}$&amp;$\#b$\\</v>
      </c>
    </row>
    <row r="3" spans="1:21" x14ac:dyDescent="0.25">
      <c r="A3" t="s">
        <v>30</v>
      </c>
      <c r="B3">
        <f>COUNTIF('Individual results'!C:C, "="&amp;'Sumarized per group and size'!A3)</f>
        <v>15</v>
      </c>
      <c r="C3" s="2">
        <f>AVERAGEIF('Individual results'!$C:$C,"="&amp;'Sumarized per group and size'!A3,'Individual results'!D:D)</f>
        <v>45.533333333333331</v>
      </c>
      <c r="D3" s="2">
        <f>AVERAGEIF('Individual results'!$C:$C,"="&amp;'Sumarized per group and size'!A3,'Individual results'!E:E)</f>
        <v>45.533333333333331</v>
      </c>
      <c r="E3">
        <f>SUMIF('Individual results'!$C:$C,"="&amp;'Sumarized per group and size'!A3,'Individual results'!G:G)</f>
        <v>15</v>
      </c>
      <c r="F3" s="2">
        <f>AVERAGEIF('Individual results'!$C:$C,"="&amp;'Sumarized per group and size'!A3,'Individual results'!H:H)</f>
        <v>1.5893333333333333</v>
      </c>
      <c r="G3" s="2">
        <f>AVERAGEIF('Individual results'!$C:$C,"="&amp;'Sumarized per group and size'!A3,'Individual results'!I:I)</f>
        <v>45.533333333333331</v>
      </c>
      <c r="H3">
        <f>AVERAGEIF('Individual results'!$C:$C,"="&amp;'Sumarized per group and size'!A3,'Individual results'!J:J)</f>
        <v>0</v>
      </c>
      <c r="I3" s="2">
        <f>AVERAGEIF('Individual results'!$C:$C,"="&amp;'Sumarized per group and size'!A3,'Individual results'!K:K)</f>
        <v>45.533333333333331</v>
      </c>
      <c r="J3" s="4">
        <f>AVERAGEIF('Individual results'!$C:$C,"="&amp;'Sumarized per group and size'!A3,'Individual results'!L:L)</f>
        <v>0</v>
      </c>
      <c r="K3">
        <f>SUMIF('Individual results'!$C:$C,"="&amp;'Sumarized per group and size'!A3,'Individual results'!N:N)</f>
        <v>15</v>
      </c>
      <c r="L3" s="2"/>
      <c r="M3" t="str">
        <f>CONCATENATE(A3,"&amp;",B3,"&amp;",ROUND(C3,1),"&amp;",ROUND(D3,1),"&amp;",E3,"&amp;",ROUND(F3,1),"&amp;",ROUND(I3,1),"&amp;",ROUND(J3*100,2),"&amp;",K3,"\\")</f>
        <v>MA-20&amp;15&amp;45.5&amp;45.5&amp;15&amp;1.6&amp;45.5&amp;0&amp;15\\</v>
      </c>
      <c r="N3" s="2"/>
      <c r="P3" s="2"/>
      <c r="Q3" s="2"/>
      <c r="R3" s="2"/>
    </row>
    <row r="4" spans="1:21" x14ac:dyDescent="0.25">
      <c r="A4" t="s">
        <v>31</v>
      </c>
      <c r="B4">
        <f>COUNTIF('Individual results'!C:C, "="&amp;'Sumarized per group and size'!A4)</f>
        <v>15</v>
      </c>
      <c r="C4" s="2">
        <f>AVERAGEIF('Individual results'!$C:$C,"="&amp;'Sumarized per group and size'!A4,'Individual results'!D:D)</f>
        <v>88.666666666666671</v>
      </c>
      <c r="D4" s="2">
        <f>AVERAGEIF('Individual results'!$C:$C,"="&amp;'Sumarized per group and size'!A4,'Individual results'!E:E)</f>
        <v>88.666666666666671</v>
      </c>
      <c r="E4">
        <f>SUMIF('Individual results'!$C:$C,"="&amp;'Sumarized per group and size'!A4,'Individual results'!G:G)</f>
        <v>15</v>
      </c>
      <c r="F4" s="2">
        <f>AVERAGEIF('Individual results'!$C:$C,"="&amp;'Sumarized per group and size'!A4,'Individual results'!H:H)</f>
        <v>5.2420000000000009</v>
      </c>
      <c r="G4" s="2">
        <f>AVERAGEIF('Individual results'!$C:$C,"="&amp;'Sumarized per group and size'!A4,'Individual results'!I:I)</f>
        <v>88.666666666666671</v>
      </c>
      <c r="H4">
        <f>AVERAGEIF('Individual results'!$C:$C,"="&amp;'Sumarized per group and size'!A4,'Individual results'!J:J)</f>
        <v>0</v>
      </c>
      <c r="I4" s="2">
        <f>AVERAGEIF('Individual results'!$C:$C,"="&amp;'Sumarized per group and size'!A4,'Individual results'!K:K)</f>
        <v>88.666666666666671</v>
      </c>
      <c r="J4" s="4">
        <f>AVERAGEIF('Individual results'!$C:$C,"="&amp;'Sumarized per group and size'!A4,'Individual results'!L:L)</f>
        <v>0</v>
      </c>
      <c r="K4">
        <f>SUMIF('Individual results'!$C:$C,"="&amp;'Sumarized per group and size'!A4,'Individual results'!N:N)</f>
        <v>15</v>
      </c>
      <c r="L4" s="2"/>
      <c r="M4" t="str">
        <f t="shared" ref="M4:M6" si="0">CONCATENATE(A4,"&amp;",B4,"&amp;",ROUND(C4,1),"&amp;",ROUND(D4,1),"&amp;",E4,"&amp;",ROUND(F4,1),"&amp;",ROUND(I4,1),"&amp;",ROUND(J4*100,2),"&amp;",K4,"\\")</f>
        <v>MA-50&amp;15&amp;88.7&amp;88.7&amp;15&amp;5.2&amp;88.7&amp;0&amp;15\\</v>
      </c>
      <c r="N4" s="2"/>
      <c r="P4" s="2"/>
      <c r="Q4" s="2"/>
      <c r="R4" s="2"/>
    </row>
    <row r="5" spans="1:21" x14ac:dyDescent="0.25">
      <c r="A5" t="s">
        <v>32</v>
      </c>
      <c r="B5">
        <f>COUNTIF('Individual results'!C:C, "="&amp;'Sumarized per group and size'!A5)</f>
        <v>15</v>
      </c>
      <c r="C5" s="2">
        <f>AVERAGEIF('Individual results'!$C:$C,"="&amp;'Sumarized per group and size'!A5,'Individual results'!D:D)</f>
        <v>151.80000000000001</v>
      </c>
      <c r="D5" s="2">
        <f>AVERAGEIF('Individual results'!$C:$C,"="&amp;'Sumarized per group and size'!A5,'Individual results'!E:E)</f>
        <v>151.80000000000001</v>
      </c>
      <c r="E5">
        <f>SUMIF('Individual results'!$C:$C,"="&amp;'Sumarized per group and size'!A5,'Individual results'!G:G)</f>
        <v>15</v>
      </c>
      <c r="F5" s="2">
        <f>AVERAGEIF('Individual results'!$C:$C,"="&amp;'Sumarized per group and size'!A5,'Individual results'!H:H)</f>
        <v>19.297333333333331</v>
      </c>
      <c r="G5" s="2">
        <f>AVERAGEIF('Individual results'!$C:$C,"="&amp;'Sumarized per group and size'!A5,'Individual results'!I:I)</f>
        <v>151.80000000000001</v>
      </c>
      <c r="H5">
        <f>AVERAGEIF('Individual results'!$C:$C,"="&amp;'Sumarized per group and size'!A5,'Individual results'!J:J)</f>
        <v>0</v>
      </c>
      <c r="I5" s="2">
        <f>AVERAGEIF('Individual results'!$C:$C,"="&amp;'Sumarized per group and size'!A5,'Individual results'!K:K)</f>
        <v>151.80000000000001</v>
      </c>
      <c r="J5" s="4">
        <f>AVERAGEIF('Individual results'!$C:$C,"="&amp;'Sumarized per group and size'!A5,'Individual results'!L:L)</f>
        <v>0</v>
      </c>
      <c r="K5">
        <f>SUMIF('Individual results'!$C:$C,"="&amp;'Sumarized per group and size'!A5,'Individual results'!N:N)</f>
        <v>15</v>
      </c>
      <c r="L5" s="2"/>
      <c r="M5" t="str">
        <f t="shared" si="0"/>
        <v>MA-100&amp;15&amp;151.8&amp;151.8&amp;15&amp;19.3&amp;151.8&amp;0&amp;15\\</v>
      </c>
      <c r="N5" s="2"/>
      <c r="P5" s="2"/>
      <c r="Q5" s="2"/>
      <c r="R5" s="2"/>
    </row>
    <row r="6" spans="1:21" x14ac:dyDescent="0.25">
      <c r="A6" t="s">
        <v>35</v>
      </c>
      <c r="B6">
        <f>SUM(B3:B5)</f>
        <v>45</v>
      </c>
      <c r="C6" s="2">
        <f>AVERAGE(C3:C5)</f>
        <v>95.333333333333329</v>
      </c>
      <c r="D6" s="2">
        <f>AVERAGE(D3:D5)</f>
        <v>95.333333333333329</v>
      </c>
      <c r="E6">
        <f>SUM(E3:E5)</f>
        <v>45</v>
      </c>
      <c r="F6" s="2">
        <f>AVERAGE(F3:F5)</f>
        <v>8.7095555555555553</v>
      </c>
      <c r="G6" s="2">
        <f>AVERAGE(G3:G5)</f>
        <v>95.333333333333329</v>
      </c>
      <c r="H6" s="2">
        <f>AVERAGE(H3:H5)</f>
        <v>0</v>
      </c>
      <c r="I6" s="2">
        <f>AVERAGE(I3:I5)</f>
        <v>95.333333333333329</v>
      </c>
      <c r="J6" s="4">
        <f>AVERAGE(J3:J5)</f>
        <v>0</v>
      </c>
      <c r="K6">
        <f>SUM(K3:K5)</f>
        <v>45</v>
      </c>
      <c r="L6" s="2"/>
      <c r="M6" t="str">
        <f t="shared" si="0"/>
        <v>All&amp;45&amp;95.3&amp;95.3&amp;45&amp;8.7&amp;95.3&amp;0&amp;45\\</v>
      </c>
      <c r="N6" s="2"/>
      <c r="P6" s="2"/>
      <c r="Q6" s="2"/>
      <c r="R6" s="2"/>
    </row>
    <row r="7" spans="1:21" x14ac:dyDescent="0.25">
      <c r="C7" s="2"/>
      <c r="D7" s="2"/>
      <c r="F7" s="2"/>
      <c r="G7" s="2"/>
      <c r="I7" s="2"/>
      <c r="J7" s="3"/>
      <c r="L7" s="2"/>
      <c r="M7" s="2"/>
      <c r="N7" s="2"/>
      <c r="P7" s="2"/>
      <c r="Q7" s="2"/>
      <c r="R7" s="2"/>
    </row>
    <row r="8" spans="1:21" x14ac:dyDescent="0.25">
      <c r="A8" t="s">
        <v>36</v>
      </c>
      <c r="B8" t="s">
        <v>42</v>
      </c>
      <c r="C8" t="s">
        <v>37</v>
      </c>
      <c r="D8" t="s">
        <v>40</v>
      </c>
      <c r="E8" t="s">
        <v>41</v>
      </c>
      <c r="F8" t="s">
        <v>39</v>
      </c>
      <c r="G8" t="s">
        <v>39</v>
      </c>
      <c r="H8" t="s">
        <v>38</v>
      </c>
      <c r="I8" t="s">
        <v>40</v>
      </c>
      <c r="J8" t="s">
        <v>43</v>
      </c>
      <c r="K8" t="s">
        <v>44</v>
      </c>
      <c r="L8" t="s">
        <v>39</v>
      </c>
      <c r="M8" t="s">
        <v>40</v>
      </c>
      <c r="N8" t="s">
        <v>43</v>
      </c>
      <c r="O8" t="s">
        <v>44</v>
      </c>
      <c r="P8" t="s">
        <v>39</v>
      </c>
      <c r="Q8" t="s">
        <v>40</v>
      </c>
      <c r="R8" t="s">
        <v>43</v>
      </c>
      <c r="S8" t="s">
        <v>44</v>
      </c>
      <c r="U8" t="str">
        <f>A8&amp;"&amp;"&amp;B8&amp;"&amp;"&amp;C8&amp;"&amp;"&amp;D8&amp;"&amp;"&amp;E8&amp;"&amp;"&amp;F8&amp;"&amp;"&amp;I8&amp;"&amp;"&amp;J8&amp;"&amp;"&amp;K8&amp;"&amp;"&amp;L8&amp;"&amp;"&amp;M8&amp;"&amp;"&amp;N8&amp;"&amp;"&amp;O8&amp;"&amp;"&amp;P8&amp;"&amp;"&amp;Q8&amp;"&amp;"&amp;R8&amp;"&amp;"&amp;S8&amp;"\\"</f>
        <v>instances&amp;$\#$&amp;$\overline{best}$&amp;$\overline{obj}$&amp;$\#opt$&amp;$\overline{t}$&amp;$\overline{obj}$&amp;$\overline{pg\%}$&amp;$\#b$&amp;$\overline{t}$&amp;$\overline{obj}$&amp;$\overline{pg\%}$&amp;$\#b$&amp;$\overline{t}$&amp;$\overline{obj}$&amp;$\overline{pg\%}$&amp;$\#b$\\</v>
      </c>
    </row>
    <row r="9" spans="1:21" x14ac:dyDescent="0.25">
      <c r="A9" t="s">
        <v>74</v>
      </c>
      <c r="B9">
        <f>COUNTIF('Individual results'!C:C, "="&amp;'Sumarized per group and size'!A9)</f>
        <v>45</v>
      </c>
      <c r="C9" s="2">
        <f>AVERAGEIF('Individual results'!$C:$C,"="&amp;'Sumarized per group and size'!A9,'Individual results'!D:D)</f>
        <v>421.66666666666669</v>
      </c>
      <c r="D9" s="2">
        <f>AVERAGEIF('Individual results'!$C:$C,"="&amp;'Sumarized per group and size'!A9,'Individual results'!E:E)</f>
        <v>421.66666666666669</v>
      </c>
      <c r="E9">
        <f>SUMIF('Individual results'!$C:$C,"="&amp;'Sumarized per group and size'!A9,'Individual results'!G:G)</f>
        <v>45</v>
      </c>
      <c r="F9" s="2">
        <f>AVERAGEIF('Individual results'!$C:$C,"="&amp;'Sumarized per group and size'!A9,'Individual results'!H:H)</f>
        <v>11.532000000000002</v>
      </c>
      <c r="G9" s="2">
        <f>AVERAGEIF('Individual results'!$C:$C,"="&amp;'Sumarized per group and size'!A9,'Individual results'!I:I)</f>
        <v>421.66666666666669</v>
      </c>
      <c r="H9">
        <f>AVERAGEIF('Individual results'!$C:$C,"="&amp;'Sumarized per group and size'!A9,'Individual results'!J:J)</f>
        <v>0</v>
      </c>
      <c r="I9" s="2">
        <f>AVERAGEIF('Individual results'!$C:$C,"="&amp;'Sumarized per group and size'!A9,'Individual results'!K:K)</f>
        <v>421.66666666666669</v>
      </c>
      <c r="J9" s="4">
        <f>AVERAGEIF('Individual results'!$C:$C,"="&amp;'Sumarized per group and size'!A9,'Individual results'!L:L)</f>
        <v>0</v>
      </c>
      <c r="K9">
        <f>SUMIF('Individual results'!$C:$C,"="&amp;'Sumarized per group and size'!A9,'Individual results'!N:N)</f>
        <v>45</v>
      </c>
      <c r="L9" s="2">
        <f>AVERAGEIF('Individual results'!$C:$C,"="&amp;'Sumarized per group and size'!A9,'Individual results'!O:O)</f>
        <v>1.3333333333333333</v>
      </c>
      <c r="M9" s="2">
        <f>AVERAGEIF('Individual results'!$C:$C,"="&amp;'Sumarized per group and size'!A9,'Individual results'!P:P)</f>
        <v>443.82222222222219</v>
      </c>
      <c r="N9" s="4">
        <f>AVERAGEIF('Individual results'!$C:$C,"="&amp;'Sumarized per group and size'!A9,'Individual results'!Q:Q)</f>
        <v>3.9997777777777785E-2</v>
      </c>
      <c r="O9">
        <f>SUMIF('Individual results'!$C:$C,"="&amp;'Sumarized per group and size'!A9,'Individual results'!S:S)</f>
        <v>17</v>
      </c>
      <c r="P9" s="2">
        <f>AVERAGEIF('Individual results'!$C:$C,"="&amp;'Sumarized per group and size'!A9,'Individual results'!T:T)</f>
        <v>9.9111111111111114</v>
      </c>
      <c r="Q9" s="2">
        <f>AVERAGEIF('Individual results'!$C:$C,"="&amp;'Sumarized per group and size'!A9,'Individual results'!U:U)</f>
        <v>423.86666666666667</v>
      </c>
      <c r="R9" s="4">
        <f>AVERAGEIF('Individual results'!$C:$C,"="&amp;'Sumarized per group and size'!A9,'Individual results'!V:V)</f>
        <v>3.4466666666666665E-3</v>
      </c>
      <c r="S9">
        <f>SUMIF('Individual results'!$C:$C,"="&amp;'Sumarized per group and size'!A9,'Individual results'!X:X)</f>
        <v>39</v>
      </c>
      <c r="U9" t="str">
        <f>A9&amp;"&amp;"&amp;B9&amp;"&amp;"&amp;ROUND(C9,1)&amp;"&amp;"&amp;ROUND(D9,1)&amp;"&amp;"&amp;E9&amp;"&amp;"&amp;ROUND(F9,1)&amp;"&amp;"&amp;ROUND(I9,1)&amp;"&amp;"&amp;ROUND(J9*100,2)&amp;"&amp;"&amp;K9&amp;"&amp;"&amp;ROUND(L9,1)&amp;"&amp;"&amp;ROUND(M9,1)&amp;"&amp;"&amp;ROUND(N9*100,2)&amp;"&amp;"&amp;O9&amp;"&amp;"&amp;ROUND(P9,1)&amp;"&amp;"&amp;ROUND(Q9,1)&amp;"&amp;"&amp;ROUND(R9*100,2)&amp;"&amp;"&amp;S9&amp;"\\"</f>
        <v>AMS-75&amp;45&amp;421.7&amp;421.7&amp;45&amp;11.5&amp;421.7&amp;0&amp;45&amp;1.3&amp;443.8&amp;4&amp;17&amp;9.9&amp;423.9&amp;0.34&amp;39\\</v>
      </c>
    </row>
    <row r="10" spans="1:21" x14ac:dyDescent="0.25">
      <c r="A10" t="s">
        <v>75</v>
      </c>
      <c r="B10">
        <f>COUNTIF('Individual results'!C:C, "="&amp;'Sumarized per group and size'!A10)</f>
        <v>45</v>
      </c>
      <c r="C10" s="2">
        <f>AVERAGEIF('Individual results'!$C:$C,"="&amp;'Sumarized per group and size'!A10,'Individual results'!D:D)</f>
        <v>524.48888888888894</v>
      </c>
      <c r="D10" s="2">
        <f>AVERAGEIF('Individual results'!$C:$C,"="&amp;'Sumarized per group and size'!A10,'Individual results'!E:E)</f>
        <v>524.48888888888894</v>
      </c>
      <c r="E10">
        <f>SUMIF('Individual results'!$C:$C,"="&amp;'Sumarized per group and size'!A10,'Individual results'!G:G)</f>
        <v>44</v>
      </c>
      <c r="F10" s="2">
        <f>AVERAGEIF('Individual results'!$C:$C,"="&amp;'Sumarized per group and size'!A10,'Individual results'!H:H)</f>
        <v>20.222444444444438</v>
      </c>
      <c r="G10" s="2">
        <f>AVERAGEIF('Individual results'!$C:$C,"="&amp;'Sumarized per group and size'!A10,'Individual results'!I:I)</f>
        <v>524.55555555555554</v>
      </c>
      <c r="H10">
        <f>AVERAGEIF('Individual results'!$C:$C,"="&amp;'Sumarized per group and size'!A10,'Individual results'!J:J)</f>
        <v>0</v>
      </c>
      <c r="I10" s="2">
        <f>AVERAGEIF('Individual results'!$C:$C,"="&amp;'Sumarized per group and size'!A10,'Individual results'!K:K)</f>
        <v>524.55555555555554</v>
      </c>
      <c r="J10" s="4">
        <f>AVERAGEIF('Individual results'!$C:$C,"="&amp;'Sumarized per group and size'!A10,'Individual results'!L:L)</f>
        <v>1.0893246187363796E-4</v>
      </c>
      <c r="K10">
        <f>SUMIF('Individual results'!$C:$C,"="&amp;'Sumarized per group and size'!A10,'Individual results'!N:N)</f>
        <v>44</v>
      </c>
      <c r="L10" s="2">
        <f>AVERAGEIF('Individual results'!$C:$C,"="&amp;'Sumarized per group and size'!A10,'Individual results'!O:O)</f>
        <v>2.5111111111111111</v>
      </c>
      <c r="M10" s="2">
        <f>AVERAGEIF('Individual results'!$C:$C,"="&amp;'Sumarized per group and size'!A10,'Individual results'!P:P)</f>
        <v>539.15555555555557</v>
      </c>
      <c r="N10" s="4">
        <f>AVERAGEIF('Individual results'!$C:$C,"="&amp;'Sumarized per group and size'!A10,'Individual results'!Q:Q)</f>
        <v>2.3024444444444445E-2</v>
      </c>
      <c r="O10">
        <f>SUMIF('Individual results'!$C:$C,"="&amp;'Sumarized per group and size'!A10,'Individual results'!S:S)</f>
        <v>16</v>
      </c>
      <c r="P10" s="2">
        <f>AVERAGEIF('Individual results'!$C:$C,"="&amp;'Sumarized per group and size'!A10,'Individual results'!T:T)</f>
        <v>23.133333333333333</v>
      </c>
      <c r="Q10" s="2">
        <f>AVERAGEIF('Individual results'!$C:$C,"="&amp;'Sumarized per group and size'!A10,'Individual results'!U:U)</f>
        <v>526.51111111111106</v>
      </c>
      <c r="R10" s="4">
        <f>AVERAGEIF('Individual results'!$C:$C,"="&amp;'Sumarized per group and size'!A10,'Individual results'!V:V)</f>
        <v>3.2466666666666668E-3</v>
      </c>
      <c r="S10">
        <f>SUMIF('Individual results'!$C:$C,"="&amp;'Sumarized per group and size'!A10,'Individual results'!X:X)</f>
        <v>32</v>
      </c>
      <c r="U10" t="str">
        <f t="shared" ref="U10:U15" si="1">A10&amp;"&amp;"&amp;B10&amp;"&amp;"&amp;ROUND(C10,1)&amp;"&amp;"&amp;ROUND(D10,1)&amp;"&amp;"&amp;E10&amp;"&amp;"&amp;ROUND(F10,1)&amp;"&amp;"&amp;ROUND(I10,1)&amp;"&amp;"&amp;ROUND(J10*100,2)&amp;"&amp;"&amp;K10&amp;"&amp;"&amp;ROUND(L10,1)&amp;"&amp;"&amp;ROUND(M10,1)&amp;"&amp;"&amp;ROUND(N10*100,2)&amp;"&amp;"&amp;O10&amp;"&amp;"&amp;ROUND(P10,1)&amp;"&amp;"&amp;ROUND(Q10,1)&amp;"&amp;"&amp;ROUND(R10*100,2)&amp;"&amp;"&amp;S10&amp;"\\"</f>
        <v>AMS-100&amp;45&amp;524.5&amp;524.5&amp;44&amp;20.2&amp;524.6&amp;0.01&amp;44&amp;2.5&amp;539.2&amp;2.3&amp;16&amp;23.1&amp;526.5&amp;0.32&amp;32\\</v>
      </c>
    </row>
    <row r="11" spans="1:21" x14ac:dyDescent="0.25">
      <c r="A11" t="s">
        <v>76</v>
      </c>
      <c r="B11">
        <f>COUNTIF('Individual results'!C:C, "="&amp;'Sumarized per group and size'!A11)</f>
        <v>45</v>
      </c>
      <c r="C11" s="2">
        <f>AVERAGEIF('Individual results'!$C:$C,"="&amp;'Sumarized per group and size'!A11,'Individual results'!D:D)</f>
        <v>610.06666666666672</v>
      </c>
      <c r="D11" s="2">
        <f>AVERAGEIF('Individual results'!$C:$C,"="&amp;'Sumarized per group and size'!A11,'Individual results'!E:E)</f>
        <v>610.06666666666672</v>
      </c>
      <c r="E11">
        <f>SUMIF('Individual results'!$C:$C,"="&amp;'Sumarized per group and size'!A11,'Individual results'!G:G)</f>
        <v>26</v>
      </c>
      <c r="F11" s="2">
        <f>AVERAGEIF('Individual results'!$C:$C,"="&amp;'Sumarized per group and size'!A11,'Individual results'!H:H)</f>
        <v>31.095777777777773</v>
      </c>
      <c r="G11" s="2">
        <f>AVERAGEIF('Individual results'!$C:$C,"="&amp;'Sumarized per group and size'!A11,'Individual results'!I:I)</f>
        <v>610.4</v>
      </c>
      <c r="H11">
        <f>AVERAGEIF('Individual results'!$C:$C,"="&amp;'Sumarized per group and size'!A11,'Individual results'!J:J)</f>
        <v>0</v>
      </c>
      <c r="I11" s="2">
        <f>AVERAGEIF('Individual results'!$C:$C,"="&amp;'Sumarized per group and size'!A11,'Individual results'!K:K)</f>
        <v>610.4</v>
      </c>
      <c r="J11" s="4">
        <f>AVERAGEIF('Individual results'!$C:$C,"="&amp;'Sumarized per group and size'!A11,'Individual results'!L:L)</f>
        <v>3.2878492527615619E-4</v>
      </c>
      <c r="K11">
        <f>SUMIF('Individual results'!$C:$C,"="&amp;'Sumarized per group and size'!A11,'Individual results'!N:N)</f>
        <v>43</v>
      </c>
      <c r="L11" s="2">
        <f>AVERAGEIF('Individual results'!$C:$C,"="&amp;'Sumarized per group and size'!A11,'Individual results'!O:O)</f>
        <v>5.0222222222222221</v>
      </c>
      <c r="M11" s="2">
        <f>AVERAGEIF('Individual results'!$C:$C,"="&amp;'Sumarized per group and size'!A11,'Individual results'!P:P)</f>
        <v>636.91111111111115</v>
      </c>
      <c r="N11" s="4">
        <f>AVERAGEIF('Individual results'!$C:$C,"="&amp;'Sumarized per group and size'!A11,'Individual results'!Q:Q)</f>
        <v>3.4944444444444445E-2</v>
      </c>
      <c r="O11">
        <f>SUMIF('Individual results'!$C:$C,"="&amp;'Sumarized per group and size'!A11,'Individual results'!S:S)</f>
        <v>12</v>
      </c>
      <c r="P11" s="2">
        <f>AVERAGEIF('Individual results'!$C:$C,"="&amp;'Sumarized per group and size'!A11,'Individual results'!T:T)</f>
        <v>47.755555555555553</v>
      </c>
      <c r="Q11" s="2">
        <f>AVERAGEIF('Individual results'!$C:$C,"="&amp;'Sumarized per group and size'!A11,'Individual results'!U:U)</f>
        <v>611.79999999999995</v>
      </c>
      <c r="R11" s="4">
        <f>AVERAGEIF('Individual results'!$C:$C,"="&amp;'Sumarized per group and size'!A11,'Individual results'!V:V)</f>
        <v>2.2644444444444444E-3</v>
      </c>
      <c r="S11">
        <f>SUMIF('Individual results'!$C:$C,"="&amp;'Sumarized per group and size'!A11,'Individual results'!X:X)</f>
        <v>34</v>
      </c>
      <c r="U11" t="str">
        <f t="shared" si="1"/>
        <v>AMS-125&amp;45&amp;610.1&amp;610.1&amp;26&amp;31.1&amp;610.4&amp;0.03&amp;43&amp;5&amp;636.9&amp;3.49&amp;12&amp;47.8&amp;611.8&amp;0.23&amp;34\\</v>
      </c>
    </row>
    <row r="12" spans="1:21" x14ac:dyDescent="0.25">
      <c r="A12" t="s">
        <v>104</v>
      </c>
      <c r="B12">
        <f>COUNTIF('Individual results'!C:C, "="&amp;'Sumarized per group and size'!A12)</f>
        <v>45</v>
      </c>
      <c r="C12" s="2">
        <f>AVERAGEIF('Individual results'!$C:$C,"="&amp;'Sumarized per group and size'!A12,'Individual results'!D:D)</f>
        <v>1030.8666666666666</v>
      </c>
      <c r="D12" s="2">
        <f>AVERAGEIF('Individual results'!$C:$C,"="&amp;'Sumarized per group and size'!A12,'Individual results'!E:E)</f>
        <v>1149.8666666666666</v>
      </c>
      <c r="E12">
        <f>SUMIF('Individual results'!$C:$C,"="&amp;'Sumarized per group and size'!A12,'Individual results'!G:G)</f>
        <v>0</v>
      </c>
      <c r="F12" s="2">
        <f>AVERAGEIF('Individual results'!$C:$C,"="&amp;'Sumarized per group and size'!A12,'Individual results'!H:H)</f>
        <v>198.54866666666669</v>
      </c>
      <c r="G12" s="2">
        <f>AVERAGEIF('Individual results'!$C:$C,"="&amp;'Sumarized per group and size'!A12,'Individual results'!I:I)</f>
        <v>1032.4444444444443</v>
      </c>
      <c r="H12">
        <f>AVERAGEIF('Individual results'!$C:$C,"="&amp;'Sumarized per group and size'!A12,'Individual results'!J:J)</f>
        <v>0</v>
      </c>
      <c r="I12" s="2">
        <f>AVERAGEIF('Individual results'!$C:$C,"="&amp;'Sumarized per group and size'!A12,'Individual results'!K:K)</f>
        <v>1032.4444444444443</v>
      </c>
      <c r="J12" s="4">
        <f>AVERAGEIF('Individual results'!$C:$C,"="&amp;'Sumarized per group and size'!A12,'Individual results'!L:L)</f>
        <v>1.0198075712402105E-3</v>
      </c>
      <c r="K12">
        <f>SUMIF('Individual results'!$C:$C,"="&amp;'Sumarized per group and size'!A12,'Individual results'!N:N)</f>
        <v>40</v>
      </c>
      <c r="L12" s="2">
        <f>AVERAGEIF('Individual results'!$C:$C,"="&amp;'Sumarized per group and size'!A12,'Individual results'!O:O)</f>
        <v>25.780888888888892</v>
      </c>
      <c r="M12" s="2">
        <f>AVERAGEIF('Individual results'!$C:$C,"="&amp;'Sumarized per group and size'!A12,'Individual results'!P:P)</f>
        <v>1115.2888888888888</v>
      </c>
      <c r="N12" s="4">
        <f>AVERAGEIF('Individual results'!$C:$C,"="&amp;'Sumarized per group and size'!A12,'Individual results'!Q:Q)</f>
        <v>7.4122401338574964E-2</v>
      </c>
      <c r="O12">
        <f>SUMIF('Individual results'!$C:$C,"="&amp;'Sumarized per group and size'!A12,'Individual results'!S:S)</f>
        <v>1</v>
      </c>
      <c r="P12" s="2">
        <f>AVERAGEIF('Individual results'!$C:$C,"="&amp;'Sumarized per group and size'!A12,'Individual results'!T:T)</f>
        <v>196.56399999999999</v>
      </c>
      <c r="Q12" s="2">
        <f>AVERAGEIF('Individual results'!$C:$C,"="&amp;'Sumarized per group and size'!A12,'Individual results'!U:U)</f>
        <v>1035.0666666666666</v>
      </c>
      <c r="R12" s="4">
        <f>AVERAGEIF('Individual results'!$C:$C,"="&amp;'Sumarized per group and size'!A12,'Individual results'!V:V)</f>
        <v>3.476694271029911E-3</v>
      </c>
      <c r="S12">
        <f>SUMIF('Individual results'!$C:$C,"="&amp;'Sumarized per group and size'!A12,'Individual results'!X:X)</f>
        <v>29</v>
      </c>
      <c r="U12" t="str">
        <f t="shared" si="1"/>
        <v>NEW-250&amp;45&amp;1030.9&amp;1149.9&amp;0&amp;198.5&amp;1032.4&amp;0.1&amp;40&amp;25.8&amp;1115.3&amp;7.41&amp;1&amp;196.6&amp;1035.1&amp;0.35&amp;29\\</v>
      </c>
    </row>
    <row r="13" spans="1:21" x14ac:dyDescent="0.25">
      <c r="A13" t="s">
        <v>105</v>
      </c>
      <c r="B13">
        <f>COUNTIF('Individual results'!C:C, "="&amp;'Sumarized per group and size'!A13)</f>
        <v>45</v>
      </c>
      <c r="C13" s="2">
        <f>AVERAGEIF('Individual results'!$C:$C,"="&amp;'Sumarized per group and size'!A13,'Individual results'!D:D)</f>
        <v>1763.5333333333333</v>
      </c>
      <c r="D13" s="2">
        <f>AVERAGEIF('Individual results'!$C:$C,"="&amp;'Sumarized per group and size'!A13,'Individual results'!E:E)</f>
        <v>2408.4222222222224</v>
      </c>
      <c r="E13">
        <f>SUMIF('Individual results'!$C:$C,"="&amp;'Sumarized per group and size'!A13,'Individual results'!G:G)</f>
        <v>0</v>
      </c>
      <c r="F13" s="2">
        <f>AVERAGEIF('Individual results'!$C:$C,"="&amp;'Sumarized per group and size'!A13,'Individual results'!H:H)</f>
        <v>1067.9537777777778</v>
      </c>
      <c r="G13" s="2">
        <f>AVERAGEIF('Individual results'!$C:$C,"="&amp;'Sumarized per group and size'!A13,'Individual results'!I:I)</f>
        <v>1770.4666666666667</v>
      </c>
      <c r="H13">
        <f>AVERAGEIF('Individual results'!$C:$C,"="&amp;'Sumarized per group and size'!A13,'Individual results'!J:J)</f>
        <v>0</v>
      </c>
      <c r="I13" s="2">
        <f>AVERAGEIF('Individual results'!$C:$C,"="&amp;'Sumarized per group and size'!A13,'Individual results'!K:K)</f>
        <v>1770.4666666666667</v>
      </c>
      <c r="J13" s="4">
        <f>AVERAGEIF('Individual results'!$C:$C,"="&amp;'Sumarized per group and size'!A13,'Individual results'!L:L)</f>
        <v>2.9435219755153015E-3</v>
      </c>
      <c r="K13">
        <f>SUMIF('Individual results'!$C:$C,"="&amp;'Sumarized per group and size'!A13,'Individual results'!N:N)</f>
        <v>33</v>
      </c>
      <c r="L13" s="2">
        <f>AVERAGEIF('Individual results'!$C:$C,"="&amp;'Sumarized per group and size'!A13,'Individual results'!O:O)</f>
        <v>240.50666666666666</v>
      </c>
      <c r="M13" s="2">
        <f>AVERAGEIF('Individual results'!$C:$C,"="&amp;'Sumarized per group and size'!A13,'Individual results'!P:P)</f>
        <v>1908.3111111111111</v>
      </c>
      <c r="N13" s="4">
        <f>AVERAGEIF('Individual results'!$C:$C,"="&amp;'Sumarized per group and size'!A13,'Individual results'!Q:Q)</f>
        <v>7.4204504881186698E-2</v>
      </c>
      <c r="O13">
        <f>SUMIF('Individual results'!$C:$C,"="&amp;'Sumarized per group and size'!A13,'Individual results'!S:S)</f>
        <v>0</v>
      </c>
      <c r="P13" s="2">
        <f>AVERAGEIF('Individual results'!$C:$C,"="&amp;'Sumarized per group and size'!A13,'Individual results'!T:T)</f>
        <v>1136.8488888888887</v>
      </c>
      <c r="Q13" s="2">
        <f>AVERAGEIF('Individual results'!$C:$C,"="&amp;'Sumarized per group and size'!A13,'Individual results'!U:U)</f>
        <v>1773.9333333333334</v>
      </c>
      <c r="R13" s="4">
        <f>AVERAGEIF('Individual results'!$C:$C,"="&amp;'Sumarized per group and size'!A13,'Individual results'!V:V)</f>
        <v>5.4472517673301735E-3</v>
      </c>
      <c r="S13">
        <f>SUMIF('Individual results'!$C:$C,"="&amp;'Sumarized per group and size'!A13,'Individual results'!X:X)</f>
        <v>24</v>
      </c>
      <c r="U13" t="str">
        <f t="shared" si="1"/>
        <v>NEW-500&amp;45&amp;1763.5&amp;2408.4&amp;0&amp;1068&amp;1770.5&amp;0.29&amp;33&amp;240.5&amp;1908.3&amp;7.42&amp;0&amp;1136.8&amp;1773.9&amp;0.54&amp;24\\</v>
      </c>
    </row>
    <row r="14" spans="1:21" x14ac:dyDescent="0.25">
      <c r="A14" t="s">
        <v>106</v>
      </c>
      <c r="B14">
        <f>COUNTIF('Individual results'!C:C, "="&amp;'Sumarized per group and size'!A14)</f>
        <v>45</v>
      </c>
      <c r="C14" s="2">
        <f>AVERAGEIF('Individual results'!$C:$C,"="&amp;'Sumarized per group and size'!A14,'Individual results'!D:D)</f>
        <v>3059.7333333333331</v>
      </c>
      <c r="D14" s="2">
        <f>AVERAGEIF('Individual results'!$C:$C,"="&amp;'Sumarized per group and size'!A14,'Individual results'!E:E)</f>
        <v>5932.5333333333338</v>
      </c>
      <c r="E14">
        <f>SUMIF('Individual results'!$C:$C,"="&amp;'Sumarized per group and size'!A14,'Individual results'!G:G)</f>
        <v>0</v>
      </c>
      <c r="F14" s="2">
        <f>AVERAGEIF('Individual results'!$C:$C,"="&amp;'Sumarized per group and size'!A14,'Individual results'!H:H)</f>
        <v>1813.2797777777778</v>
      </c>
      <c r="G14" s="2">
        <f>AVERAGEIF('Individual results'!$C:$C,"="&amp;'Sumarized per group and size'!A14,'Individual results'!I:I)</f>
        <v>3076.7777777777778</v>
      </c>
      <c r="H14">
        <f>AVERAGEIF('Individual results'!$C:$C,"="&amp;'Sumarized per group and size'!A14,'Individual results'!J:J)</f>
        <v>0</v>
      </c>
      <c r="I14" s="2">
        <f>AVERAGEIF('Individual results'!$C:$C,"="&amp;'Sumarized per group and size'!A14,'Individual results'!K:K)</f>
        <v>3076.7777777777778</v>
      </c>
      <c r="J14" s="4">
        <f>AVERAGEIF('Individual results'!$C:$C,"="&amp;'Sumarized per group and size'!A14,'Individual results'!L:L)</f>
        <v>4.0456146040853949E-3</v>
      </c>
      <c r="K14">
        <f>SUMIF('Individual results'!$C:$C,"="&amp;'Sumarized per group and size'!A14,'Individual results'!N:N)</f>
        <v>34</v>
      </c>
      <c r="L14" s="2">
        <f>AVERAGEIF('Individual results'!$C:$C,"="&amp;'Sumarized per group and size'!A14,'Individual results'!O:O)</f>
        <v>1482.2073333333337</v>
      </c>
      <c r="M14" s="2">
        <f>AVERAGEIF('Individual results'!$C:$C,"="&amp;'Sumarized per group and size'!A14,'Individual results'!P:P)</f>
        <v>3319.2666666666669</v>
      </c>
      <c r="N14" s="4">
        <f>AVERAGEIF('Individual results'!$C:$C,"="&amp;'Sumarized per group and size'!A14,'Individual results'!Q:Q)</f>
        <v>7.7480455348838864E-2</v>
      </c>
      <c r="O14">
        <f>SUMIF('Individual results'!$C:$C,"="&amp;'Sumarized per group and size'!A14,'Individual results'!S:S)</f>
        <v>0</v>
      </c>
      <c r="P14" s="2">
        <f>AVERAGEIF('Individual results'!$C:$C,"="&amp;'Sumarized per group and size'!A14,'Individual results'!T:T)</f>
        <v>1834.1604444444445</v>
      </c>
      <c r="Q14" s="2">
        <f>AVERAGEIF('Individual results'!$C:$C,"="&amp;'Sumarized per group and size'!A14,'Individual results'!U:U)</f>
        <v>3193.5111111111109</v>
      </c>
      <c r="R14" s="4">
        <f>AVERAGEIF('Individual results'!$C:$C,"="&amp;'Sumarized per group and size'!A14,'Individual results'!V:V)</f>
        <v>4.2000846411463989E-2</v>
      </c>
      <c r="S14">
        <f>SUMIF('Individual results'!$C:$C,"="&amp;'Sumarized per group and size'!A14,'Individual results'!X:X)</f>
        <v>11</v>
      </c>
      <c r="U14" t="str">
        <f t="shared" si="1"/>
        <v>NEW-1000&amp;45&amp;3059.7&amp;5932.5&amp;0&amp;1813.3&amp;3076.8&amp;0.4&amp;34&amp;1482.2&amp;3319.3&amp;7.75&amp;0&amp;1834.2&amp;3193.5&amp;4.2&amp;11\\</v>
      </c>
    </row>
    <row r="15" spans="1:21" x14ac:dyDescent="0.25">
      <c r="A15" t="s">
        <v>35</v>
      </c>
      <c r="B15">
        <f>SUM(B9:B14)</f>
        <v>270</v>
      </c>
      <c r="C15" s="2">
        <f>AVERAGE(C9:C14)</f>
        <v>1235.0592592592593</v>
      </c>
      <c r="D15" s="2">
        <f>AVERAGE(D9:D14)</f>
        <v>1841.174074074074</v>
      </c>
      <c r="E15">
        <f>SUM(E9:E14)</f>
        <v>115</v>
      </c>
      <c r="F15" s="2">
        <f>AVERAGE(F9:F14)</f>
        <v>523.77207407407411</v>
      </c>
      <c r="G15" s="2">
        <f>AVERAGE(G9:G14)</f>
        <v>1239.385185185185</v>
      </c>
      <c r="H15" s="2">
        <f>AVERAGE(H9:H14)</f>
        <v>0</v>
      </c>
      <c r="I15" s="2">
        <f>AVERAGE(I9:I14)</f>
        <v>1239.385185185185</v>
      </c>
      <c r="J15" s="4">
        <f>AVERAGE(J9:J14)</f>
        <v>1.4077769229984504E-3</v>
      </c>
      <c r="K15">
        <f>SUM(K9:K14)</f>
        <v>239</v>
      </c>
      <c r="L15" s="2">
        <f>AVERAGE(L9:L14)</f>
        <v>292.89359259259265</v>
      </c>
      <c r="M15" s="2">
        <f>AVERAGE(M9:M14)</f>
        <v>1327.1259259259259</v>
      </c>
      <c r="N15" s="4">
        <f>AVERAGE(N9:N14)</f>
        <v>5.3962338039211195E-2</v>
      </c>
      <c r="O15">
        <f>SUM(O9:O14)</f>
        <v>46</v>
      </c>
      <c r="P15" s="2">
        <f>AVERAGE(P9:P14)</f>
        <v>541.39555555555546</v>
      </c>
      <c r="Q15" s="2">
        <f>AVERAGE(Q9:Q14)</f>
        <v>1260.7814814814815</v>
      </c>
      <c r="R15" s="4">
        <f>AVERAGE(R9:R14)</f>
        <v>9.980428371266975E-3</v>
      </c>
      <c r="S15">
        <f>SUM(S9:S14)</f>
        <v>169</v>
      </c>
      <c r="U15" t="str">
        <f t="shared" si="1"/>
        <v>All&amp;270&amp;1235.1&amp;1841.2&amp;115&amp;523.8&amp;1239.4&amp;0.14&amp;239&amp;292.9&amp;1327.1&amp;5.4&amp;46&amp;541.4&amp;1260.8&amp;1&amp;169\\</v>
      </c>
    </row>
  </sheetData>
  <mergeCells count="3">
    <mergeCell ref="F1:K1"/>
    <mergeCell ref="L1:O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B780-E50F-4E08-AC42-1B7E0F8BC9CD}">
  <dimension ref="A1:Q66"/>
  <sheetViews>
    <sheetView zoomScaleNormal="100" workbookViewId="0">
      <selection activeCell="U23" sqref="U23"/>
    </sheetView>
  </sheetViews>
  <sheetFormatPr defaultRowHeight="15" x14ac:dyDescent="0.25"/>
  <cols>
    <col min="1" max="1" width="25" bestFit="1" customWidth="1"/>
    <col min="6" max="7" width="9.140625" style="5"/>
    <col min="9" max="10" width="9.28515625" bestFit="1" customWidth="1"/>
  </cols>
  <sheetData>
    <row r="1" spans="1:17" x14ac:dyDescent="0.25">
      <c r="A1" t="s">
        <v>474</v>
      </c>
      <c r="B1" cm="1">
        <f t="array" ref="B1">SUMPRODUCT(--(B4:B66=$N4:$N66))</f>
        <v>46</v>
      </c>
      <c r="C1" cm="1">
        <f t="array" ref="C1">SUMPRODUCT(--(C4:C66=$N4:$N66))</f>
        <v>47</v>
      </c>
      <c r="D1" cm="1">
        <f t="array" ref="D1">SUMPRODUCT(--(D4:D66=$N4:$N66))</f>
        <v>44</v>
      </c>
      <c r="E1" cm="1">
        <f t="array" ref="E1">SUMPRODUCT(--(E4:E66=$N4:$N66))</f>
        <v>45</v>
      </c>
      <c r="F1" s="5" cm="1">
        <f t="array" ref="F1">SUMPRODUCT(--(F4:F66=$N4:$N66))</f>
        <v>49</v>
      </c>
      <c r="G1" s="5" cm="1">
        <f t="array" ref="G1">SUMPRODUCT(--(G4:G66=$N4:$N66))</f>
        <v>50</v>
      </c>
      <c r="H1" cm="1">
        <f t="array" ref="H1">SUMPRODUCT(--(H4:H66=$N4:$N66))</f>
        <v>42</v>
      </c>
      <c r="I1" cm="1">
        <f t="array" ref="I1">SUMPRODUCT(--(I4:I66=$N4:$N66))</f>
        <v>46</v>
      </c>
      <c r="J1" cm="1">
        <f t="array" ref="J1">SUMPRODUCT(--(J4:J66=$N4:$N66))</f>
        <v>48</v>
      </c>
      <c r="K1" cm="1">
        <f t="array" ref="K1">SUMPRODUCT(--(K4:K66=$N4:$N66))</f>
        <v>41</v>
      </c>
      <c r="L1" cm="1">
        <f t="array" ref="L1">SUMPRODUCT(--(L4:L66=$N4:$N66))</f>
        <v>47</v>
      </c>
      <c r="M1" cm="1">
        <f t="array" ref="M1">SUMPRODUCT(--(M4:M66=$N4:$N66))</f>
        <v>47</v>
      </c>
      <c r="N1" cm="1">
        <f t="array" ref="N1">SUMPRODUCT(--(N4:N66=$N4:$N66))</f>
        <v>63</v>
      </c>
    </row>
    <row r="2" spans="1:17" x14ac:dyDescent="0.25">
      <c r="A2" t="s">
        <v>473</v>
      </c>
      <c r="B2">
        <f>AVERAGE(B4:B66)</f>
        <v>1081.3333333333333</v>
      </c>
      <c r="C2">
        <f t="shared" ref="C2:N2" si="0">AVERAGE(C4:C66)</f>
        <v>1079.5396825396826</v>
      </c>
      <c r="D2">
        <f t="shared" si="0"/>
        <v>1081.7619047619048</v>
      </c>
      <c r="E2">
        <f t="shared" si="0"/>
        <v>1080.1269841269841</v>
      </c>
      <c r="F2" s="6">
        <f t="shared" si="0"/>
        <v>1076.047619047619</v>
      </c>
      <c r="G2" s="5">
        <f t="shared" si="0"/>
        <v>1077.7142857142858</v>
      </c>
      <c r="H2">
        <f t="shared" si="0"/>
        <v>1081.6666666666667</v>
      </c>
      <c r="I2">
        <f t="shared" si="0"/>
        <v>1078.3015873015872</v>
      </c>
      <c r="J2">
        <f t="shared" si="0"/>
        <v>1078.952380952381</v>
      </c>
      <c r="K2">
        <f t="shared" si="0"/>
        <v>1084.3650793650793</v>
      </c>
      <c r="L2">
        <f t="shared" si="0"/>
        <v>1079.7142857142858</v>
      </c>
      <c r="M2">
        <f t="shared" si="0"/>
        <v>1076.968253968254</v>
      </c>
      <c r="N2">
        <f t="shared" si="0"/>
        <v>1068.5555555555557</v>
      </c>
      <c r="P2" s="7"/>
      <c r="Q2" s="7"/>
    </row>
    <row r="3" spans="1:17" x14ac:dyDescent="0.25">
      <c r="A3" t="s">
        <v>424</v>
      </c>
      <c r="B3" t="s">
        <v>434</v>
      </c>
      <c r="C3" t="s">
        <v>435</v>
      </c>
      <c r="D3" t="s">
        <v>436</v>
      </c>
      <c r="E3" t="s">
        <v>437</v>
      </c>
      <c r="F3" s="5" t="s">
        <v>438</v>
      </c>
      <c r="G3" s="5" t="s">
        <v>439</v>
      </c>
      <c r="H3" t="s">
        <v>440</v>
      </c>
      <c r="I3" t="s">
        <v>441</v>
      </c>
      <c r="J3" t="s">
        <v>442</v>
      </c>
      <c r="K3" t="s">
        <v>443</v>
      </c>
      <c r="L3" t="s">
        <v>444</v>
      </c>
      <c r="M3" t="s">
        <v>445</v>
      </c>
      <c r="N3" t="s">
        <v>1</v>
      </c>
    </row>
    <row r="4" spans="1:17" x14ac:dyDescent="0.25">
      <c r="A4" t="s">
        <v>425</v>
      </c>
      <c r="B4">
        <v>175</v>
      </c>
      <c r="C4">
        <v>175</v>
      </c>
      <c r="D4">
        <v>175</v>
      </c>
      <c r="E4">
        <v>175</v>
      </c>
      <c r="F4" s="5">
        <v>175</v>
      </c>
      <c r="G4" s="5">
        <v>175</v>
      </c>
      <c r="H4">
        <v>175</v>
      </c>
      <c r="I4">
        <v>175</v>
      </c>
      <c r="J4">
        <v>175</v>
      </c>
      <c r="K4">
        <v>175</v>
      </c>
      <c r="L4">
        <v>175</v>
      </c>
      <c r="M4">
        <v>175</v>
      </c>
      <c r="N4">
        <f>MIN(B4:M4)</f>
        <v>175</v>
      </c>
    </row>
    <row r="5" spans="1:17" x14ac:dyDescent="0.25">
      <c r="A5" t="s">
        <v>426</v>
      </c>
      <c r="B5">
        <v>147</v>
      </c>
      <c r="C5">
        <v>147</v>
      </c>
      <c r="D5">
        <v>147</v>
      </c>
      <c r="E5">
        <v>147</v>
      </c>
      <c r="F5" s="5">
        <v>147</v>
      </c>
      <c r="G5" s="5">
        <v>147</v>
      </c>
      <c r="H5">
        <v>147</v>
      </c>
      <c r="I5">
        <v>147</v>
      </c>
      <c r="J5">
        <v>147</v>
      </c>
      <c r="K5">
        <v>147</v>
      </c>
      <c r="L5">
        <v>147</v>
      </c>
      <c r="M5">
        <v>147</v>
      </c>
      <c r="N5">
        <f t="shared" ref="N5:N66" si="1">MIN(B5:M5)</f>
        <v>147</v>
      </c>
    </row>
    <row r="6" spans="1:17" x14ac:dyDescent="0.25">
      <c r="A6" t="s">
        <v>427</v>
      </c>
      <c r="B6">
        <v>136</v>
      </c>
      <c r="C6">
        <v>136</v>
      </c>
      <c r="D6">
        <v>136</v>
      </c>
      <c r="E6">
        <v>136</v>
      </c>
      <c r="F6" s="5">
        <v>136</v>
      </c>
      <c r="G6" s="5">
        <v>136</v>
      </c>
      <c r="H6">
        <v>136</v>
      </c>
      <c r="I6">
        <v>136</v>
      </c>
      <c r="J6">
        <v>136</v>
      </c>
      <c r="K6">
        <v>136</v>
      </c>
      <c r="L6">
        <v>136</v>
      </c>
      <c r="M6">
        <v>136</v>
      </c>
      <c r="N6">
        <f t="shared" si="1"/>
        <v>136</v>
      </c>
    </row>
    <row r="7" spans="1:17" x14ac:dyDescent="0.25">
      <c r="A7" t="s">
        <v>428</v>
      </c>
      <c r="B7">
        <v>63</v>
      </c>
      <c r="C7">
        <v>63</v>
      </c>
      <c r="D7">
        <v>63</v>
      </c>
      <c r="E7">
        <v>63</v>
      </c>
      <c r="F7" s="5">
        <v>63</v>
      </c>
      <c r="G7" s="5">
        <v>63</v>
      </c>
      <c r="H7">
        <v>63</v>
      </c>
      <c r="I7">
        <v>63</v>
      </c>
      <c r="J7">
        <v>63</v>
      </c>
      <c r="K7">
        <v>63</v>
      </c>
      <c r="L7">
        <v>63</v>
      </c>
      <c r="M7">
        <v>63</v>
      </c>
      <c r="N7">
        <f t="shared" si="1"/>
        <v>63</v>
      </c>
    </row>
    <row r="8" spans="1:17" x14ac:dyDescent="0.25">
      <c r="A8" t="s">
        <v>429</v>
      </c>
      <c r="B8">
        <v>44</v>
      </c>
      <c r="C8">
        <v>44</v>
      </c>
      <c r="D8">
        <v>44</v>
      </c>
      <c r="E8">
        <v>44</v>
      </c>
      <c r="F8" s="5">
        <v>44</v>
      </c>
      <c r="G8" s="5">
        <v>44</v>
      </c>
      <c r="H8">
        <v>44</v>
      </c>
      <c r="I8">
        <v>44</v>
      </c>
      <c r="J8">
        <v>44</v>
      </c>
      <c r="K8">
        <v>44</v>
      </c>
      <c r="L8">
        <v>44</v>
      </c>
      <c r="M8">
        <v>44</v>
      </c>
      <c r="N8">
        <f t="shared" si="1"/>
        <v>44</v>
      </c>
    </row>
    <row r="9" spans="1:17" x14ac:dyDescent="0.25">
      <c r="A9" t="s">
        <v>430</v>
      </c>
      <c r="B9">
        <v>37</v>
      </c>
      <c r="C9">
        <v>37</v>
      </c>
      <c r="D9">
        <v>37</v>
      </c>
      <c r="E9">
        <v>37</v>
      </c>
      <c r="F9" s="5">
        <v>37</v>
      </c>
      <c r="G9" s="5">
        <v>37</v>
      </c>
      <c r="H9">
        <v>37</v>
      </c>
      <c r="I9">
        <v>37</v>
      </c>
      <c r="J9">
        <v>37</v>
      </c>
      <c r="K9">
        <v>37</v>
      </c>
      <c r="L9">
        <v>37</v>
      </c>
      <c r="M9">
        <v>37</v>
      </c>
      <c r="N9">
        <f t="shared" si="1"/>
        <v>37</v>
      </c>
    </row>
    <row r="10" spans="1:17" x14ac:dyDescent="0.25">
      <c r="A10" t="s">
        <v>431</v>
      </c>
      <c r="B10">
        <v>111</v>
      </c>
      <c r="C10">
        <v>111</v>
      </c>
      <c r="D10">
        <v>111</v>
      </c>
      <c r="E10">
        <v>111</v>
      </c>
      <c r="F10" s="5">
        <v>111</v>
      </c>
      <c r="G10" s="5">
        <v>111</v>
      </c>
      <c r="H10">
        <v>111</v>
      </c>
      <c r="I10">
        <v>111</v>
      </c>
      <c r="J10">
        <v>111</v>
      </c>
      <c r="K10">
        <v>111</v>
      </c>
      <c r="L10">
        <v>111</v>
      </c>
      <c r="M10">
        <v>111</v>
      </c>
      <c r="N10">
        <f t="shared" si="1"/>
        <v>111</v>
      </c>
    </row>
    <row r="11" spans="1:17" x14ac:dyDescent="0.25">
      <c r="A11" t="s">
        <v>432</v>
      </c>
      <c r="B11">
        <v>82</v>
      </c>
      <c r="C11">
        <v>82</v>
      </c>
      <c r="D11">
        <v>82</v>
      </c>
      <c r="E11">
        <v>82</v>
      </c>
      <c r="F11" s="5">
        <v>82</v>
      </c>
      <c r="G11" s="5">
        <v>82</v>
      </c>
      <c r="H11">
        <v>82</v>
      </c>
      <c r="I11">
        <v>82</v>
      </c>
      <c r="J11">
        <v>82</v>
      </c>
      <c r="K11">
        <v>82</v>
      </c>
      <c r="L11">
        <v>82</v>
      </c>
      <c r="M11">
        <v>82</v>
      </c>
      <c r="N11">
        <f t="shared" si="1"/>
        <v>82</v>
      </c>
    </row>
    <row r="12" spans="1:17" x14ac:dyDescent="0.25">
      <c r="A12" t="s">
        <v>433</v>
      </c>
      <c r="B12">
        <v>77</v>
      </c>
      <c r="C12">
        <v>77</v>
      </c>
      <c r="D12">
        <v>77</v>
      </c>
      <c r="E12">
        <v>77</v>
      </c>
      <c r="F12" s="5">
        <v>77</v>
      </c>
      <c r="G12" s="5">
        <v>77</v>
      </c>
      <c r="H12">
        <v>77</v>
      </c>
      <c r="I12">
        <v>77</v>
      </c>
      <c r="J12">
        <v>77</v>
      </c>
      <c r="K12">
        <v>77</v>
      </c>
      <c r="L12">
        <v>77</v>
      </c>
      <c r="M12">
        <v>77</v>
      </c>
      <c r="N12">
        <f t="shared" si="1"/>
        <v>77</v>
      </c>
    </row>
    <row r="13" spans="1:17" x14ac:dyDescent="0.25">
      <c r="A13" t="s">
        <v>446</v>
      </c>
      <c r="B13">
        <v>906</v>
      </c>
      <c r="C13">
        <v>906</v>
      </c>
      <c r="D13">
        <v>906</v>
      </c>
      <c r="E13">
        <v>927</v>
      </c>
      <c r="F13" s="5">
        <v>873</v>
      </c>
      <c r="G13" s="5">
        <v>873</v>
      </c>
      <c r="H13">
        <v>927</v>
      </c>
      <c r="I13">
        <v>927</v>
      </c>
      <c r="J13">
        <v>927</v>
      </c>
      <c r="K13">
        <v>927</v>
      </c>
      <c r="L13">
        <v>927</v>
      </c>
      <c r="M13">
        <v>927</v>
      </c>
      <c r="N13">
        <f t="shared" si="1"/>
        <v>873</v>
      </c>
    </row>
    <row r="14" spans="1:17" x14ac:dyDescent="0.25">
      <c r="A14" t="s">
        <v>447</v>
      </c>
      <c r="B14">
        <v>591</v>
      </c>
      <c r="C14">
        <v>591</v>
      </c>
      <c r="D14">
        <v>591</v>
      </c>
      <c r="E14">
        <v>591</v>
      </c>
      <c r="F14" s="5">
        <v>591</v>
      </c>
      <c r="G14" s="5">
        <v>591</v>
      </c>
      <c r="H14">
        <v>591</v>
      </c>
      <c r="I14">
        <v>591</v>
      </c>
      <c r="J14">
        <v>591</v>
      </c>
      <c r="K14">
        <v>591</v>
      </c>
      <c r="L14">
        <v>591</v>
      </c>
      <c r="M14">
        <v>591</v>
      </c>
      <c r="N14">
        <f t="shared" si="1"/>
        <v>591</v>
      </c>
    </row>
    <row r="15" spans="1:17" x14ac:dyDescent="0.25">
      <c r="A15" t="s">
        <v>448</v>
      </c>
      <c r="B15">
        <v>418</v>
      </c>
      <c r="C15">
        <v>418</v>
      </c>
      <c r="D15">
        <v>418</v>
      </c>
      <c r="E15">
        <v>418</v>
      </c>
      <c r="F15" s="5">
        <v>418</v>
      </c>
      <c r="G15" s="5">
        <v>418</v>
      </c>
      <c r="H15">
        <v>418</v>
      </c>
      <c r="I15">
        <v>418</v>
      </c>
      <c r="J15">
        <v>418</v>
      </c>
      <c r="K15">
        <v>418</v>
      </c>
      <c r="L15">
        <v>418</v>
      </c>
      <c r="M15">
        <v>418</v>
      </c>
      <c r="N15">
        <f t="shared" si="1"/>
        <v>418</v>
      </c>
    </row>
    <row r="16" spans="1:17" x14ac:dyDescent="0.25">
      <c r="A16" t="s">
        <v>449</v>
      </c>
      <c r="B16">
        <v>743</v>
      </c>
      <c r="C16">
        <v>743</v>
      </c>
      <c r="D16">
        <v>743</v>
      </c>
      <c r="E16">
        <v>749</v>
      </c>
      <c r="F16" s="5">
        <v>743</v>
      </c>
      <c r="G16" s="5">
        <v>743</v>
      </c>
      <c r="H16">
        <v>749</v>
      </c>
      <c r="I16">
        <v>749</v>
      </c>
      <c r="J16">
        <v>749</v>
      </c>
      <c r="K16">
        <v>749</v>
      </c>
      <c r="L16">
        <v>749</v>
      </c>
      <c r="M16">
        <v>749</v>
      </c>
      <c r="N16">
        <f t="shared" si="1"/>
        <v>743</v>
      </c>
    </row>
    <row r="17" spans="1:14" x14ac:dyDescent="0.25">
      <c r="A17" t="s">
        <v>450</v>
      </c>
      <c r="B17">
        <v>461</v>
      </c>
      <c r="C17">
        <v>461</v>
      </c>
      <c r="D17">
        <v>461</v>
      </c>
      <c r="E17">
        <v>461</v>
      </c>
      <c r="F17" s="5">
        <v>461</v>
      </c>
      <c r="G17" s="5">
        <v>461</v>
      </c>
      <c r="H17">
        <v>461</v>
      </c>
      <c r="I17">
        <v>461</v>
      </c>
      <c r="J17">
        <v>461</v>
      </c>
      <c r="K17">
        <v>461</v>
      </c>
      <c r="L17">
        <v>461</v>
      </c>
      <c r="M17">
        <v>461</v>
      </c>
      <c r="N17">
        <f t="shared" si="1"/>
        <v>461</v>
      </c>
    </row>
    <row r="18" spans="1:14" x14ac:dyDescent="0.25">
      <c r="A18" t="s">
        <v>451</v>
      </c>
      <c r="B18">
        <v>260</v>
      </c>
      <c r="C18">
        <v>260</v>
      </c>
      <c r="D18">
        <v>260</v>
      </c>
      <c r="E18">
        <v>260</v>
      </c>
      <c r="F18" s="5">
        <v>260</v>
      </c>
      <c r="G18" s="5">
        <v>260</v>
      </c>
      <c r="H18">
        <v>260</v>
      </c>
      <c r="I18">
        <v>260</v>
      </c>
      <c r="J18">
        <v>260</v>
      </c>
      <c r="K18">
        <v>260</v>
      </c>
      <c r="L18">
        <v>260</v>
      </c>
      <c r="M18">
        <v>260</v>
      </c>
      <c r="N18">
        <f t="shared" si="1"/>
        <v>260</v>
      </c>
    </row>
    <row r="19" spans="1:14" x14ac:dyDescent="0.25">
      <c r="A19" t="s">
        <v>452</v>
      </c>
      <c r="B19">
        <v>730</v>
      </c>
      <c r="C19">
        <v>730</v>
      </c>
      <c r="D19">
        <v>730</v>
      </c>
      <c r="E19">
        <v>730</v>
      </c>
      <c r="F19" s="5">
        <v>730</v>
      </c>
      <c r="G19" s="5">
        <v>730</v>
      </c>
      <c r="H19">
        <v>730</v>
      </c>
      <c r="I19">
        <v>730</v>
      </c>
      <c r="J19">
        <v>730</v>
      </c>
      <c r="K19">
        <v>730</v>
      </c>
      <c r="L19">
        <v>730</v>
      </c>
      <c r="M19">
        <v>730</v>
      </c>
      <c r="N19">
        <f t="shared" si="1"/>
        <v>730</v>
      </c>
    </row>
    <row r="20" spans="1:14" x14ac:dyDescent="0.25">
      <c r="A20" t="s">
        <v>453</v>
      </c>
      <c r="B20">
        <v>442</v>
      </c>
      <c r="C20">
        <v>442</v>
      </c>
      <c r="D20">
        <v>442</v>
      </c>
      <c r="E20">
        <v>442</v>
      </c>
      <c r="F20" s="5">
        <v>442</v>
      </c>
      <c r="G20" s="5">
        <v>442</v>
      </c>
      <c r="H20">
        <v>442</v>
      </c>
      <c r="I20">
        <v>442</v>
      </c>
      <c r="J20">
        <v>442</v>
      </c>
      <c r="K20">
        <v>442</v>
      </c>
      <c r="L20">
        <v>442</v>
      </c>
      <c r="M20">
        <v>442</v>
      </c>
      <c r="N20">
        <f t="shared" si="1"/>
        <v>442</v>
      </c>
    </row>
    <row r="21" spans="1:14" x14ac:dyDescent="0.25">
      <c r="A21" t="s">
        <v>454</v>
      </c>
      <c r="B21">
        <v>259</v>
      </c>
      <c r="C21">
        <v>259</v>
      </c>
      <c r="D21">
        <v>259</v>
      </c>
      <c r="E21">
        <v>259</v>
      </c>
      <c r="F21" s="5">
        <v>259</v>
      </c>
      <c r="G21" s="5">
        <v>259</v>
      </c>
      <c r="H21">
        <v>259</v>
      </c>
      <c r="I21">
        <v>259</v>
      </c>
      <c r="J21">
        <v>259</v>
      </c>
      <c r="K21">
        <v>259</v>
      </c>
      <c r="L21">
        <v>259</v>
      </c>
      <c r="M21">
        <v>259</v>
      </c>
      <c r="N21">
        <f t="shared" si="1"/>
        <v>259</v>
      </c>
    </row>
    <row r="22" spans="1:14" x14ac:dyDescent="0.25">
      <c r="A22" t="s">
        <v>455</v>
      </c>
      <c r="B22">
        <v>1026</v>
      </c>
      <c r="C22">
        <v>1026</v>
      </c>
      <c r="D22">
        <v>1026</v>
      </c>
      <c r="E22">
        <v>1031</v>
      </c>
      <c r="F22" s="5">
        <v>1031</v>
      </c>
      <c r="G22" s="5">
        <v>1031</v>
      </c>
      <c r="H22">
        <v>1031</v>
      </c>
      <c r="I22">
        <v>1031</v>
      </c>
      <c r="J22">
        <v>1031</v>
      </c>
      <c r="K22">
        <v>1031</v>
      </c>
      <c r="L22">
        <v>1031</v>
      </c>
      <c r="M22">
        <v>1031</v>
      </c>
      <c r="N22">
        <f t="shared" si="1"/>
        <v>1026</v>
      </c>
    </row>
    <row r="23" spans="1:14" x14ac:dyDescent="0.25">
      <c r="A23" t="s">
        <v>456</v>
      </c>
      <c r="B23">
        <v>720</v>
      </c>
      <c r="C23">
        <v>720</v>
      </c>
      <c r="D23">
        <v>720</v>
      </c>
      <c r="E23">
        <v>756</v>
      </c>
      <c r="F23" s="5">
        <v>720</v>
      </c>
      <c r="G23" s="5">
        <v>720</v>
      </c>
      <c r="H23">
        <v>756</v>
      </c>
      <c r="I23">
        <v>720</v>
      </c>
      <c r="J23">
        <v>720</v>
      </c>
      <c r="K23">
        <v>756</v>
      </c>
      <c r="L23">
        <v>720</v>
      </c>
      <c r="M23">
        <v>720</v>
      </c>
      <c r="N23">
        <f t="shared" si="1"/>
        <v>720</v>
      </c>
    </row>
    <row r="24" spans="1:14" x14ac:dyDescent="0.25">
      <c r="A24" t="s">
        <v>457</v>
      </c>
      <c r="B24">
        <v>455</v>
      </c>
      <c r="C24">
        <v>455</v>
      </c>
      <c r="D24">
        <v>455</v>
      </c>
      <c r="E24">
        <v>455</v>
      </c>
      <c r="F24" s="5">
        <v>455</v>
      </c>
      <c r="G24" s="5">
        <v>455</v>
      </c>
      <c r="H24">
        <v>455</v>
      </c>
      <c r="I24">
        <v>455</v>
      </c>
      <c r="J24">
        <v>455</v>
      </c>
      <c r="K24">
        <v>455</v>
      </c>
      <c r="L24">
        <v>455</v>
      </c>
      <c r="M24">
        <v>455</v>
      </c>
      <c r="N24">
        <f t="shared" si="1"/>
        <v>455</v>
      </c>
    </row>
    <row r="25" spans="1:14" x14ac:dyDescent="0.25">
      <c r="A25" t="s">
        <v>458</v>
      </c>
      <c r="B25">
        <v>817</v>
      </c>
      <c r="C25">
        <v>817</v>
      </c>
      <c r="D25">
        <v>817</v>
      </c>
      <c r="E25">
        <v>817</v>
      </c>
      <c r="F25" s="5">
        <v>817</v>
      </c>
      <c r="G25" s="5">
        <v>817</v>
      </c>
      <c r="H25">
        <v>817</v>
      </c>
      <c r="I25">
        <v>817</v>
      </c>
      <c r="J25">
        <v>817</v>
      </c>
      <c r="K25">
        <v>817</v>
      </c>
      <c r="L25">
        <v>817</v>
      </c>
      <c r="M25">
        <v>817</v>
      </c>
      <c r="N25">
        <f t="shared" si="1"/>
        <v>817</v>
      </c>
    </row>
    <row r="26" spans="1:14" x14ac:dyDescent="0.25">
      <c r="A26" t="s">
        <v>459</v>
      </c>
      <c r="B26">
        <v>566</v>
      </c>
      <c r="C26">
        <v>566</v>
      </c>
      <c r="D26">
        <v>566</v>
      </c>
      <c r="E26">
        <v>566</v>
      </c>
      <c r="F26" s="5">
        <v>566</v>
      </c>
      <c r="G26" s="5">
        <v>566</v>
      </c>
      <c r="H26">
        <v>566</v>
      </c>
      <c r="I26">
        <v>566</v>
      </c>
      <c r="J26">
        <v>566</v>
      </c>
      <c r="K26">
        <v>566</v>
      </c>
      <c r="L26">
        <v>566</v>
      </c>
      <c r="M26">
        <v>566</v>
      </c>
      <c r="N26">
        <f t="shared" si="1"/>
        <v>566</v>
      </c>
    </row>
    <row r="27" spans="1:14" x14ac:dyDescent="0.25">
      <c r="A27" t="s">
        <v>460</v>
      </c>
      <c r="B27">
        <v>334</v>
      </c>
      <c r="C27">
        <v>334</v>
      </c>
      <c r="D27">
        <v>334</v>
      </c>
      <c r="E27">
        <v>334</v>
      </c>
      <c r="F27" s="5">
        <v>334</v>
      </c>
      <c r="G27" s="5">
        <v>334</v>
      </c>
      <c r="H27">
        <v>334</v>
      </c>
      <c r="I27">
        <v>334</v>
      </c>
      <c r="J27">
        <v>334</v>
      </c>
      <c r="K27">
        <v>334</v>
      </c>
      <c r="L27">
        <v>334</v>
      </c>
      <c r="M27">
        <v>334</v>
      </c>
      <c r="N27">
        <f t="shared" si="1"/>
        <v>334</v>
      </c>
    </row>
    <row r="28" spans="1:14" x14ac:dyDescent="0.25">
      <c r="A28" t="s">
        <v>461</v>
      </c>
      <c r="B28">
        <v>793</v>
      </c>
      <c r="C28">
        <v>793</v>
      </c>
      <c r="D28">
        <v>793</v>
      </c>
      <c r="E28">
        <v>793</v>
      </c>
      <c r="F28" s="5">
        <v>793</v>
      </c>
      <c r="G28" s="5">
        <v>793</v>
      </c>
      <c r="H28">
        <v>793</v>
      </c>
      <c r="I28">
        <v>793</v>
      </c>
      <c r="J28">
        <v>793</v>
      </c>
      <c r="K28">
        <v>793</v>
      </c>
      <c r="L28">
        <v>793</v>
      </c>
      <c r="M28">
        <v>793</v>
      </c>
      <c r="N28">
        <f t="shared" si="1"/>
        <v>793</v>
      </c>
    </row>
    <row r="29" spans="1:14" x14ac:dyDescent="0.25">
      <c r="A29" t="s">
        <v>462</v>
      </c>
      <c r="B29">
        <v>508</v>
      </c>
      <c r="C29">
        <v>508</v>
      </c>
      <c r="D29">
        <v>508</v>
      </c>
      <c r="E29">
        <v>508</v>
      </c>
      <c r="F29" s="5">
        <v>508</v>
      </c>
      <c r="G29" s="5">
        <v>508</v>
      </c>
      <c r="H29">
        <v>508</v>
      </c>
      <c r="I29">
        <v>508</v>
      </c>
      <c r="J29">
        <v>508</v>
      </c>
      <c r="K29">
        <v>508</v>
      </c>
      <c r="L29">
        <v>508</v>
      </c>
      <c r="M29">
        <v>508</v>
      </c>
      <c r="N29">
        <f t="shared" si="1"/>
        <v>508</v>
      </c>
    </row>
    <row r="30" spans="1:14" x14ac:dyDescent="0.25">
      <c r="A30" t="s">
        <v>463</v>
      </c>
      <c r="B30">
        <v>307</v>
      </c>
      <c r="C30">
        <v>307</v>
      </c>
      <c r="D30">
        <v>307</v>
      </c>
      <c r="E30">
        <v>307</v>
      </c>
      <c r="F30" s="5">
        <v>307</v>
      </c>
      <c r="G30" s="5">
        <v>307</v>
      </c>
      <c r="H30">
        <v>307</v>
      </c>
      <c r="I30">
        <v>307</v>
      </c>
      <c r="J30">
        <v>307</v>
      </c>
      <c r="K30">
        <v>307</v>
      </c>
      <c r="L30">
        <v>307</v>
      </c>
      <c r="M30">
        <v>307</v>
      </c>
      <c r="N30">
        <f t="shared" si="1"/>
        <v>307</v>
      </c>
    </row>
    <row r="31" spans="1:14" x14ac:dyDescent="0.25">
      <c r="A31" t="s">
        <v>464</v>
      </c>
      <c r="B31">
        <v>686</v>
      </c>
      <c r="C31">
        <v>686</v>
      </c>
      <c r="D31">
        <v>686</v>
      </c>
      <c r="E31">
        <v>686</v>
      </c>
      <c r="F31" s="5">
        <v>686</v>
      </c>
      <c r="G31" s="5">
        <v>686</v>
      </c>
      <c r="H31">
        <v>686</v>
      </c>
      <c r="I31">
        <v>686</v>
      </c>
      <c r="J31">
        <v>686</v>
      </c>
      <c r="K31">
        <v>686</v>
      </c>
      <c r="L31">
        <v>686</v>
      </c>
      <c r="M31">
        <v>686</v>
      </c>
      <c r="N31">
        <f t="shared" si="1"/>
        <v>686</v>
      </c>
    </row>
    <row r="32" spans="1:14" x14ac:dyDescent="0.25">
      <c r="A32" t="s">
        <v>465</v>
      </c>
      <c r="B32">
        <v>498</v>
      </c>
      <c r="C32">
        <v>498</v>
      </c>
      <c r="D32">
        <v>498</v>
      </c>
      <c r="E32">
        <v>498</v>
      </c>
      <c r="F32" s="5">
        <v>498</v>
      </c>
      <c r="G32" s="5">
        <v>498</v>
      </c>
      <c r="H32">
        <v>498</v>
      </c>
      <c r="I32">
        <v>498</v>
      </c>
      <c r="J32">
        <v>498</v>
      </c>
      <c r="K32">
        <v>498</v>
      </c>
      <c r="L32">
        <v>498</v>
      </c>
      <c r="M32">
        <v>498</v>
      </c>
      <c r="N32">
        <f t="shared" si="1"/>
        <v>498</v>
      </c>
    </row>
    <row r="33" spans="1:14" x14ac:dyDescent="0.25">
      <c r="A33" t="s">
        <v>466</v>
      </c>
      <c r="B33">
        <v>339</v>
      </c>
      <c r="C33">
        <v>339</v>
      </c>
      <c r="D33">
        <v>339</v>
      </c>
      <c r="E33">
        <v>339</v>
      </c>
      <c r="F33" s="5">
        <v>339</v>
      </c>
      <c r="G33" s="5">
        <v>339</v>
      </c>
      <c r="H33">
        <v>339</v>
      </c>
      <c r="I33">
        <v>339</v>
      </c>
      <c r="J33">
        <v>339</v>
      </c>
      <c r="K33">
        <v>339</v>
      </c>
      <c r="L33">
        <v>339</v>
      </c>
      <c r="M33">
        <v>339</v>
      </c>
      <c r="N33">
        <f t="shared" si="1"/>
        <v>339</v>
      </c>
    </row>
    <row r="34" spans="1:14" x14ac:dyDescent="0.25">
      <c r="A34" t="s">
        <v>467</v>
      </c>
      <c r="B34">
        <v>581</v>
      </c>
      <c r="C34">
        <v>581</v>
      </c>
      <c r="D34">
        <v>581</v>
      </c>
      <c r="E34">
        <v>581</v>
      </c>
      <c r="F34" s="5">
        <v>581</v>
      </c>
      <c r="G34" s="5">
        <v>581</v>
      </c>
      <c r="H34">
        <v>581</v>
      </c>
      <c r="I34">
        <v>581</v>
      </c>
      <c r="J34">
        <v>581</v>
      </c>
      <c r="K34">
        <v>581</v>
      </c>
      <c r="L34">
        <v>581</v>
      </c>
      <c r="M34">
        <v>581</v>
      </c>
      <c r="N34">
        <f t="shared" si="1"/>
        <v>581</v>
      </c>
    </row>
    <row r="35" spans="1:14" x14ac:dyDescent="0.25">
      <c r="A35" t="s">
        <v>468</v>
      </c>
      <c r="B35">
        <v>387</v>
      </c>
      <c r="C35">
        <v>387</v>
      </c>
      <c r="D35">
        <v>387</v>
      </c>
      <c r="E35">
        <v>387</v>
      </c>
      <c r="F35" s="5">
        <v>387</v>
      </c>
      <c r="G35" s="5">
        <v>387</v>
      </c>
      <c r="H35">
        <v>387</v>
      </c>
      <c r="I35">
        <v>387</v>
      </c>
      <c r="J35">
        <v>387</v>
      </c>
      <c r="K35">
        <v>387</v>
      </c>
      <c r="L35">
        <v>387</v>
      </c>
      <c r="M35">
        <v>387</v>
      </c>
      <c r="N35">
        <f t="shared" si="1"/>
        <v>387</v>
      </c>
    </row>
    <row r="36" spans="1:14" x14ac:dyDescent="0.25">
      <c r="A36" t="s">
        <v>469</v>
      </c>
      <c r="B36">
        <v>240</v>
      </c>
      <c r="C36">
        <v>240</v>
      </c>
      <c r="D36">
        <v>240</v>
      </c>
      <c r="E36">
        <v>240</v>
      </c>
      <c r="F36" s="5">
        <v>240</v>
      </c>
      <c r="G36" s="5">
        <v>240</v>
      </c>
      <c r="H36">
        <v>240</v>
      </c>
      <c r="I36">
        <v>240</v>
      </c>
      <c r="J36">
        <v>240</v>
      </c>
      <c r="K36">
        <v>240</v>
      </c>
      <c r="L36">
        <v>240</v>
      </c>
      <c r="M36">
        <v>240</v>
      </c>
      <c r="N36">
        <f t="shared" si="1"/>
        <v>240</v>
      </c>
    </row>
    <row r="37" spans="1:14" x14ac:dyDescent="0.25">
      <c r="A37" t="s">
        <v>470</v>
      </c>
      <c r="B37">
        <v>571</v>
      </c>
      <c r="C37">
        <v>571</v>
      </c>
      <c r="D37">
        <v>571</v>
      </c>
      <c r="E37">
        <v>571</v>
      </c>
      <c r="F37" s="5">
        <v>571</v>
      </c>
      <c r="G37" s="5">
        <v>571</v>
      </c>
      <c r="H37">
        <v>571</v>
      </c>
      <c r="I37">
        <v>571</v>
      </c>
      <c r="J37">
        <v>571</v>
      </c>
      <c r="K37">
        <v>571</v>
      </c>
      <c r="L37">
        <v>571</v>
      </c>
      <c r="M37">
        <v>571</v>
      </c>
      <c r="N37">
        <f t="shared" si="1"/>
        <v>571</v>
      </c>
    </row>
    <row r="38" spans="1:14" x14ac:dyDescent="0.25">
      <c r="A38" t="s">
        <v>471</v>
      </c>
      <c r="B38">
        <v>357</v>
      </c>
      <c r="C38">
        <v>357</v>
      </c>
      <c r="D38">
        <v>357</v>
      </c>
      <c r="E38">
        <v>357</v>
      </c>
      <c r="F38" s="5">
        <v>357</v>
      </c>
      <c r="G38" s="5">
        <v>357</v>
      </c>
      <c r="H38">
        <v>357</v>
      </c>
      <c r="I38">
        <v>357</v>
      </c>
      <c r="J38">
        <v>357</v>
      </c>
      <c r="K38">
        <v>357</v>
      </c>
      <c r="L38">
        <v>357</v>
      </c>
      <c r="M38">
        <v>357</v>
      </c>
      <c r="N38">
        <f t="shared" si="1"/>
        <v>357</v>
      </c>
    </row>
    <row r="39" spans="1:14" x14ac:dyDescent="0.25">
      <c r="A39" t="s">
        <v>472</v>
      </c>
      <c r="B39">
        <v>182</v>
      </c>
      <c r="C39">
        <v>182</v>
      </c>
      <c r="D39">
        <v>182</v>
      </c>
      <c r="E39">
        <v>182</v>
      </c>
      <c r="F39" s="5">
        <v>182</v>
      </c>
      <c r="G39" s="5">
        <v>182</v>
      </c>
      <c r="H39">
        <v>182</v>
      </c>
      <c r="I39">
        <v>182</v>
      </c>
      <c r="J39">
        <v>182</v>
      </c>
      <c r="K39">
        <v>182</v>
      </c>
      <c r="L39">
        <v>182</v>
      </c>
      <c r="M39">
        <v>182</v>
      </c>
      <c r="N39">
        <f t="shared" si="1"/>
        <v>182</v>
      </c>
    </row>
    <row r="40" spans="1:14" x14ac:dyDescent="0.25">
      <c r="A40" t="s">
        <v>475</v>
      </c>
      <c r="B40">
        <v>5109</v>
      </c>
      <c r="C40">
        <v>5109</v>
      </c>
      <c r="D40">
        <v>5109</v>
      </c>
      <c r="E40">
        <v>5109</v>
      </c>
      <c r="F40" s="5">
        <v>5109</v>
      </c>
      <c r="G40" s="5">
        <v>5094</v>
      </c>
      <c r="H40">
        <v>5109</v>
      </c>
      <c r="I40">
        <v>5109</v>
      </c>
      <c r="J40">
        <v>5094</v>
      </c>
      <c r="K40">
        <v>5109</v>
      </c>
      <c r="L40">
        <v>5109</v>
      </c>
      <c r="M40">
        <v>5109</v>
      </c>
      <c r="N40">
        <f t="shared" si="1"/>
        <v>5094</v>
      </c>
    </row>
    <row r="41" spans="1:14" x14ac:dyDescent="0.25">
      <c r="A41" t="s">
        <v>476</v>
      </c>
      <c r="B41">
        <v>3271</v>
      </c>
      <c r="C41">
        <v>3280</v>
      </c>
      <c r="D41">
        <v>3193</v>
      </c>
      <c r="E41">
        <v>3258</v>
      </c>
      <c r="F41" s="5">
        <v>3175</v>
      </c>
      <c r="G41" s="5">
        <v>3180</v>
      </c>
      <c r="H41">
        <v>3199</v>
      </c>
      <c r="I41">
        <v>3175</v>
      </c>
      <c r="J41">
        <v>3209</v>
      </c>
      <c r="K41">
        <v>3199</v>
      </c>
      <c r="L41">
        <v>3267</v>
      </c>
      <c r="M41">
        <v>3245</v>
      </c>
      <c r="N41">
        <f t="shared" si="1"/>
        <v>3175</v>
      </c>
    </row>
    <row r="42" spans="1:14" x14ac:dyDescent="0.25">
      <c r="A42" t="s">
        <v>477</v>
      </c>
      <c r="B42">
        <v>1974</v>
      </c>
      <c r="C42">
        <v>1977</v>
      </c>
      <c r="D42">
        <v>1986</v>
      </c>
      <c r="E42">
        <v>1956</v>
      </c>
      <c r="F42" s="5">
        <v>1949</v>
      </c>
      <c r="G42" s="5">
        <v>1930</v>
      </c>
      <c r="H42">
        <v>1936</v>
      </c>
      <c r="I42">
        <v>1949</v>
      </c>
      <c r="J42">
        <v>1922</v>
      </c>
      <c r="K42">
        <v>1930</v>
      </c>
      <c r="L42">
        <v>1928</v>
      </c>
      <c r="M42">
        <v>1930</v>
      </c>
      <c r="N42">
        <f t="shared" si="1"/>
        <v>1922</v>
      </c>
    </row>
    <row r="43" spans="1:14" x14ac:dyDescent="0.25">
      <c r="A43" t="s">
        <v>478</v>
      </c>
      <c r="B43">
        <v>4647</v>
      </c>
      <c r="C43">
        <v>4552</v>
      </c>
      <c r="D43">
        <v>4522</v>
      </c>
      <c r="E43">
        <v>4465</v>
      </c>
      <c r="F43" s="5">
        <v>4457</v>
      </c>
      <c r="G43" s="5">
        <v>4653</v>
      </c>
      <c r="H43">
        <v>4571</v>
      </c>
      <c r="I43">
        <v>4474</v>
      </c>
      <c r="J43">
        <v>4596</v>
      </c>
      <c r="K43">
        <v>4698</v>
      </c>
      <c r="L43">
        <v>4634</v>
      </c>
      <c r="M43">
        <v>4544</v>
      </c>
      <c r="N43">
        <f t="shared" si="1"/>
        <v>4457</v>
      </c>
    </row>
    <row r="44" spans="1:14" x14ac:dyDescent="0.25">
      <c r="A44" t="s">
        <v>479</v>
      </c>
      <c r="B44">
        <v>2740</v>
      </c>
      <c r="C44">
        <v>2749</v>
      </c>
      <c r="D44">
        <v>2805</v>
      </c>
      <c r="E44">
        <v>2790</v>
      </c>
      <c r="F44" s="5">
        <v>2740</v>
      </c>
      <c r="G44" s="5">
        <v>2785</v>
      </c>
      <c r="H44">
        <v>2720</v>
      </c>
      <c r="I44">
        <v>2725</v>
      </c>
      <c r="J44">
        <v>2763</v>
      </c>
      <c r="K44">
        <v>2802</v>
      </c>
      <c r="L44">
        <v>2750</v>
      </c>
      <c r="M44">
        <v>2741</v>
      </c>
      <c r="N44">
        <f t="shared" si="1"/>
        <v>2720</v>
      </c>
    </row>
    <row r="45" spans="1:14" x14ac:dyDescent="0.25">
      <c r="A45" t="s">
        <v>480</v>
      </c>
      <c r="B45">
        <v>1615</v>
      </c>
      <c r="C45">
        <v>1613</v>
      </c>
      <c r="D45">
        <v>1614</v>
      </c>
      <c r="E45">
        <v>1622</v>
      </c>
      <c r="F45" s="5">
        <v>1630</v>
      </c>
      <c r="G45" s="5">
        <v>1612</v>
      </c>
      <c r="H45">
        <v>1614</v>
      </c>
      <c r="I45">
        <v>1612</v>
      </c>
      <c r="J45">
        <v>1615</v>
      </c>
      <c r="K45">
        <v>1613</v>
      </c>
      <c r="L45">
        <v>1612</v>
      </c>
      <c r="M45">
        <v>1613</v>
      </c>
      <c r="N45">
        <f t="shared" si="1"/>
        <v>1612</v>
      </c>
    </row>
    <row r="46" spans="1:14" x14ac:dyDescent="0.25">
      <c r="A46" t="s">
        <v>481</v>
      </c>
      <c r="B46">
        <v>4392</v>
      </c>
      <c r="C46">
        <v>4308</v>
      </c>
      <c r="D46">
        <v>4420</v>
      </c>
      <c r="E46">
        <v>4284</v>
      </c>
      <c r="F46" s="5">
        <v>4365</v>
      </c>
      <c r="G46" s="5">
        <v>4322</v>
      </c>
      <c r="H46">
        <v>4404</v>
      </c>
      <c r="I46">
        <v>4349</v>
      </c>
      <c r="J46">
        <v>4455</v>
      </c>
      <c r="K46">
        <v>4439</v>
      </c>
      <c r="L46">
        <v>4324</v>
      </c>
      <c r="M46">
        <v>4326</v>
      </c>
      <c r="N46">
        <f t="shared" si="1"/>
        <v>4284</v>
      </c>
    </row>
    <row r="47" spans="1:14" x14ac:dyDescent="0.25">
      <c r="A47" t="s">
        <v>482</v>
      </c>
      <c r="B47">
        <v>2630</v>
      </c>
      <c r="C47">
        <v>2620</v>
      </c>
      <c r="D47">
        <v>2580</v>
      </c>
      <c r="E47">
        <v>2640</v>
      </c>
      <c r="F47" s="5">
        <v>2624</v>
      </c>
      <c r="G47" s="5">
        <v>2640</v>
      </c>
      <c r="H47">
        <v>2610</v>
      </c>
      <c r="I47">
        <v>2638</v>
      </c>
      <c r="J47">
        <v>2608</v>
      </c>
      <c r="K47">
        <v>2582</v>
      </c>
      <c r="L47">
        <v>2641</v>
      </c>
      <c r="M47">
        <v>2629</v>
      </c>
      <c r="N47">
        <f t="shared" si="1"/>
        <v>2580</v>
      </c>
    </row>
    <row r="48" spans="1:14" x14ac:dyDescent="0.25">
      <c r="A48" t="s">
        <v>483</v>
      </c>
      <c r="B48">
        <v>1525</v>
      </c>
      <c r="C48">
        <v>1525</v>
      </c>
      <c r="D48">
        <v>1525</v>
      </c>
      <c r="E48">
        <v>1549</v>
      </c>
      <c r="F48" s="5">
        <v>1525</v>
      </c>
      <c r="G48" s="5">
        <v>1525</v>
      </c>
      <c r="H48">
        <v>1525</v>
      </c>
      <c r="I48">
        <v>1525</v>
      </c>
      <c r="J48">
        <v>1525</v>
      </c>
      <c r="K48">
        <v>1540</v>
      </c>
      <c r="L48">
        <v>1525</v>
      </c>
      <c r="M48">
        <v>1525</v>
      </c>
      <c r="N48">
        <f t="shared" si="1"/>
        <v>1525</v>
      </c>
    </row>
    <row r="49" spans="1:14" x14ac:dyDescent="0.25">
      <c r="A49" t="s">
        <v>484</v>
      </c>
      <c r="B49">
        <v>1637</v>
      </c>
      <c r="C49">
        <v>1694</v>
      </c>
      <c r="D49">
        <v>1662</v>
      </c>
      <c r="E49">
        <v>1637</v>
      </c>
      <c r="F49" s="5">
        <v>1685</v>
      </c>
      <c r="G49" s="5">
        <v>1637</v>
      </c>
      <c r="H49">
        <v>1662</v>
      </c>
      <c r="I49">
        <v>1637</v>
      </c>
      <c r="J49">
        <v>1684</v>
      </c>
      <c r="K49">
        <v>1720</v>
      </c>
      <c r="L49">
        <v>1637</v>
      </c>
      <c r="M49">
        <v>1637</v>
      </c>
      <c r="N49">
        <f t="shared" si="1"/>
        <v>1637</v>
      </c>
    </row>
    <row r="50" spans="1:14" x14ac:dyDescent="0.25">
      <c r="A50" t="s">
        <v>485</v>
      </c>
      <c r="B50">
        <v>1144</v>
      </c>
      <c r="C50">
        <v>1156</v>
      </c>
      <c r="D50">
        <v>1149</v>
      </c>
      <c r="E50">
        <v>1144</v>
      </c>
      <c r="F50" s="5">
        <v>1161</v>
      </c>
      <c r="G50" s="5">
        <v>1144</v>
      </c>
      <c r="H50">
        <v>1153</v>
      </c>
      <c r="I50">
        <v>1149</v>
      </c>
      <c r="J50">
        <v>1159</v>
      </c>
      <c r="K50">
        <v>1144</v>
      </c>
      <c r="L50">
        <v>1157</v>
      </c>
      <c r="M50">
        <v>1144</v>
      </c>
      <c r="N50">
        <f t="shared" si="1"/>
        <v>1144</v>
      </c>
    </row>
    <row r="51" spans="1:14" x14ac:dyDescent="0.25">
      <c r="A51" t="s">
        <v>486</v>
      </c>
      <c r="B51">
        <v>749</v>
      </c>
      <c r="C51">
        <v>749</v>
      </c>
      <c r="D51">
        <v>749</v>
      </c>
      <c r="E51">
        <v>743</v>
      </c>
      <c r="F51" s="5">
        <v>743</v>
      </c>
      <c r="G51" s="5">
        <v>743</v>
      </c>
      <c r="H51">
        <v>749</v>
      </c>
      <c r="I51">
        <v>743</v>
      </c>
      <c r="J51">
        <v>743</v>
      </c>
      <c r="K51">
        <v>743</v>
      </c>
      <c r="L51">
        <v>743</v>
      </c>
      <c r="M51">
        <v>743</v>
      </c>
      <c r="N51">
        <f t="shared" si="1"/>
        <v>743</v>
      </c>
    </row>
    <row r="52" spans="1:14" x14ac:dyDescent="0.25">
      <c r="A52" t="s">
        <v>487</v>
      </c>
      <c r="B52">
        <v>1432</v>
      </c>
      <c r="C52">
        <v>1410</v>
      </c>
      <c r="D52">
        <v>1431</v>
      </c>
      <c r="E52">
        <v>1436</v>
      </c>
      <c r="F52" s="5">
        <v>1410</v>
      </c>
      <c r="G52" s="5">
        <v>1431</v>
      </c>
      <c r="H52">
        <v>1436</v>
      </c>
      <c r="I52">
        <v>1432</v>
      </c>
      <c r="J52">
        <v>1410</v>
      </c>
      <c r="K52">
        <v>1436</v>
      </c>
      <c r="L52">
        <v>1432</v>
      </c>
      <c r="M52">
        <v>1432</v>
      </c>
      <c r="N52">
        <f t="shared" si="1"/>
        <v>1410</v>
      </c>
    </row>
    <row r="53" spans="1:14" x14ac:dyDescent="0.25">
      <c r="A53" t="s">
        <v>488</v>
      </c>
      <c r="B53">
        <v>900</v>
      </c>
      <c r="C53">
        <v>900</v>
      </c>
      <c r="D53">
        <v>935</v>
      </c>
      <c r="E53">
        <v>900</v>
      </c>
      <c r="F53" s="5">
        <v>900</v>
      </c>
      <c r="G53" s="5">
        <v>900</v>
      </c>
      <c r="H53">
        <v>900</v>
      </c>
      <c r="I53">
        <v>900</v>
      </c>
      <c r="J53">
        <v>900</v>
      </c>
      <c r="K53">
        <v>900</v>
      </c>
      <c r="L53">
        <v>900</v>
      </c>
      <c r="M53">
        <v>900</v>
      </c>
      <c r="N53">
        <f t="shared" si="1"/>
        <v>900</v>
      </c>
    </row>
    <row r="54" spans="1:14" x14ac:dyDescent="0.25">
      <c r="A54" t="s">
        <v>489</v>
      </c>
      <c r="B54">
        <v>533</v>
      </c>
      <c r="C54">
        <v>533</v>
      </c>
      <c r="D54">
        <v>533</v>
      </c>
      <c r="E54">
        <v>533</v>
      </c>
      <c r="F54" s="5">
        <v>533</v>
      </c>
      <c r="G54" s="5">
        <v>533</v>
      </c>
      <c r="H54">
        <v>533</v>
      </c>
      <c r="I54">
        <v>533</v>
      </c>
      <c r="J54">
        <v>533</v>
      </c>
      <c r="K54">
        <v>533</v>
      </c>
      <c r="L54">
        <v>533</v>
      </c>
      <c r="M54">
        <v>533</v>
      </c>
      <c r="N54">
        <f t="shared" si="1"/>
        <v>533</v>
      </c>
    </row>
    <row r="55" spans="1:14" x14ac:dyDescent="0.25">
      <c r="A55" t="s">
        <v>490</v>
      </c>
      <c r="B55">
        <v>1410</v>
      </c>
      <c r="C55">
        <v>1410</v>
      </c>
      <c r="D55">
        <v>1410</v>
      </c>
      <c r="E55">
        <v>1410</v>
      </c>
      <c r="F55" s="5">
        <v>1410</v>
      </c>
      <c r="G55" s="5">
        <v>1410</v>
      </c>
      <c r="H55">
        <v>1410</v>
      </c>
      <c r="I55">
        <v>1410</v>
      </c>
      <c r="J55">
        <v>1410</v>
      </c>
      <c r="K55">
        <v>1410</v>
      </c>
      <c r="L55">
        <v>1410</v>
      </c>
      <c r="M55">
        <v>1410</v>
      </c>
      <c r="N55">
        <f t="shared" si="1"/>
        <v>1410</v>
      </c>
    </row>
    <row r="56" spans="1:14" x14ac:dyDescent="0.25">
      <c r="A56" t="s">
        <v>491</v>
      </c>
      <c r="B56">
        <v>919</v>
      </c>
      <c r="C56">
        <v>919</v>
      </c>
      <c r="D56">
        <v>919</v>
      </c>
      <c r="E56">
        <v>919</v>
      </c>
      <c r="F56" s="5">
        <v>919</v>
      </c>
      <c r="G56" s="5">
        <v>919</v>
      </c>
      <c r="H56">
        <v>919</v>
      </c>
      <c r="I56">
        <v>919</v>
      </c>
      <c r="J56">
        <v>919</v>
      </c>
      <c r="K56">
        <v>919</v>
      </c>
      <c r="L56">
        <v>919</v>
      </c>
      <c r="M56">
        <v>919</v>
      </c>
      <c r="N56">
        <f t="shared" si="1"/>
        <v>919</v>
      </c>
    </row>
    <row r="57" spans="1:14" x14ac:dyDescent="0.25">
      <c r="A57" t="s">
        <v>492</v>
      </c>
      <c r="B57">
        <v>489</v>
      </c>
      <c r="C57">
        <v>489</v>
      </c>
      <c r="D57">
        <v>489</v>
      </c>
      <c r="E57">
        <v>489</v>
      </c>
      <c r="F57" s="5">
        <v>489</v>
      </c>
      <c r="G57" s="5">
        <v>489</v>
      </c>
      <c r="H57">
        <v>489</v>
      </c>
      <c r="I57">
        <v>489</v>
      </c>
      <c r="J57">
        <v>489</v>
      </c>
      <c r="K57">
        <v>489</v>
      </c>
      <c r="L57">
        <v>489</v>
      </c>
      <c r="M57">
        <v>489</v>
      </c>
      <c r="N57">
        <f t="shared" si="1"/>
        <v>489</v>
      </c>
    </row>
    <row r="58" spans="1:14" x14ac:dyDescent="0.25">
      <c r="A58" t="s">
        <v>493</v>
      </c>
      <c r="B58">
        <v>2963</v>
      </c>
      <c r="C58">
        <v>3075</v>
      </c>
      <c r="D58">
        <v>3036</v>
      </c>
      <c r="E58">
        <v>3037</v>
      </c>
      <c r="F58" s="5">
        <v>2997</v>
      </c>
      <c r="G58" s="5">
        <v>2974</v>
      </c>
      <c r="H58">
        <v>3079</v>
      </c>
      <c r="I58">
        <v>3069</v>
      </c>
      <c r="J58">
        <v>2913</v>
      </c>
      <c r="K58">
        <v>2986</v>
      </c>
      <c r="L58">
        <v>2989</v>
      </c>
      <c r="M58">
        <v>3041</v>
      </c>
      <c r="N58">
        <f t="shared" si="1"/>
        <v>2913</v>
      </c>
    </row>
    <row r="59" spans="1:14" x14ac:dyDescent="0.25">
      <c r="A59" t="s">
        <v>494</v>
      </c>
      <c r="B59">
        <v>1898</v>
      </c>
      <c r="C59">
        <v>1905</v>
      </c>
      <c r="D59">
        <v>1874</v>
      </c>
      <c r="E59">
        <v>1920</v>
      </c>
      <c r="F59" s="5">
        <v>1886</v>
      </c>
      <c r="G59" s="5">
        <v>1898</v>
      </c>
      <c r="H59">
        <v>1912</v>
      </c>
      <c r="I59">
        <v>1880</v>
      </c>
      <c r="J59">
        <v>1879</v>
      </c>
      <c r="K59">
        <v>1897</v>
      </c>
      <c r="L59">
        <v>1873</v>
      </c>
      <c r="M59">
        <v>1886</v>
      </c>
      <c r="N59">
        <f t="shared" si="1"/>
        <v>1873</v>
      </c>
    </row>
    <row r="60" spans="1:14" x14ac:dyDescent="0.25">
      <c r="A60" t="s">
        <v>495</v>
      </c>
      <c r="B60">
        <v>1128</v>
      </c>
      <c r="C60">
        <v>1128</v>
      </c>
      <c r="D60">
        <v>1128</v>
      </c>
      <c r="E60">
        <v>1128</v>
      </c>
      <c r="F60" s="5">
        <v>1128</v>
      </c>
      <c r="G60" s="5">
        <v>1128</v>
      </c>
      <c r="H60">
        <v>1152</v>
      </c>
      <c r="I60">
        <v>1128</v>
      </c>
      <c r="J60">
        <v>1133</v>
      </c>
      <c r="K60">
        <v>1133</v>
      </c>
      <c r="L60">
        <v>1128</v>
      </c>
      <c r="M60">
        <v>1133</v>
      </c>
      <c r="N60">
        <f t="shared" si="1"/>
        <v>1128</v>
      </c>
    </row>
    <row r="61" spans="1:14" x14ac:dyDescent="0.25">
      <c r="A61" t="s">
        <v>496</v>
      </c>
      <c r="B61">
        <v>2594</v>
      </c>
      <c r="C61">
        <v>2522</v>
      </c>
      <c r="D61">
        <v>2608</v>
      </c>
      <c r="E61">
        <v>2630</v>
      </c>
      <c r="F61" s="5">
        <v>2592</v>
      </c>
      <c r="G61" s="5">
        <v>2597</v>
      </c>
      <c r="H61">
        <v>2590</v>
      </c>
      <c r="I61">
        <v>2616</v>
      </c>
      <c r="J61">
        <v>2611</v>
      </c>
      <c r="K61">
        <v>2608</v>
      </c>
      <c r="L61">
        <v>2590</v>
      </c>
      <c r="M61">
        <v>2522</v>
      </c>
      <c r="N61">
        <f t="shared" si="1"/>
        <v>2522</v>
      </c>
    </row>
    <row r="62" spans="1:14" x14ac:dyDescent="0.25">
      <c r="A62" t="s">
        <v>497</v>
      </c>
      <c r="B62">
        <v>1560</v>
      </c>
      <c r="C62">
        <v>1544</v>
      </c>
      <c r="D62">
        <v>1554</v>
      </c>
      <c r="E62">
        <v>1552</v>
      </c>
      <c r="F62" s="5">
        <v>1553</v>
      </c>
      <c r="G62" s="5">
        <v>1551</v>
      </c>
      <c r="H62">
        <v>1561</v>
      </c>
      <c r="I62">
        <v>1547</v>
      </c>
      <c r="J62">
        <v>1543</v>
      </c>
      <c r="K62">
        <v>1552</v>
      </c>
      <c r="L62">
        <v>1561</v>
      </c>
      <c r="M62">
        <v>1547</v>
      </c>
      <c r="N62">
        <f t="shared" si="1"/>
        <v>1543</v>
      </c>
    </row>
    <row r="63" spans="1:14" x14ac:dyDescent="0.25">
      <c r="A63" t="s">
        <v>498</v>
      </c>
      <c r="B63">
        <v>919</v>
      </c>
      <c r="C63">
        <v>919</v>
      </c>
      <c r="D63">
        <v>919</v>
      </c>
      <c r="E63">
        <v>919</v>
      </c>
      <c r="F63" s="5">
        <v>919</v>
      </c>
      <c r="G63" s="5">
        <v>919</v>
      </c>
      <c r="H63">
        <v>919</v>
      </c>
      <c r="I63">
        <v>919</v>
      </c>
      <c r="J63">
        <v>919</v>
      </c>
      <c r="K63">
        <v>919</v>
      </c>
      <c r="L63">
        <v>919</v>
      </c>
      <c r="M63">
        <v>919</v>
      </c>
      <c r="N63">
        <f t="shared" si="1"/>
        <v>919</v>
      </c>
    </row>
    <row r="64" spans="1:14" x14ac:dyDescent="0.25">
      <c r="A64" t="s">
        <v>499</v>
      </c>
      <c r="B64">
        <v>2536</v>
      </c>
      <c r="C64">
        <v>2500</v>
      </c>
      <c r="D64">
        <v>2576</v>
      </c>
      <c r="E64">
        <v>2500</v>
      </c>
      <c r="F64" s="5">
        <v>2500</v>
      </c>
      <c r="G64" s="5">
        <v>2500</v>
      </c>
      <c r="H64">
        <v>2500</v>
      </c>
      <c r="I64">
        <v>2564</v>
      </c>
      <c r="J64">
        <v>2500</v>
      </c>
      <c r="K64">
        <v>2536</v>
      </c>
      <c r="L64">
        <v>2500</v>
      </c>
      <c r="M64">
        <v>2500</v>
      </c>
      <c r="N64">
        <f t="shared" si="1"/>
        <v>2500</v>
      </c>
    </row>
    <row r="65" spans="1:14" x14ac:dyDescent="0.25">
      <c r="A65" t="s">
        <v>500</v>
      </c>
      <c r="B65">
        <v>1490</v>
      </c>
      <c r="C65">
        <v>1505</v>
      </c>
      <c r="D65">
        <v>1505</v>
      </c>
      <c r="E65">
        <v>1490</v>
      </c>
      <c r="F65" s="5">
        <v>1500</v>
      </c>
      <c r="G65" s="5">
        <v>1490</v>
      </c>
      <c r="H65">
        <v>1505</v>
      </c>
      <c r="I65">
        <v>1490</v>
      </c>
      <c r="J65">
        <v>1490</v>
      </c>
      <c r="K65">
        <v>1490</v>
      </c>
      <c r="L65">
        <v>1500</v>
      </c>
      <c r="M65">
        <v>1480</v>
      </c>
      <c r="N65">
        <f t="shared" si="1"/>
        <v>1480</v>
      </c>
    </row>
    <row r="66" spans="1:14" x14ac:dyDescent="0.25">
      <c r="A66" t="s">
        <v>501</v>
      </c>
      <c r="B66">
        <v>871</v>
      </c>
      <c r="C66">
        <v>871</v>
      </c>
      <c r="D66">
        <v>871</v>
      </c>
      <c r="E66">
        <v>871</v>
      </c>
      <c r="F66" s="5">
        <v>871</v>
      </c>
      <c r="G66" s="5">
        <v>871</v>
      </c>
      <c r="H66">
        <v>871</v>
      </c>
      <c r="I66">
        <v>871</v>
      </c>
      <c r="J66">
        <v>871</v>
      </c>
      <c r="K66">
        <v>871</v>
      </c>
      <c r="L66">
        <v>871</v>
      </c>
      <c r="M66">
        <v>871</v>
      </c>
      <c r="N66">
        <f t="shared" si="1"/>
        <v>871</v>
      </c>
    </row>
  </sheetData>
  <mergeCells count="1">
    <mergeCell ref="P2:Q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0CB33-87A2-4502-B214-7383A1CC8385}">
  <dimension ref="A1:N270"/>
  <sheetViews>
    <sheetView tabSelected="1" workbookViewId="0">
      <selection activeCell="V16" sqref="V16"/>
    </sheetView>
  </sheetViews>
  <sheetFormatPr defaultRowHeight="15" x14ac:dyDescent="0.25"/>
  <cols>
    <col min="1" max="1" width="20.7109375" bestFit="1" customWidth="1"/>
    <col min="8" max="8" width="15.5703125" bestFit="1" customWidth="1"/>
  </cols>
  <sheetData>
    <row r="1" spans="1:14" x14ac:dyDescent="0.25">
      <c r="A1" t="s">
        <v>47</v>
      </c>
      <c r="B1">
        <v>686</v>
      </c>
      <c r="C1">
        <v>686</v>
      </c>
      <c r="D1">
        <f t="shared" ref="D1:D64" si="0">_xlfn.RANK.AVG(B1,$B1:$C1)</f>
        <v>1.5</v>
      </c>
      <c r="E1">
        <f t="shared" ref="E1:E64" si="1">_xlfn.RANK.AVG(C1,$B1:$C1)</f>
        <v>1.5</v>
      </c>
      <c r="H1" t="s">
        <v>507</v>
      </c>
      <c r="I1">
        <v>143</v>
      </c>
      <c r="M1" t="s">
        <v>9</v>
      </c>
      <c r="N1" t="s">
        <v>11</v>
      </c>
    </row>
    <row r="2" spans="1:14" x14ac:dyDescent="0.25">
      <c r="A2" t="s">
        <v>47</v>
      </c>
      <c r="B2">
        <v>770</v>
      </c>
      <c r="C2">
        <v>794</v>
      </c>
      <c r="D2">
        <f t="shared" si="0"/>
        <v>2</v>
      </c>
      <c r="E2">
        <f t="shared" si="1"/>
        <v>1</v>
      </c>
      <c r="H2" t="s">
        <v>508</v>
      </c>
      <c r="I2">
        <v>2</v>
      </c>
      <c r="L2">
        <v>75</v>
      </c>
      <c r="M2">
        <f>SUM(D1:D45)</f>
        <v>70.5</v>
      </c>
      <c r="N2">
        <f>SUM(E1:E45)</f>
        <v>64.5</v>
      </c>
    </row>
    <row r="3" spans="1:14" x14ac:dyDescent="0.25">
      <c r="A3" t="s">
        <v>47</v>
      </c>
      <c r="B3">
        <v>661</v>
      </c>
      <c r="C3">
        <v>661</v>
      </c>
      <c r="D3">
        <f t="shared" si="0"/>
        <v>1.5</v>
      </c>
      <c r="E3">
        <f t="shared" si="1"/>
        <v>1.5</v>
      </c>
      <c r="H3" t="s">
        <v>502</v>
      </c>
      <c r="I3">
        <f>SQRT(I1*I2*(I2+1)/12)</f>
        <v>8.4557672626438816</v>
      </c>
      <c r="L3">
        <v>100</v>
      </c>
      <c r="M3">
        <f>SUM(D46:D90)</f>
        <v>74</v>
      </c>
      <c r="N3">
        <f>SUM(E46:E90)</f>
        <v>61</v>
      </c>
    </row>
    <row r="4" spans="1:14" x14ac:dyDescent="0.25">
      <c r="A4" t="s">
        <v>47</v>
      </c>
      <c r="B4">
        <v>703</v>
      </c>
      <c r="C4">
        <v>740</v>
      </c>
      <c r="D4">
        <f t="shared" si="0"/>
        <v>2</v>
      </c>
      <c r="E4">
        <f t="shared" si="1"/>
        <v>1</v>
      </c>
      <c r="H4" t="s">
        <v>503</v>
      </c>
      <c r="I4">
        <f>M9</f>
        <v>216.5</v>
      </c>
      <c r="L4">
        <v>125</v>
      </c>
      <c r="M4">
        <f>SUM(D91:D135)</f>
        <v>72</v>
      </c>
      <c r="N4">
        <f>SUM(E91:E135)</f>
        <v>63</v>
      </c>
    </row>
    <row r="5" spans="1:14" x14ac:dyDescent="0.25">
      <c r="A5" t="s">
        <v>47</v>
      </c>
      <c r="B5">
        <v>758</v>
      </c>
      <c r="C5">
        <v>779</v>
      </c>
      <c r="D5">
        <f t="shared" si="0"/>
        <v>2</v>
      </c>
      <c r="E5">
        <f t="shared" si="1"/>
        <v>1</v>
      </c>
      <c r="H5" t="s">
        <v>504</v>
      </c>
      <c r="I5">
        <f>N9</f>
        <v>188.5</v>
      </c>
      <c r="L5">
        <v>250</v>
      </c>
      <c r="M5">
        <f>SUM(D136:D180)</f>
        <v>73</v>
      </c>
      <c r="N5">
        <f>SUM(E136:E180)</f>
        <v>62</v>
      </c>
    </row>
    <row r="6" spans="1:14" x14ac:dyDescent="0.25">
      <c r="A6" t="s">
        <v>48</v>
      </c>
      <c r="B6">
        <v>498</v>
      </c>
      <c r="C6">
        <v>504</v>
      </c>
      <c r="D6">
        <f t="shared" si="0"/>
        <v>2</v>
      </c>
      <c r="E6">
        <f t="shared" si="1"/>
        <v>1</v>
      </c>
      <c r="H6" t="s">
        <v>505</v>
      </c>
      <c r="I6">
        <f>ABS(I4-I5)</f>
        <v>28</v>
      </c>
      <c r="L6">
        <v>500</v>
      </c>
      <c r="M6">
        <f>SUM(D181:D225)</f>
        <v>72</v>
      </c>
      <c r="N6">
        <f>SUM(E181:E225)</f>
        <v>63</v>
      </c>
    </row>
    <row r="7" spans="1:14" x14ac:dyDescent="0.25">
      <c r="A7" t="s">
        <v>48</v>
      </c>
      <c r="B7">
        <v>546</v>
      </c>
      <c r="C7">
        <v>546</v>
      </c>
      <c r="D7">
        <f t="shared" si="0"/>
        <v>1.5</v>
      </c>
      <c r="E7">
        <f t="shared" si="1"/>
        <v>1.5</v>
      </c>
      <c r="H7" t="s">
        <v>506</v>
      </c>
      <c r="I7">
        <f>I6/I3</f>
        <v>3.3113494175388625</v>
      </c>
      <c r="L7">
        <v>1000</v>
      </c>
      <c r="M7">
        <f>SUM(D226:D270)</f>
        <v>79</v>
      </c>
      <c r="N7">
        <f>SUM(E226:E270)</f>
        <v>56</v>
      </c>
    </row>
    <row r="8" spans="1:14" x14ac:dyDescent="0.25">
      <c r="A8" t="s">
        <v>48</v>
      </c>
      <c r="B8">
        <v>518</v>
      </c>
      <c r="C8">
        <v>518</v>
      </c>
      <c r="D8">
        <f t="shared" si="0"/>
        <v>1.5</v>
      </c>
      <c r="E8">
        <f t="shared" si="1"/>
        <v>1.5</v>
      </c>
      <c r="H8" t="s">
        <v>509</v>
      </c>
      <c r="I8">
        <v>2.85</v>
      </c>
      <c r="L8" t="s">
        <v>511</v>
      </c>
      <c r="M8">
        <f>SUM(D136:D270)</f>
        <v>224</v>
      </c>
      <c r="N8">
        <f>SUM(E136:E270)</f>
        <v>181</v>
      </c>
    </row>
    <row r="9" spans="1:14" x14ac:dyDescent="0.25">
      <c r="A9" t="s">
        <v>48</v>
      </c>
      <c r="B9">
        <v>498</v>
      </c>
      <c r="C9">
        <v>498</v>
      </c>
      <c r="D9">
        <f t="shared" si="0"/>
        <v>1.5</v>
      </c>
      <c r="E9">
        <f t="shared" si="1"/>
        <v>1.5</v>
      </c>
      <c r="H9" t="s">
        <v>510</v>
      </c>
      <c r="I9">
        <v>2.8</v>
      </c>
      <c r="L9" t="s">
        <v>512</v>
      </c>
      <c r="M9">
        <f>SUM(D1:D135)</f>
        <v>216.5</v>
      </c>
      <c r="N9">
        <f>SUM(E1:E135)</f>
        <v>188.5</v>
      </c>
    </row>
    <row r="10" spans="1:14" x14ac:dyDescent="0.25">
      <c r="A10" t="s">
        <v>48</v>
      </c>
      <c r="B10">
        <v>513</v>
      </c>
      <c r="C10">
        <v>513</v>
      </c>
      <c r="D10">
        <f t="shared" si="0"/>
        <v>1.5</v>
      </c>
      <c r="E10">
        <f t="shared" si="1"/>
        <v>1.5</v>
      </c>
    </row>
    <row r="11" spans="1:14" x14ac:dyDescent="0.25">
      <c r="A11" t="s">
        <v>49</v>
      </c>
      <c r="B11">
        <v>339</v>
      </c>
      <c r="C11">
        <v>339</v>
      </c>
      <c r="D11">
        <f t="shared" si="0"/>
        <v>1.5</v>
      </c>
      <c r="E11">
        <f t="shared" si="1"/>
        <v>1.5</v>
      </c>
    </row>
    <row r="12" spans="1:14" x14ac:dyDescent="0.25">
      <c r="A12" t="s">
        <v>49</v>
      </c>
      <c r="B12">
        <v>382</v>
      </c>
      <c r="C12">
        <v>382</v>
      </c>
      <c r="D12">
        <f t="shared" si="0"/>
        <v>1.5</v>
      </c>
      <c r="E12">
        <f t="shared" si="1"/>
        <v>1.5</v>
      </c>
    </row>
    <row r="13" spans="1:14" x14ac:dyDescent="0.25">
      <c r="A13" t="s">
        <v>49</v>
      </c>
      <c r="B13">
        <v>335</v>
      </c>
      <c r="C13">
        <v>341</v>
      </c>
      <c r="D13">
        <f t="shared" si="0"/>
        <v>2</v>
      </c>
      <c r="E13">
        <f t="shared" si="1"/>
        <v>1</v>
      </c>
    </row>
    <row r="14" spans="1:14" x14ac:dyDescent="0.25">
      <c r="A14" t="s">
        <v>49</v>
      </c>
      <c r="B14">
        <v>333</v>
      </c>
      <c r="C14">
        <v>333</v>
      </c>
      <c r="D14">
        <f t="shared" si="0"/>
        <v>1.5</v>
      </c>
      <c r="E14">
        <f t="shared" si="1"/>
        <v>1.5</v>
      </c>
    </row>
    <row r="15" spans="1:14" x14ac:dyDescent="0.25">
      <c r="A15" t="s">
        <v>49</v>
      </c>
      <c r="B15">
        <v>347</v>
      </c>
      <c r="C15">
        <v>347</v>
      </c>
      <c r="D15">
        <f t="shared" si="0"/>
        <v>1.5</v>
      </c>
      <c r="E15">
        <f t="shared" si="1"/>
        <v>1.5</v>
      </c>
    </row>
    <row r="16" spans="1:14" x14ac:dyDescent="0.25">
      <c r="A16" t="s">
        <v>50</v>
      </c>
      <c r="B16">
        <v>581</v>
      </c>
      <c r="C16">
        <v>581</v>
      </c>
      <c r="D16">
        <f t="shared" si="0"/>
        <v>1.5</v>
      </c>
      <c r="E16">
        <f t="shared" si="1"/>
        <v>1.5</v>
      </c>
    </row>
    <row r="17" spans="1:5" x14ac:dyDescent="0.25">
      <c r="A17" t="s">
        <v>50</v>
      </c>
      <c r="B17">
        <v>602</v>
      </c>
      <c r="C17">
        <v>602</v>
      </c>
      <c r="D17">
        <f t="shared" si="0"/>
        <v>1.5</v>
      </c>
      <c r="E17">
        <f t="shared" si="1"/>
        <v>1.5</v>
      </c>
    </row>
    <row r="18" spans="1:5" x14ac:dyDescent="0.25">
      <c r="A18" t="s">
        <v>50</v>
      </c>
      <c r="B18">
        <v>545</v>
      </c>
      <c r="C18">
        <v>545</v>
      </c>
      <c r="D18">
        <f t="shared" si="0"/>
        <v>1.5</v>
      </c>
      <c r="E18">
        <f t="shared" si="1"/>
        <v>1.5</v>
      </c>
    </row>
    <row r="19" spans="1:5" x14ac:dyDescent="0.25">
      <c r="A19" t="s">
        <v>50</v>
      </c>
      <c r="B19">
        <v>540</v>
      </c>
      <c r="C19">
        <v>540</v>
      </c>
      <c r="D19">
        <f t="shared" si="0"/>
        <v>1.5</v>
      </c>
      <c r="E19">
        <f t="shared" si="1"/>
        <v>1.5</v>
      </c>
    </row>
    <row r="20" spans="1:5" x14ac:dyDescent="0.25">
      <c r="A20" t="s">
        <v>50</v>
      </c>
      <c r="B20">
        <v>519</v>
      </c>
      <c r="C20">
        <v>519</v>
      </c>
      <c r="D20">
        <f t="shared" si="0"/>
        <v>1.5</v>
      </c>
      <c r="E20">
        <f t="shared" si="1"/>
        <v>1.5</v>
      </c>
    </row>
    <row r="21" spans="1:5" x14ac:dyDescent="0.25">
      <c r="A21" t="s">
        <v>51</v>
      </c>
      <c r="B21">
        <v>387</v>
      </c>
      <c r="C21">
        <v>387</v>
      </c>
      <c r="D21">
        <f t="shared" si="0"/>
        <v>1.5</v>
      </c>
      <c r="E21">
        <f t="shared" si="1"/>
        <v>1.5</v>
      </c>
    </row>
    <row r="22" spans="1:5" x14ac:dyDescent="0.25">
      <c r="A22" t="s">
        <v>51</v>
      </c>
      <c r="B22">
        <v>384</v>
      </c>
      <c r="C22">
        <v>384</v>
      </c>
      <c r="D22">
        <f t="shared" si="0"/>
        <v>1.5</v>
      </c>
      <c r="E22">
        <f t="shared" si="1"/>
        <v>1.5</v>
      </c>
    </row>
    <row r="23" spans="1:5" x14ac:dyDescent="0.25">
      <c r="A23" t="s">
        <v>51</v>
      </c>
      <c r="B23">
        <v>362</v>
      </c>
      <c r="C23">
        <v>362</v>
      </c>
      <c r="D23">
        <f t="shared" si="0"/>
        <v>1.5</v>
      </c>
      <c r="E23">
        <f t="shared" si="1"/>
        <v>1.5</v>
      </c>
    </row>
    <row r="24" spans="1:5" x14ac:dyDescent="0.25">
      <c r="A24" t="s">
        <v>51</v>
      </c>
      <c r="B24">
        <v>366</v>
      </c>
      <c r="C24">
        <v>371</v>
      </c>
      <c r="D24">
        <f t="shared" si="0"/>
        <v>2</v>
      </c>
      <c r="E24">
        <f t="shared" si="1"/>
        <v>1</v>
      </c>
    </row>
    <row r="25" spans="1:5" x14ac:dyDescent="0.25">
      <c r="A25" t="s">
        <v>51</v>
      </c>
      <c r="B25">
        <v>331</v>
      </c>
      <c r="C25">
        <v>331</v>
      </c>
      <c r="D25">
        <f t="shared" si="0"/>
        <v>1.5</v>
      </c>
      <c r="E25">
        <f t="shared" si="1"/>
        <v>1.5</v>
      </c>
    </row>
    <row r="26" spans="1:5" x14ac:dyDescent="0.25">
      <c r="A26" t="s">
        <v>52</v>
      </c>
      <c r="B26">
        <v>240</v>
      </c>
      <c r="C26">
        <v>240</v>
      </c>
      <c r="D26">
        <f t="shared" si="0"/>
        <v>1.5</v>
      </c>
      <c r="E26">
        <f t="shared" si="1"/>
        <v>1.5</v>
      </c>
    </row>
    <row r="27" spans="1:5" x14ac:dyDescent="0.25">
      <c r="A27" t="s">
        <v>52</v>
      </c>
      <c r="B27">
        <v>238</v>
      </c>
      <c r="C27">
        <v>238</v>
      </c>
      <c r="D27">
        <f t="shared" si="0"/>
        <v>1.5</v>
      </c>
      <c r="E27">
        <f t="shared" si="1"/>
        <v>1.5</v>
      </c>
    </row>
    <row r="28" spans="1:5" x14ac:dyDescent="0.25">
      <c r="A28" t="s">
        <v>52</v>
      </c>
      <c r="B28">
        <v>215</v>
      </c>
      <c r="C28">
        <v>215</v>
      </c>
      <c r="D28">
        <f t="shared" si="0"/>
        <v>1.5</v>
      </c>
      <c r="E28">
        <f t="shared" si="1"/>
        <v>1.5</v>
      </c>
    </row>
    <row r="29" spans="1:5" x14ac:dyDescent="0.25">
      <c r="A29" t="s">
        <v>52</v>
      </c>
      <c r="B29">
        <v>235</v>
      </c>
      <c r="C29">
        <v>235</v>
      </c>
      <c r="D29">
        <f t="shared" si="0"/>
        <v>1.5</v>
      </c>
      <c r="E29">
        <f t="shared" si="1"/>
        <v>1.5</v>
      </c>
    </row>
    <row r="30" spans="1:5" x14ac:dyDescent="0.25">
      <c r="A30" t="s">
        <v>52</v>
      </c>
      <c r="B30">
        <v>206</v>
      </c>
      <c r="C30">
        <v>206</v>
      </c>
      <c r="D30">
        <f t="shared" si="0"/>
        <v>1.5</v>
      </c>
      <c r="E30">
        <f t="shared" si="1"/>
        <v>1.5</v>
      </c>
    </row>
    <row r="31" spans="1:5" x14ac:dyDescent="0.25">
      <c r="A31" t="s">
        <v>53</v>
      </c>
      <c r="B31">
        <v>571</v>
      </c>
      <c r="C31">
        <v>571</v>
      </c>
      <c r="D31">
        <f t="shared" si="0"/>
        <v>1.5</v>
      </c>
      <c r="E31">
        <f t="shared" si="1"/>
        <v>1.5</v>
      </c>
    </row>
    <row r="32" spans="1:5" x14ac:dyDescent="0.25">
      <c r="A32" t="s">
        <v>53</v>
      </c>
      <c r="B32">
        <v>520</v>
      </c>
      <c r="C32">
        <v>520</v>
      </c>
      <c r="D32">
        <f t="shared" si="0"/>
        <v>1.5</v>
      </c>
      <c r="E32">
        <f t="shared" si="1"/>
        <v>1.5</v>
      </c>
    </row>
    <row r="33" spans="1:5" x14ac:dyDescent="0.25">
      <c r="A33" t="s">
        <v>53</v>
      </c>
      <c r="B33">
        <v>543</v>
      </c>
      <c r="C33">
        <v>543</v>
      </c>
      <c r="D33">
        <f t="shared" si="0"/>
        <v>1.5</v>
      </c>
      <c r="E33">
        <f t="shared" si="1"/>
        <v>1.5</v>
      </c>
    </row>
    <row r="34" spans="1:5" x14ac:dyDescent="0.25">
      <c r="A34" t="s">
        <v>53</v>
      </c>
      <c r="B34">
        <v>571</v>
      </c>
      <c r="C34">
        <v>571</v>
      </c>
      <c r="D34">
        <f t="shared" si="0"/>
        <v>1.5</v>
      </c>
      <c r="E34">
        <f t="shared" si="1"/>
        <v>1.5</v>
      </c>
    </row>
    <row r="35" spans="1:5" x14ac:dyDescent="0.25">
      <c r="A35" t="s">
        <v>53</v>
      </c>
      <c r="B35">
        <v>509</v>
      </c>
      <c r="C35">
        <v>509</v>
      </c>
      <c r="D35">
        <f t="shared" si="0"/>
        <v>1.5</v>
      </c>
      <c r="E35">
        <f t="shared" si="1"/>
        <v>1.5</v>
      </c>
    </row>
    <row r="36" spans="1:5" x14ac:dyDescent="0.25">
      <c r="A36" t="s">
        <v>54</v>
      </c>
      <c r="B36">
        <v>357</v>
      </c>
      <c r="C36">
        <v>357</v>
      </c>
      <c r="D36">
        <f t="shared" si="0"/>
        <v>1.5</v>
      </c>
      <c r="E36">
        <f t="shared" si="1"/>
        <v>1.5</v>
      </c>
    </row>
    <row r="37" spans="1:5" x14ac:dyDescent="0.25">
      <c r="A37" t="s">
        <v>54</v>
      </c>
      <c r="B37">
        <v>338</v>
      </c>
      <c r="C37">
        <v>338</v>
      </c>
      <c r="D37">
        <f t="shared" si="0"/>
        <v>1.5</v>
      </c>
      <c r="E37">
        <f t="shared" si="1"/>
        <v>1.5</v>
      </c>
    </row>
    <row r="38" spans="1:5" x14ac:dyDescent="0.25">
      <c r="A38" t="s">
        <v>54</v>
      </c>
      <c r="B38">
        <v>323</v>
      </c>
      <c r="C38">
        <v>323</v>
      </c>
      <c r="D38">
        <f t="shared" si="0"/>
        <v>1.5</v>
      </c>
      <c r="E38">
        <f t="shared" si="1"/>
        <v>1.5</v>
      </c>
    </row>
    <row r="39" spans="1:5" x14ac:dyDescent="0.25">
      <c r="A39" t="s">
        <v>54</v>
      </c>
      <c r="B39">
        <v>345</v>
      </c>
      <c r="C39">
        <v>345</v>
      </c>
      <c r="D39">
        <f t="shared" si="0"/>
        <v>1.5</v>
      </c>
      <c r="E39">
        <f t="shared" si="1"/>
        <v>1.5</v>
      </c>
    </row>
    <row r="40" spans="1:5" x14ac:dyDescent="0.25">
      <c r="A40" t="s">
        <v>54</v>
      </c>
      <c r="B40">
        <v>311</v>
      </c>
      <c r="C40">
        <v>311</v>
      </c>
      <c r="D40">
        <f t="shared" si="0"/>
        <v>1.5</v>
      </c>
      <c r="E40">
        <f t="shared" si="1"/>
        <v>1.5</v>
      </c>
    </row>
    <row r="41" spans="1:5" x14ac:dyDescent="0.25">
      <c r="A41" t="s">
        <v>55</v>
      </c>
      <c r="B41">
        <v>182</v>
      </c>
      <c r="C41">
        <v>182</v>
      </c>
      <c r="D41">
        <f t="shared" si="0"/>
        <v>1.5</v>
      </c>
      <c r="E41">
        <f t="shared" si="1"/>
        <v>1.5</v>
      </c>
    </row>
    <row r="42" spans="1:5" x14ac:dyDescent="0.25">
      <c r="A42" t="s">
        <v>55</v>
      </c>
      <c r="B42">
        <v>188</v>
      </c>
      <c r="C42">
        <v>188</v>
      </c>
      <c r="D42">
        <f t="shared" si="0"/>
        <v>1.5</v>
      </c>
      <c r="E42">
        <f t="shared" si="1"/>
        <v>1.5</v>
      </c>
    </row>
    <row r="43" spans="1:5" x14ac:dyDescent="0.25">
      <c r="A43" t="s">
        <v>55</v>
      </c>
      <c r="B43">
        <v>191</v>
      </c>
      <c r="C43">
        <v>191</v>
      </c>
      <c r="D43">
        <f t="shared" si="0"/>
        <v>1.5</v>
      </c>
      <c r="E43">
        <f t="shared" si="1"/>
        <v>1.5</v>
      </c>
    </row>
    <row r="44" spans="1:5" x14ac:dyDescent="0.25">
      <c r="A44" t="s">
        <v>55</v>
      </c>
      <c r="B44">
        <v>196</v>
      </c>
      <c r="C44">
        <v>196</v>
      </c>
      <c r="D44">
        <f t="shared" si="0"/>
        <v>1.5</v>
      </c>
      <c r="E44">
        <f t="shared" si="1"/>
        <v>1.5</v>
      </c>
    </row>
    <row r="45" spans="1:5" x14ac:dyDescent="0.25">
      <c r="A45" t="s">
        <v>55</v>
      </c>
      <c r="B45">
        <v>192</v>
      </c>
      <c r="C45">
        <v>192</v>
      </c>
      <c r="D45">
        <f t="shared" si="0"/>
        <v>1.5</v>
      </c>
      <c r="E45">
        <f t="shared" si="1"/>
        <v>1.5</v>
      </c>
    </row>
    <row r="46" spans="1:5" x14ac:dyDescent="0.25">
      <c r="A46" t="s">
        <v>56</v>
      </c>
      <c r="B46">
        <v>873</v>
      </c>
      <c r="C46">
        <v>873</v>
      </c>
      <c r="D46">
        <f t="shared" si="0"/>
        <v>1.5</v>
      </c>
      <c r="E46">
        <f t="shared" si="1"/>
        <v>1.5</v>
      </c>
    </row>
    <row r="47" spans="1:5" x14ac:dyDescent="0.25">
      <c r="A47" t="s">
        <v>56</v>
      </c>
      <c r="B47">
        <v>944</v>
      </c>
      <c r="C47">
        <v>944</v>
      </c>
      <c r="D47">
        <f t="shared" si="0"/>
        <v>1.5</v>
      </c>
      <c r="E47">
        <f t="shared" si="1"/>
        <v>1.5</v>
      </c>
    </row>
    <row r="48" spans="1:5" x14ac:dyDescent="0.25">
      <c r="A48" t="s">
        <v>56</v>
      </c>
      <c r="B48">
        <v>878</v>
      </c>
      <c r="C48">
        <v>878</v>
      </c>
      <c r="D48">
        <f t="shared" si="0"/>
        <v>1.5</v>
      </c>
      <c r="E48">
        <f t="shared" si="1"/>
        <v>1.5</v>
      </c>
    </row>
    <row r="49" spans="1:5" x14ac:dyDescent="0.25">
      <c r="A49" t="s">
        <v>56</v>
      </c>
      <c r="B49">
        <v>837</v>
      </c>
      <c r="C49">
        <v>837</v>
      </c>
      <c r="D49">
        <f t="shared" si="0"/>
        <v>1.5</v>
      </c>
      <c r="E49">
        <f t="shared" si="1"/>
        <v>1.5</v>
      </c>
    </row>
    <row r="50" spans="1:5" x14ac:dyDescent="0.25">
      <c r="A50" t="s">
        <v>56</v>
      </c>
      <c r="B50">
        <v>840</v>
      </c>
      <c r="C50">
        <v>870</v>
      </c>
      <c r="D50">
        <f t="shared" si="0"/>
        <v>2</v>
      </c>
      <c r="E50">
        <f t="shared" si="1"/>
        <v>1</v>
      </c>
    </row>
    <row r="51" spans="1:5" x14ac:dyDescent="0.25">
      <c r="A51" t="s">
        <v>57</v>
      </c>
      <c r="B51">
        <v>591</v>
      </c>
      <c r="C51">
        <v>591</v>
      </c>
      <c r="D51">
        <f t="shared" si="0"/>
        <v>1.5</v>
      </c>
      <c r="E51">
        <f t="shared" si="1"/>
        <v>1.5</v>
      </c>
    </row>
    <row r="52" spans="1:5" x14ac:dyDescent="0.25">
      <c r="A52" t="s">
        <v>57</v>
      </c>
      <c r="B52">
        <v>653</v>
      </c>
      <c r="C52">
        <v>655</v>
      </c>
      <c r="D52">
        <f t="shared" si="0"/>
        <v>2</v>
      </c>
      <c r="E52">
        <f t="shared" si="1"/>
        <v>1</v>
      </c>
    </row>
    <row r="53" spans="1:5" x14ac:dyDescent="0.25">
      <c r="A53" t="s">
        <v>57</v>
      </c>
      <c r="B53">
        <v>615</v>
      </c>
      <c r="C53">
        <v>616</v>
      </c>
      <c r="D53">
        <f t="shared" si="0"/>
        <v>2</v>
      </c>
      <c r="E53">
        <f t="shared" si="1"/>
        <v>1</v>
      </c>
    </row>
    <row r="54" spans="1:5" x14ac:dyDescent="0.25">
      <c r="A54" t="s">
        <v>57</v>
      </c>
      <c r="B54">
        <v>552</v>
      </c>
      <c r="C54">
        <v>552</v>
      </c>
      <c r="D54">
        <f t="shared" si="0"/>
        <v>1.5</v>
      </c>
      <c r="E54">
        <f t="shared" si="1"/>
        <v>1.5</v>
      </c>
    </row>
    <row r="55" spans="1:5" x14ac:dyDescent="0.25">
      <c r="A55" t="s">
        <v>57</v>
      </c>
      <c r="B55">
        <v>606</v>
      </c>
      <c r="C55">
        <v>607</v>
      </c>
      <c r="D55">
        <f t="shared" si="0"/>
        <v>2</v>
      </c>
      <c r="E55">
        <f t="shared" si="1"/>
        <v>1</v>
      </c>
    </row>
    <row r="56" spans="1:5" x14ac:dyDescent="0.25">
      <c r="A56" t="s">
        <v>58</v>
      </c>
      <c r="B56">
        <v>418</v>
      </c>
      <c r="C56">
        <v>420</v>
      </c>
      <c r="D56">
        <f t="shared" si="0"/>
        <v>2</v>
      </c>
      <c r="E56">
        <f t="shared" si="1"/>
        <v>1</v>
      </c>
    </row>
    <row r="57" spans="1:5" x14ac:dyDescent="0.25">
      <c r="A57" t="s">
        <v>58</v>
      </c>
      <c r="B57">
        <v>447</v>
      </c>
      <c r="C57">
        <v>456</v>
      </c>
      <c r="D57">
        <f t="shared" si="0"/>
        <v>2</v>
      </c>
      <c r="E57">
        <f t="shared" si="1"/>
        <v>1</v>
      </c>
    </row>
    <row r="58" spans="1:5" x14ac:dyDescent="0.25">
      <c r="A58" t="s">
        <v>58</v>
      </c>
      <c r="B58">
        <v>419</v>
      </c>
      <c r="C58">
        <v>419</v>
      </c>
      <c r="D58">
        <f t="shared" si="0"/>
        <v>1.5</v>
      </c>
      <c r="E58">
        <f t="shared" si="1"/>
        <v>1.5</v>
      </c>
    </row>
    <row r="59" spans="1:5" x14ac:dyDescent="0.25">
      <c r="A59" t="s">
        <v>58</v>
      </c>
      <c r="B59">
        <v>403</v>
      </c>
      <c r="C59">
        <v>410</v>
      </c>
      <c r="D59">
        <f t="shared" si="0"/>
        <v>2</v>
      </c>
      <c r="E59">
        <f t="shared" si="1"/>
        <v>1</v>
      </c>
    </row>
    <row r="60" spans="1:5" x14ac:dyDescent="0.25">
      <c r="A60" t="s">
        <v>58</v>
      </c>
      <c r="B60">
        <v>375</v>
      </c>
      <c r="C60">
        <v>379</v>
      </c>
      <c r="D60">
        <f t="shared" si="0"/>
        <v>2</v>
      </c>
      <c r="E60">
        <f t="shared" si="1"/>
        <v>1</v>
      </c>
    </row>
    <row r="61" spans="1:5" x14ac:dyDescent="0.25">
      <c r="A61" t="s">
        <v>59</v>
      </c>
      <c r="B61">
        <v>743</v>
      </c>
      <c r="C61">
        <v>749</v>
      </c>
      <c r="D61">
        <f t="shared" si="0"/>
        <v>2</v>
      </c>
      <c r="E61">
        <f t="shared" si="1"/>
        <v>1</v>
      </c>
    </row>
    <row r="62" spans="1:5" x14ac:dyDescent="0.25">
      <c r="A62" t="s">
        <v>59</v>
      </c>
      <c r="B62">
        <v>698</v>
      </c>
      <c r="C62">
        <v>700</v>
      </c>
      <c r="D62">
        <f t="shared" si="0"/>
        <v>2</v>
      </c>
      <c r="E62">
        <f t="shared" si="1"/>
        <v>1</v>
      </c>
    </row>
    <row r="63" spans="1:5" x14ac:dyDescent="0.25">
      <c r="A63" t="s">
        <v>59</v>
      </c>
      <c r="B63">
        <v>699</v>
      </c>
      <c r="C63">
        <v>718</v>
      </c>
      <c r="D63">
        <f t="shared" si="0"/>
        <v>2</v>
      </c>
      <c r="E63">
        <f t="shared" si="1"/>
        <v>1</v>
      </c>
    </row>
    <row r="64" spans="1:5" x14ac:dyDescent="0.25">
      <c r="A64" t="s">
        <v>59</v>
      </c>
      <c r="B64">
        <v>726</v>
      </c>
      <c r="C64">
        <v>726</v>
      </c>
      <c r="D64">
        <f t="shared" si="0"/>
        <v>1.5</v>
      </c>
      <c r="E64">
        <f t="shared" si="1"/>
        <v>1.5</v>
      </c>
    </row>
    <row r="65" spans="1:5" x14ac:dyDescent="0.25">
      <c r="A65" t="s">
        <v>59</v>
      </c>
      <c r="B65">
        <v>702</v>
      </c>
      <c r="C65">
        <v>702</v>
      </c>
      <c r="D65">
        <f t="shared" ref="D65:D90" si="2">_xlfn.RANK.AVG(B65,$B65:$C65)</f>
        <v>1.5</v>
      </c>
      <c r="E65">
        <f t="shared" ref="E65:E90" si="3">_xlfn.RANK.AVG(C65,$B65:$C65)</f>
        <v>1.5</v>
      </c>
    </row>
    <row r="66" spans="1:5" x14ac:dyDescent="0.25">
      <c r="A66" t="s">
        <v>60</v>
      </c>
      <c r="B66">
        <v>461</v>
      </c>
      <c r="C66">
        <v>461</v>
      </c>
      <c r="D66">
        <f t="shared" si="2"/>
        <v>1.5</v>
      </c>
      <c r="E66">
        <f t="shared" si="3"/>
        <v>1.5</v>
      </c>
    </row>
    <row r="67" spans="1:5" x14ac:dyDescent="0.25">
      <c r="A67" t="s">
        <v>60</v>
      </c>
      <c r="B67">
        <v>437</v>
      </c>
      <c r="C67">
        <v>437</v>
      </c>
      <c r="D67">
        <f t="shared" si="2"/>
        <v>1.5</v>
      </c>
      <c r="E67">
        <f t="shared" si="3"/>
        <v>1.5</v>
      </c>
    </row>
    <row r="68" spans="1:5" x14ac:dyDescent="0.25">
      <c r="A68" t="s">
        <v>60</v>
      </c>
      <c r="B68">
        <v>434</v>
      </c>
      <c r="C68">
        <v>434</v>
      </c>
      <c r="D68">
        <f t="shared" si="2"/>
        <v>1.5</v>
      </c>
      <c r="E68">
        <f t="shared" si="3"/>
        <v>1.5</v>
      </c>
    </row>
    <row r="69" spans="1:5" x14ac:dyDescent="0.25">
      <c r="A69" t="s">
        <v>60</v>
      </c>
      <c r="B69">
        <v>482</v>
      </c>
      <c r="C69">
        <v>482</v>
      </c>
      <c r="D69">
        <f t="shared" si="2"/>
        <v>1.5</v>
      </c>
      <c r="E69">
        <f t="shared" si="3"/>
        <v>1.5</v>
      </c>
    </row>
    <row r="70" spans="1:5" x14ac:dyDescent="0.25">
      <c r="A70" t="s">
        <v>60</v>
      </c>
      <c r="B70">
        <v>456</v>
      </c>
      <c r="C70">
        <v>457</v>
      </c>
      <c r="D70">
        <f t="shared" si="2"/>
        <v>2</v>
      </c>
      <c r="E70">
        <f t="shared" si="3"/>
        <v>1</v>
      </c>
    </row>
    <row r="71" spans="1:5" x14ac:dyDescent="0.25">
      <c r="A71" t="s">
        <v>61</v>
      </c>
      <c r="B71">
        <v>260</v>
      </c>
      <c r="C71">
        <v>260</v>
      </c>
      <c r="D71">
        <f t="shared" si="2"/>
        <v>1.5</v>
      </c>
      <c r="E71">
        <f t="shared" si="3"/>
        <v>1.5</v>
      </c>
    </row>
    <row r="72" spans="1:5" x14ac:dyDescent="0.25">
      <c r="A72" t="s">
        <v>61</v>
      </c>
      <c r="B72">
        <v>271</v>
      </c>
      <c r="C72">
        <v>271</v>
      </c>
      <c r="D72">
        <f t="shared" si="2"/>
        <v>1.5</v>
      </c>
      <c r="E72">
        <f t="shared" si="3"/>
        <v>1.5</v>
      </c>
    </row>
    <row r="73" spans="1:5" x14ac:dyDescent="0.25">
      <c r="A73" t="s">
        <v>61</v>
      </c>
      <c r="B73">
        <v>283</v>
      </c>
      <c r="C73">
        <v>283</v>
      </c>
      <c r="D73">
        <f t="shared" si="2"/>
        <v>1.5</v>
      </c>
      <c r="E73">
        <f t="shared" si="3"/>
        <v>1.5</v>
      </c>
    </row>
    <row r="74" spans="1:5" x14ac:dyDescent="0.25">
      <c r="A74" t="s">
        <v>61</v>
      </c>
      <c r="B74">
        <v>291</v>
      </c>
      <c r="C74">
        <v>291</v>
      </c>
      <c r="D74">
        <f t="shared" si="2"/>
        <v>1.5</v>
      </c>
      <c r="E74">
        <f t="shared" si="3"/>
        <v>1.5</v>
      </c>
    </row>
    <row r="75" spans="1:5" x14ac:dyDescent="0.25">
      <c r="A75" t="s">
        <v>61</v>
      </c>
      <c r="B75">
        <v>269</v>
      </c>
      <c r="C75">
        <v>269</v>
      </c>
      <c r="D75">
        <f t="shared" si="2"/>
        <v>1.5</v>
      </c>
      <c r="E75">
        <f t="shared" si="3"/>
        <v>1.5</v>
      </c>
    </row>
    <row r="76" spans="1:5" x14ac:dyDescent="0.25">
      <c r="A76" t="s">
        <v>62</v>
      </c>
      <c r="B76">
        <v>730</v>
      </c>
      <c r="C76">
        <v>730</v>
      </c>
      <c r="D76">
        <f t="shared" si="2"/>
        <v>1.5</v>
      </c>
      <c r="E76">
        <f t="shared" si="3"/>
        <v>1.5</v>
      </c>
    </row>
    <row r="77" spans="1:5" x14ac:dyDescent="0.25">
      <c r="A77" t="s">
        <v>62</v>
      </c>
      <c r="B77">
        <v>683</v>
      </c>
      <c r="C77">
        <v>683</v>
      </c>
      <c r="D77">
        <f t="shared" si="2"/>
        <v>1.5</v>
      </c>
      <c r="E77">
        <f t="shared" si="3"/>
        <v>1.5</v>
      </c>
    </row>
    <row r="78" spans="1:5" x14ac:dyDescent="0.25">
      <c r="A78" t="s">
        <v>62</v>
      </c>
      <c r="B78">
        <v>718</v>
      </c>
      <c r="C78">
        <v>718</v>
      </c>
      <c r="D78">
        <f t="shared" si="2"/>
        <v>1.5</v>
      </c>
      <c r="E78">
        <f t="shared" si="3"/>
        <v>1.5</v>
      </c>
    </row>
    <row r="79" spans="1:5" x14ac:dyDescent="0.25">
      <c r="A79" t="s">
        <v>62</v>
      </c>
      <c r="B79">
        <v>709</v>
      </c>
      <c r="C79">
        <v>709</v>
      </c>
      <c r="D79">
        <f t="shared" si="2"/>
        <v>1.5</v>
      </c>
      <c r="E79">
        <f t="shared" si="3"/>
        <v>1.5</v>
      </c>
    </row>
    <row r="80" spans="1:5" x14ac:dyDescent="0.25">
      <c r="A80" t="s">
        <v>62</v>
      </c>
      <c r="B80">
        <v>700</v>
      </c>
      <c r="C80">
        <v>704</v>
      </c>
      <c r="D80">
        <f t="shared" si="2"/>
        <v>2</v>
      </c>
      <c r="E80">
        <f t="shared" si="3"/>
        <v>1</v>
      </c>
    </row>
    <row r="81" spans="1:5" x14ac:dyDescent="0.25">
      <c r="A81" t="s">
        <v>63</v>
      </c>
      <c r="B81">
        <v>442</v>
      </c>
      <c r="C81">
        <v>442</v>
      </c>
      <c r="D81">
        <f t="shared" si="2"/>
        <v>1.5</v>
      </c>
      <c r="E81">
        <f t="shared" si="3"/>
        <v>1.5</v>
      </c>
    </row>
    <row r="82" spans="1:5" x14ac:dyDescent="0.25">
      <c r="A82" t="s">
        <v>63</v>
      </c>
      <c r="B82">
        <v>430</v>
      </c>
      <c r="C82">
        <v>430</v>
      </c>
      <c r="D82">
        <f t="shared" si="2"/>
        <v>1.5</v>
      </c>
      <c r="E82">
        <f t="shared" si="3"/>
        <v>1.5</v>
      </c>
    </row>
    <row r="83" spans="1:5" x14ac:dyDescent="0.25">
      <c r="A83" t="s">
        <v>63</v>
      </c>
      <c r="B83">
        <v>426</v>
      </c>
      <c r="C83">
        <v>426</v>
      </c>
      <c r="D83">
        <f t="shared" si="2"/>
        <v>1.5</v>
      </c>
      <c r="E83">
        <f t="shared" si="3"/>
        <v>1.5</v>
      </c>
    </row>
    <row r="84" spans="1:5" x14ac:dyDescent="0.25">
      <c r="A84" t="s">
        <v>63</v>
      </c>
      <c r="B84">
        <v>428</v>
      </c>
      <c r="C84">
        <v>428</v>
      </c>
      <c r="D84">
        <f t="shared" si="2"/>
        <v>1.5</v>
      </c>
      <c r="E84">
        <f t="shared" si="3"/>
        <v>1.5</v>
      </c>
    </row>
    <row r="85" spans="1:5" x14ac:dyDescent="0.25">
      <c r="A85" t="s">
        <v>63</v>
      </c>
      <c r="B85">
        <v>432</v>
      </c>
      <c r="C85">
        <v>432</v>
      </c>
      <c r="D85">
        <f t="shared" si="2"/>
        <v>1.5</v>
      </c>
      <c r="E85">
        <f t="shared" si="3"/>
        <v>1.5</v>
      </c>
    </row>
    <row r="86" spans="1:5" x14ac:dyDescent="0.25">
      <c r="A86" t="s">
        <v>64</v>
      </c>
      <c r="B86">
        <v>259</v>
      </c>
      <c r="C86">
        <v>259</v>
      </c>
      <c r="D86">
        <f t="shared" si="2"/>
        <v>1.5</v>
      </c>
      <c r="E86">
        <f t="shared" si="3"/>
        <v>1.5</v>
      </c>
    </row>
    <row r="87" spans="1:5" x14ac:dyDescent="0.25">
      <c r="A87" t="s">
        <v>64</v>
      </c>
      <c r="B87">
        <v>246</v>
      </c>
      <c r="C87">
        <v>246</v>
      </c>
      <c r="D87">
        <f t="shared" si="2"/>
        <v>1.5</v>
      </c>
      <c r="E87">
        <f t="shared" si="3"/>
        <v>1.5</v>
      </c>
    </row>
    <row r="88" spans="1:5" x14ac:dyDescent="0.25">
      <c r="A88" t="s">
        <v>64</v>
      </c>
      <c r="B88">
        <v>238</v>
      </c>
      <c r="C88">
        <v>238</v>
      </c>
      <c r="D88">
        <f t="shared" si="2"/>
        <v>1.5</v>
      </c>
      <c r="E88">
        <f t="shared" si="3"/>
        <v>1.5</v>
      </c>
    </row>
    <row r="89" spans="1:5" x14ac:dyDescent="0.25">
      <c r="A89" t="s">
        <v>64</v>
      </c>
      <c r="B89">
        <v>253</v>
      </c>
      <c r="C89">
        <v>253</v>
      </c>
      <c r="D89">
        <f t="shared" si="2"/>
        <v>1.5</v>
      </c>
      <c r="E89">
        <f t="shared" si="3"/>
        <v>1.5</v>
      </c>
    </row>
    <row r="90" spans="1:5" x14ac:dyDescent="0.25">
      <c r="A90" t="s">
        <v>64</v>
      </c>
      <c r="B90">
        <v>248</v>
      </c>
      <c r="C90">
        <v>248</v>
      </c>
      <c r="D90">
        <f t="shared" si="2"/>
        <v>1.5</v>
      </c>
      <c r="E90">
        <f t="shared" si="3"/>
        <v>1.5</v>
      </c>
    </row>
    <row r="91" spans="1:5" x14ac:dyDescent="0.25">
      <c r="A91" t="s">
        <v>243</v>
      </c>
      <c r="B91">
        <v>1026</v>
      </c>
      <c r="C91">
        <v>1026</v>
      </c>
      <c r="D91">
        <f>_xlfn.RANK.AVG(B91,$B91:$C91)</f>
        <v>1.5</v>
      </c>
      <c r="E91">
        <f>_xlfn.RANK.AVG(C91,$B91:$C91)</f>
        <v>1.5</v>
      </c>
    </row>
    <row r="92" spans="1:5" x14ac:dyDescent="0.25">
      <c r="A92" t="s">
        <v>244</v>
      </c>
      <c r="B92">
        <v>1038</v>
      </c>
      <c r="C92">
        <v>1038</v>
      </c>
      <c r="D92">
        <f>_xlfn.RANK.AVG(B92,$B92:$C92)</f>
        <v>1.5</v>
      </c>
      <c r="E92">
        <f>_xlfn.RANK.AVG(C92,$B92:$C92)</f>
        <v>1.5</v>
      </c>
    </row>
    <row r="93" spans="1:5" x14ac:dyDescent="0.25">
      <c r="A93" t="s">
        <v>245</v>
      </c>
      <c r="B93">
        <v>935</v>
      </c>
      <c r="C93">
        <v>947</v>
      </c>
      <c r="D93">
        <f>_xlfn.RANK.AVG(B93,$B93:$C93)</f>
        <v>2</v>
      </c>
      <c r="E93">
        <f>_xlfn.RANK.AVG(C93,$B93:$C93)</f>
        <v>1</v>
      </c>
    </row>
    <row r="94" spans="1:5" x14ac:dyDescent="0.25">
      <c r="A94" t="s">
        <v>246</v>
      </c>
      <c r="B94">
        <v>1064</v>
      </c>
      <c r="C94">
        <v>1051</v>
      </c>
      <c r="D94">
        <f>_xlfn.RANK.AVG(B94,$B94:$C94)</f>
        <v>1</v>
      </c>
      <c r="E94">
        <f>_xlfn.RANK.AVG(C94,$B94:$C94)</f>
        <v>2</v>
      </c>
    </row>
    <row r="95" spans="1:5" x14ac:dyDescent="0.25">
      <c r="A95" t="s">
        <v>247</v>
      </c>
      <c r="B95">
        <v>974</v>
      </c>
      <c r="C95">
        <v>975</v>
      </c>
      <c r="D95">
        <f>_xlfn.RANK.AVG(B95,$B95:$C95)</f>
        <v>2</v>
      </c>
      <c r="E95">
        <f>_xlfn.RANK.AVG(C95,$B95:$C95)</f>
        <v>1</v>
      </c>
    </row>
    <row r="96" spans="1:5" x14ac:dyDescent="0.25">
      <c r="A96" t="s">
        <v>248</v>
      </c>
      <c r="B96">
        <v>720</v>
      </c>
      <c r="C96">
        <v>720</v>
      </c>
      <c r="D96">
        <f>_xlfn.RANK.AVG(B96,$B96:$C96)</f>
        <v>1.5</v>
      </c>
      <c r="E96">
        <f>_xlfn.RANK.AVG(C96,$B96:$C96)</f>
        <v>1.5</v>
      </c>
    </row>
    <row r="97" spans="1:5" x14ac:dyDescent="0.25">
      <c r="A97" t="s">
        <v>249</v>
      </c>
      <c r="B97">
        <v>746</v>
      </c>
      <c r="C97">
        <v>748</v>
      </c>
      <c r="D97">
        <f>_xlfn.RANK.AVG(B97,$B97:$C97)</f>
        <v>2</v>
      </c>
      <c r="E97">
        <f>_xlfn.RANK.AVG(C97,$B97:$C97)</f>
        <v>1</v>
      </c>
    </row>
    <row r="98" spans="1:5" x14ac:dyDescent="0.25">
      <c r="A98" t="s">
        <v>250</v>
      </c>
      <c r="B98">
        <v>715</v>
      </c>
      <c r="C98">
        <v>717</v>
      </c>
      <c r="D98">
        <f>_xlfn.RANK.AVG(B98,$B98:$C98)</f>
        <v>2</v>
      </c>
      <c r="E98">
        <f>_xlfn.RANK.AVG(C98,$B98:$C98)</f>
        <v>1</v>
      </c>
    </row>
    <row r="99" spans="1:5" x14ac:dyDescent="0.25">
      <c r="A99" t="s">
        <v>251</v>
      </c>
      <c r="B99">
        <v>701</v>
      </c>
      <c r="C99">
        <v>705</v>
      </c>
      <c r="D99">
        <f>_xlfn.RANK.AVG(B99,$B99:$C99)</f>
        <v>2</v>
      </c>
      <c r="E99">
        <f>_xlfn.RANK.AVG(C99,$B99:$C99)</f>
        <v>1</v>
      </c>
    </row>
    <row r="100" spans="1:5" x14ac:dyDescent="0.25">
      <c r="A100" t="s">
        <v>252</v>
      </c>
      <c r="B100">
        <v>685</v>
      </c>
      <c r="C100">
        <v>697</v>
      </c>
      <c r="D100">
        <f>_xlfn.RANK.AVG(B100,$B100:$C100)</f>
        <v>2</v>
      </c>
      <c r="E100">
        <f>_xlfn.RANK.AVG(C100,$B100:$C100)</f>
        <v>1</v>
      </c>
    </row>
    <row r="101" spans="1:5" x14ac:dyDescent="0.25">
      <c r="A101" t="s">
        <v>253</v>
      </c>
      <c r="B101">
        <v>455</v>
      </c>
      <c r="C101">
        <v>455</v>
      </c>
      <c r="D101">
        <f>_xlfn.RANK.AVG(B101,$B101:$C101)</f>
        <v>1.5</v>
      </c>
      <c r="E101">
        <f>_xlfn.RANK.AVG(C101,$B101:$C101)</f>
        <v>1.5</v>
      </c>
    </row>
    <row r="102" spans="1:5" x14ac:dyDescent="0.25">
      <c r="A102" t="s">
        <v>254</v>
      </c>
      <c r="B102">
        <v>477</v>
      </c>
      <c r="C102">
        <v>477</v>
      </c>
      <c r="D102">
        <f>_xlfn.RANK.AVG(B102,$B102:$C102)</f>
        <v>1.5</v>
      </c>
      <c r="E102">
        <f>_xlfn.RANK.AVG(C102,$B102:$C102)</f>
        <v>1.5</v>
      </c>
    </row>
    <row r="103" spans="1:5" x14ac:dyDescent="0.25">
      <c r="A103" t="s">
        <v>255</v>
      </c>
      <c r="B103">
        <v>490</v>
      </c>
      <c r="C103">
        <v>490</v>
      </c>
      <c r="D103">
        <f>_xlfn.RANK.AVG(B103,$B103:$C103)</f>
        <v>1.5</v>
      </c>
      <c r="E103">
        <f>_xlfn.RANK.AVG(C103,$B103:$C103)</f>
        <v>1.5</v>
      </c>
    </row>
    <row r="104" spans="1:5" x14ac:dyDescent="0.25">
      <c r="A104" t="s">
        <v>256</v>
      </c>
      <c r="B104">
        <v>467</v>
      </c>
      <c r="C104">
        <v>467</v>
      </c>
      <c r="D104">
        <f>_xlfn.RANK.AVG(B104,$B104:$C104)</f>
        <v>1.5</v>
      </c>
      <c r="E104">
        <f>_xlfn.RANK.AVG(C104,$B104:$C104)</f>
        <v>1.5</v>
      </c>
    </row>
    <row r="105" spans="1:5" x14ac:dyDescent="0.25">
      <c r="A105" t="s">
        <v>257</v>
      </c>
      <c r="B105">
        <v>457</v>
      </c>
      <c r="C105">
        <v>459</v>
      </c>
      <c r="D105">
        <f>_xlfn.RANK.AVG(B105,$B105:$C105)</f>
        <v>2</v>
      </c>
      <c r="E105">
        <f>_xlfn.RANK.AVG(C105,$B105:$C105)</f>
        <v>1</v>
      </c>
    </row>
    <row r="106" spans="1:5" x14ac:dyDescent="0.25">
      <c r="A106" t="s">
        <v>258</v>
      </c>
      <c r="B106">
        <v>817</v>
      </c>
      <c r="C106">
        <v>817</v>
      </c>
      <c r="D106">
        <f>_xlfn.RANK.AVG(B106,$B106:$C106)</f>
        <v>1.5</v>
      </c>
      <c r="E106">
        <f>_xlfn.RANK.AVG(C106,$B106:$C106)</f>
        <v>1.5</v>
      </c>
    </row>
    <row r="107" spans="1:5" x14ac:dyDescent="0.25">
      <c r="A107" t="s">
        <v>259</v>
      </c>
      <c r="B107">
        <v>815</v>
      </c>
      <c r="C107">
        <v>815</v>
      </c>
      <c r="D107">
        <f>_xlfn.RANK.AVG(B107,$B107:$C107)</f>
        <v>1.5</v>
      </c>
      <c r="E107">
        <f>_xlfn.RANK.AVG(C107,$B107:$C107)</f>
        <v>1.5</v>
      </c>
    </row>
    <row r="108" spans="1:5" x14ac:dyDescent="0.25">
      <c r="A108" t="s">
        <v>260</v>
      </c>
      <c r="B108">
        <v>836</v>
      </c>
      <c r="C108">
        <v>872</v>
      </c>
      <c r="D108">
        <f>_xlfn.RANK.AVG(B108,$B108:$C108)</f>
        <v>2</v>
      </c>
      <c r="E108">
        <f>_xlfn.RANK.AVG(C108,$B108:$C108)</f>
        <v>1</v>
      </c>
    </row>
    <row r="109" spans="1:5" x14ac:dyDescent="0.25">
      <c r="A109" t="s">
        <v>261</v>
      </c>
      <c r="B109">
        <v>867</v>
      </c>
      <c r="C109">
        <v>867</v>
      </c>
      <c r="D109">
        <f>_xlfn.RANK.AVG(B109,$B109:$C109)</f>
        <v>1.5</v>
      </c>
      <c r="E109">
        <f>_xlfn.RANK.AVG(C109,$B109:$C109)</f>
        <v>1.5</v>
      </c>
    </row>
    <row r="110" spans="1:5" x14ac:dyDescent="0.25">
      <c r="A110" t="s">
        <v>262</v>
      </c>
      <c r="B110">
        <v>867</v>
      </c>
      <c r="C110">
        <v>867</v>
      </c>
      <c r="D110">
        <f>_xlfn.RANK.AVG(B110,$B110:$C110)</f>
        <v>1.5</v>
      </c>
      <c r="E110">
        <f>_xlfn.RANK.AVG(C110,$B110:$C110)</f>
        <v>1.5</v>
      </c>
    </row>
    <row r="111" spans="1:5" x14ac:dyDescent="0.25">
      <c r="A111" t="s">
        <v>263</v>
      </c>
      <c r="B111">
        <v>566</v>
      </c>
      <c r="C111">
        <v>566</v>
      </c>
      <c r="D111">
        <f>_xlfn.RANK.AVG(B111,$B111:$C111)</f>
        <v>1.5</v>
      </c>
      <c r="E111">
        <f>_xlfn.RANK.AVG(C111,$B111:$C111)</f>
        <v>1.5</v>
      </c>
    </row>
    <row r="112" spans="1:5" x14ac:dyDescent="0.25">
      <c r="A112" t="s">
        <v>264</v>
      </c>
      <c r="B112">
        <v>533</v>
      </c>
      <c r="C112">
        <v>533</v>
      </c>
      <c r="D112">
        <f>_xlfn.RANK.AVG(B112,$B112:$C112)</f>
        <v>1.5</v>
      </c>
      <c r="E112">
        <f>_xlfn.RANK.AVG(C112,$B112:$C112)</f>
        <v>1.5</v>
      </c>
    </row>
    <row r="113" spans="1:5" x14ac:dyDescent="0.25">
      <c r="A113" t="s">
        <v>265</v>
      </c>
      <c r="B113">
        <v>538</v>
      </c>
      <c r="C113">
        <v>538</v>
      </c>
      <c r="D113">
        <f>_xlfn.RANK.AVG(B113,$B113:$C113)</f>
        <v>1.5</v>
      </c>
      <c r="E113">
        <f>_xlfn.RANK.AVG(C113,$B113:$C113)</f>
        <v>1.5</v>
      </c>
    </row>
    <row r="114" spans="1:5" x14ac:dyDescent="0.25">
      <c r="A114" t="s">
        <v>266</v>
      </c>
      <c r="B114">
        <v>552</v>
      </c>
      <c r="C114">
        <v>552</v>
      </c>
      <c r="D114">
        <f>_xlfn.RANK.AVG(B114,$B114:$C114)</f>
        <v>1.5</v>
      </c>
      <c r="E114">
        <f>_xlfn.RANK.AVG(C114,$B114:$C114)</f>
        <v>1.5</v>
      </c>
    </row>
    <row r="115" spans="1:5" x14ac:dyDescent="0.25">
      <c r="A115" t="s">
        <v>267</v>
      </c>
      <c r="B115">
        <v>545</v>
      </c>
      <c r="C115">
        <v>548</v>
      </c>
      <c r="D115">
        <f>_xlfn.RANK.AVG(B115,$B115:$C115)</f>
        <v>2</v>
      </c>
      <c r="E115">
        <f>_xlfn.RANK.AVG(C115,$B115:$C115)</f>
        <v>1</v>
      </c>
    </row>
    <row r="116" spans="1:5" x14ac:dyDescent="0.25">
      <c r="A116" t="s">
        <v>268</v>
      </c>
      <c r="B116">
        <v>334</v>
      </c>
      <c r="C116">
        <v>334</v>
      </c>
      <c r="D116">
        <f>_xlfn.RANK.AVG(B116,$B116:$C116)</f>
        <v>1.5</v>
      </c>
      <c r="E116">
        <f>_xlfn.RANK.AVG(C116,$B116:$C116)</f>
        <v>1.5</v>
      </c>
    </row>
    <row r="117" spans="1:5" x14ac:dyDescent="0.25">
      <c r="A117" t="s">
        <v>269</v>
      </c>
      <c r="B117">
        <v>330</v>
      </c>
      <c r="C117">
        <v>330</v>
      </c>
      <c r="D117">
        <f>_xlfn.RANK.AVG(B117,$B117:$C117)</f>
        <v>1.5</v>
      </c>
      <c r="E117">
        <f>_xlfn.RANK.AVG(C117,$B117:$C117)</f>
        <v>1.5</v>
      </c>
    </row>
    <row r="118" spans="1:5" x14ac:dyDescent="0.25">
      <c r="A118" t="s">
        <v>270</v>
      </c>
      <c r="B118">
        <v>315</v>
      </c>
      <c r="C118">
        <v>315</v>
      </c>
      <c r="D118">
        <f>_xlfn.RANK.AVG(B118,$B118:$C118)</f>
        <v>1.5</v>
      </c>
      <c r="E118">
        <f>_xlfn.RANK.AVG(C118,$B118:$C118)</f>
        <v>1.5</v>
      </c>
    </row>
    <row r="119" spans="1:5" x14ac:dyDescent="0.25">
      <c r="A119" t="s">
        <v>271</v>
      </c>
      <c r="B119">
        <v>316</v>
      </c>
      <c r="C119">
        <v>316</v>
      </c>
      <c r="D119">
        <f>_xlfn.RANK.AVG(B119,$B119:$C119)</f>
        <v>1.5</v>
      </c>
      <c r="E119">
        <f>_xlfn.RANK.AVG(C119,$B119:$C119)</f>
        <v>1.5</v>
      </c>
    </row>
    <row r="120" spans="1:5" x14ac:dyDescent="0.25">
      <c r="A120" t="s">
        <v>272</v>
      </c>
      <c r="B120">
        <v>311</v>
      </c>
      <c r="C120">
        <v>311</v>
      </c>
      <c r="D120">
        <f>_xlfn.RANK.AVG(B120,$B120:$C120)</f>
        <v>1.5</v>
      </c>
      <c r="E120">
        <f>_xlfn.RANK.AVG(C120,$B120:$C120)</f>
        <v>1.5</v>
      </c>
    </row>
    <row r="121" spans="1:5" x14ac:dyDescent="0.25">
      <c r="A121" t="s">
        <v>273</v>
      </c>
      <c r="B121">
        <v>793</v>
      </c>
      <c r="C121">
        <v>793</v>
      </c>
      <c r="D121">
        <f>_xlfn.RANK.AVG(B121,$B121:$C121)</f>
        <v>1.5</v>
      </c>
      <c r="E121">
        <f>_xlfn.RANK.AVG(C121,$B121:$C121)</f>
        <v>1.5</v>
      </c>
    </row>
    <row r="122" spans="1:5" x14ac:dyDescent="0.25">
      <c r="A122" t="s">
        <v>274</v>
      </c>
      <c r="B122">
        <v>845</v>
      </c>
      <c r="C122">
        <v>845</v>
      </c>
      <c r="D122">
        <f>_xlfn.RANK.AVG(B122,$B122:$C122)</f>
        <v>1.5</v>
      </c>
      <c r="E122">
        <f>_xlfn.RANK.AVG(C122,$B122:$C122)</f>
        <v>1.5</v>
      </c>
    </row>
    <row r="123" spans="1:5" x14ac:dyDescent="0.25">
      <c r="A123" t="s">
        <v>275</v>
      </c>
      <c r="B123">
        <v>787</v>
      </c>
      <c r="C123">
        <v>787</v>
      </c>
      <c r="D123">
        <f>_xlfn.RANK.AVG(B123,$B123:$C123)</f>
        <v>1.5</v>
      </c>
      <c r="E123">
        <f>_xlfn.RANK.AVG(C123,$B123:$C123)</f>
        <v>1.5</v>
      </c>
    </row>
    <row r="124" spans="1:5" x14ac:dyDescent="0.25">
      <c r="A124" t="s">
        <v>276</v>
      </c>
      <c r="B124">
        <v>777</v>
      </c>
      <c r="C124">
        <v>777</v>
      </c>
      <c r="D124">
        <f>_xlfn.RANK.AVG(B124,$B124:$C124)</f>
        <v>1.5</v>
      </c>
      <c r="E124">
        <f>_xlfn.RANK.AVG(C124,$B124:$C124)</f>
        <v>1.5</v>
      </c>
    </row>
    <row r="125" spans="1:5" x14ac:dyDescent="0.25">
      <c r="A125" t="s">
        <v>277</v>
      </c>
      <c r="B125">
        <v>813</v>
      </c>
      <c r="C125">
        <v>813</v>
      </c>
      <c r="D125">
        <f>_xlfn.RANK.AVG(B125,$B125:$C125)</f>
        <v>1.5</v>
      </c>
      <c r="E125">
        <f>_xlfn.RANK.AVG(C125,$B125:$C125)</f>
        <v>1.5</v>
      </c>
    </row>
    <row r="126" spans="1:5" x14ac:dyDescent="0.25">
      <c r="A126" t="s">
        <v>278</v>
      </c>
      <c r="B126">
        <v>508</v>
      </c>
      <c r="C126">
        <v>510</v>
      </c>
      <c r="D126">
        <f>_xlfn.RANK.AVG(B126,$B126:$C126)</f>
        <v>2</v>
      </c>
      <c r="E126">
        <f>_xlfn.RANK.AVG(C126,$B126:$C126)</f>
        <v>1</v>
      </c>
    </row>
    <row r="127" spans="1:5" x14ac:dyDescent="0.25">
      <c r="A127" t="s">
        <v>279</v>
      </c>
      <c r="B127">
        <v>498</v>
      </c>
      <c r="C127">
        <v>498</v>
      </c>
      <c r="D127">
        <f>_xlfn.RANK.AVG(B127,$B127:$C127)</f>
        <v>1.5</v>
      </c>
      <c r="E127">
        <f>_xlfn.RANK.AVG(C127,$B127:$C127)</f>
        <v>1.5</v>
      </c>
    </row>
    <row r="128" spans="1:5" x14ac:dyDescent="0.25">
      <c r="A128" t="s">
        <v>280</v>
      </c>
      <c r="B128">
        <v>513</v>
      </c>
      <c r="C128">
        <v>513</v>
      </c>
      <c r="D128">
        <f>_xlfn.RANK.AVG(B128,$B128:$C128)</f>
        <v>1.5</v>
      </c>
      <c r="E128">
        <f>_xlfn.RANK.AVG(C128,$B128:$C128)</f>
        <v>1.5</v>
      </c>
    </row>
    <row r="129" spans="1:5" x14ac:dyDescent="0.25">
      <c r="A129" t="s">
        <v>281</v>
      </c>
      <c r="B129">
        <v>493</v>
      </c>
      <c r="C129">
        <v>493</v>
      </c>
      <c r="D129">
        <f>_xlfn.RANK.AVG(B129,$B129:$C129)</f>
        <v>1.5</v>
      </c>
      <c r="E129">
        <f>_xlfn.RANK.AVG(C129,$B129:$C129)</f>
        <v>1.5</v>
      </c>
    </row>
    <row r="130" spans="1:5" x14ac:dyDescent="0.25">
      <c r="A130" t="s">
        <v>282</v>
      </c>
      <c r="B130">
        <v>504</v>
      </c>
      <c r="C130">
        <v>504</v>
      </c>
      <c r="D130">
        <f>_xlfn.RANK.AVG(B130,$B130:$C130)</f>
        <v>1.5</v>
      </c>
      <c r="E130">
        <f>_xlfn.RANK.AVG(C130,$B130:$C130)</f>
        <v>1.5</v>
      </c>
    </row>
    <row r="131" spans="1:5" x14ac:dyDescent="0.25">
      <c r="A131" t="s">
        <v>283</v>
      </c>
      <c r="B131">
        <v>307</v>
      </c>
      <c r="C131">
        <v>307</v>
      </c>
      <c r="D131">
        <f>_xlfn.RANK.AVG(B131,$B131:$C131)</f>
        <v>1.5</v>
      </c>
      <c r="E131">
        <f>_xlfn.RANK.AVG(C131,$B131:$C131)</f>
        <v>1.5</v>
      </c>
    </row>
    <row r="132" spans="1:5" x14ac:dyDescent="0.25">
      <c r="A132" t="s">
        <v>284</v>
      </c>
      <c r="B132">
        <v>296</v>
      </c>
      <c r="C132">
        <v>296</v>
      </c>
      <c r="D132">
        <f>_xlfn.RANK.AVG(B132,$B132:$C132)</f>
        <v>1.5</v>
      </c>
      <c r="E132">
        <f>_xlfn.RANK.AVG(C132,$B132:$C132)</f>
        <v>1.5</v>
      </c>
    </row>
    <row r="133" spans="1:5" x14ac:dyDescent="0.25">
      <c r="A133" t="s">
        <v>285</v>
      </c>
      <c r="B133">
        <v>294</v>
      </c>
      <c r="C133">
        <v>294</v>
      </c>
      <c r="D133">
        <f>_xlfn.RANK.AVG(B133,$B133:$C133)</f>
        <v>1.5</v>
      </c>
      <c r="E133">
        <f>_xlfn.RANK.AVG(C133,$B133:$C133)</f>
        <v>1.5</v>
      </c>
    </row>
    <row r="134" spans="1:5" x14ac:dyDescent="0.25">
      <c r="A134" t="s">
        <v>286</v>
      </c>
      <c r="B134">
        <v>270</v>
      </c>
      <c r="C134">
        <v>270</v>
      </c>
      <c r="D134">
        <f>_xlfn.RANK.AVG(B134,$B134:$C134)</f>
        <v>1.5</v>
      </c>
      <c r="E134">
        <f>_xlfn.RANK.AVG(C134,$B134:$C134)</f>
        <v>1.5</v>
      </c>
    </row>
    <row r="135" spans="1:5" x14ac:dyDescent="0.25">
      <c r="A135" t="s">
        <v>287</v>
      </c>
      <c r="B135">
        <v>278</v>
      </c>
      <c r="C135">
        <v>278</v>
      </c>
      <c r="D135">
        <f>_xlfn.RANK.AVG(B135,$B135:$C135)</f>
        <v>1.5</v>
      </c>
      <c r="E135">
        <f>_xlfn.RANK.AVG(C135,$B135:$C135)</f>
        <v>1.5</v>
      </c>
    </row>
    <row r="136" spans="1:5" x14ac:dyDescent="0.25">
      <c r="A136" t="s">
        <v>288</v>
      </c>
      <c r="B136">
        <v>1703</v>
      </c>
      <c r="C136">
        <v>1662</v>
      </c>
      <c r="D136">
        <f>_xlfn.RANK.AVG(B136,$B136:$C136)</f>
        <v>1</v>
      </c>
      <c r="E136">
        <f>_xlfn.RANK.AVG(C136,$B136:$C136)</f>
        <v>2</v>
      </c>
    </row>
    <row r="137" spans="1:5" x14ac:dyDescent="0.25">
      <c r="A137" t="s">
        <v>289</v>
      </c>
      <c r="B137">
        <v>1728</v>
      </c>
      <c r="C137">
        <v>1768</v>
      </c>
      <c r="D137">
        <f>_xlfn.RANK.AVG(B137,$B137:$C137)</f>
        <v>2</v>
      </c>
      <c r="E137">
        <f>_xlfn.RANK.AVG(C137,$B137:$C137)</f>
        <v>1</v>
      </c>
    </row>
    <row r="138" spans="1:5" x14ac:dyDescent="0.25">
      <c r="A138" t="s">
        <v>290</v>
      </c>
      <c r="B138">
        <v>1769</v>
      </c>
      <c r="C138">
        <v>1754</v>
      </c>
      <c r="D138">
        <f>_xlfn.RANK.AVG(B138,$B138:$C138)</f>
        <v>1</v>
      </c>
      <c r="E138">
        <f>_xlfn.RANK.AVG(C138,$B138:$C138)</f>
        <v>2</v>
      </c>
    </row>
    <row r="139" spans="1:5" x14ac:dyDescent="0.25">
      <c r="A139" t="s">
        <v>291</v>
      </c>
      <c r="B139">
        <v>1635</v>
      </c>
      <c r="C139">
        <v>1655</v>
      </c>
      <c r="D139">
        <f>_xlfn.RANK.AVG(B139,$B139:$C139)</f>
        <v>2</v>
      </c>
      <c r="E139">
        <f>_xlfn.RANK.AVG(C139,$B139:$C139)</f>
        <v>1</v>
      </c>
    </row>
    <row r="140" spans="1:5" x14ac:dyDescent="0.25">
      <c r="A140" t="s">
        <v>292</v>
      </c>
      <c r="B140">
        <v>1737</v>
      </c>
      <c r="C140">
        <v>1739</v>
      </c>
      <c r="D140">
        <f>_xlfn.RANK.AVG(B140,$B140:$C140)</f>
        <v>2</v>
      </c>
      <c r="E140">
        <f>_xlfn.RANK.AVG(C140,$B140:$C140)</f>
        <v>1</v>
      </c>
    </row>
    <row r="141" spans="1:5" x14ac:dyDescent="0.25">
      <c r="A141" t="s">
        <v>293</v>
      </c>
      <c r="B141">
        <v>1144</v>
      </c>
      <c r="C141">
        <v>1157</v>
      </c>
      <c r="D141">
        <f>_xlfn.RANK.AVG(B141,$B141:$C141)</f>
        <v>2</v>
      </c>
      <c r="E141">
        <f>_xlfn.RANK.AVG(C141,$B141:$C141)</f>
        <v>1</v>
      </c>
    </row>
    <row r="142" spans="1:5" x14ac:dyDescent="0.25">
      <c r="A142" t="s">
        <v>294</v>
      </c>
      <c r="B142">
        <v>1135</v>
      </c>
      <c r="C142">
        <v>1139</v>
      </c>
      <c r="D142">
        <f>_xlfn.RANK.AVG(B142,$B142:$C142)</f>
        <v>2</v>
      </c>
      <c r="E142">
        <f>_xlfn.RANK.AVG(C142,$B142:$C142)</f>
        <v>1</v>
      </c>
    </row>
    <row r="143" spans="1:5" x14ac:dyDescent="0.25">
      <c r="A143" t="s">
        <v>295</v>
      </c>
      <c r="B143">
        <v>1132</v>
      </c>
      <c r="C143">
        <v>1132</v>
      </c>
      <c r="D143">
        <f>_xlfn.RANK.AVG(B143,$B143:$C143)</f>
        <v>1.5</v>
      </c>
      <c r="E143">
        <f>_xlfn.RANK.AVG(C143,$B143:$C143)</f>
        <v>1.5</v>
      </c>
    </row>
    <row r="144" spans="1:5" x14ac:dyDescent="0.25">
      <c r="A144" t="s">
        <v>296</v>
      </c>
      <c r="B144">
        <v>1162</v>
      </c>
      <c r="C144">
        <v>1162</v>
      </c>
      <c r="D144">
        <f>_xlfn.RANK.AVG(B144,$B144:$C144)</f>
        <v>1.5</v>
      </c>
      <c r="E144">
        <f>_xlfn.RANK.AVG(C144,$B144:$C144)</f>
        <v>1.5</v>
      </c>
    </row>
    <row r="145" spans="1:5" x14ac:dyDescent="0.25">
      <c r="A145" t="s">
        <v>297</v>
      </c>
      <c r="B145">
        <v>1147</v>
      </c>
      <c r="C145">
        <v>1149</v>
      </c>
      <c r="D145">
        <f>_xlfn.RANK.AVG(B145,$B145:$C145)</f>
        <v>2</v>
      </c>
      <c r="E145">
        <f>_xlfn.RANK.AVG(C145,$B145:$C145)</f>
        <v>1</v>
      </c>
    </row>
    <row r="146" spans="1:5" x14ac:dyDescent="0.25">
      <c r="A146" t="s">
        <v>298</v>
      </c>
      <c r="B146">
        <v>749</v>
      </c>
      <c r="C146">
        <v>749</v>
      </c>
      <c r="D146">
        <f>_xlfn.RANK.AVG(B146,$B146:$C146)</f>
        <v>1.5</v>
      </c>
      <c r="E146">
        <f>_xlfn.RANK.AVG(C146,$B146:$C146)</f>
        <v>1.5</v>
      </c>
    </row>
    <row r="147" spans="1:5" x14ac:dyDescent="0.25">
      <c r="A147" t="s">
        <v>299</v>
      </c>
      <c r="B147">
        <v>708</v>
      </c>
      <c r="C147">
        <v>708</v>
      </c>
      <c r="D147">
        <f>_xlfn.RANK.AVG(B147,$B147:$C147)</f>
        <v>1.5</v>
      </c>
      <c r="E147">
        <f>_xlfn.RANK.AVG(C147,$B147:$C147)</f>
        <v>1.5</v>
      </c>
    </row>
    <row r="148" spans="1:5" x14ac:dyDescent="0.25">
      <c r="A148" t="s">
        <v>300</v>
      </c>
      <c r="B148">
        <v>719</v>
      </c>
      <c r="C148">
        <v>719</v>
      </c>
      <c r="D148">
        <f>_xlfn.RANK.AVG(B148,$B148:$C148)</f>
        <v>1.5</v>
      </c>
      <c r="E148">
        <f>_xlfn.RANK.AVG(C148,$B148:$C148)</f>
        <v>1.5</v>
      </c>
    </row>
    <row r="149" spans="1:5" x14ac:dyDescent="0.25">
      <c r="A149" t="s">
        <v>301</v>
      </c>
      <c r="B149">
        <v>680</v>
      </c>
      <c r="C149">
        <v>680</v>
      </c>
      <c r="D149">
        <f>_xlfn.RANK.AVG(B149,$B149:$C149)</f>
        <v>1.5</v>
      </c>
      <c r="E149">
        <f>_xlfn.RANK.AVG(C149,$B149:$C149)</f>
        <v>1.5</v>
      </c>
    </row>
    <row r="150" spans="1:5" x14ac:dyDescent="0.25">
      <c r="A150" t="s">
        <v>302</v>
      </c>
      <c r="B150">
        <v>758</v>
      </c>
      <c r="C150">
        <v>764</v>
      </c>
      <c r="D150">
        <f>_xlfn.RANK.AVG(B150,$B150:$C150)</f>
        <v>2</v>
      </c>
      <c r="E150">
        <f>_xlfn.RANK.AVG(C150,$B150:$C150)</f>
        <v>1</v>
      </c>
    </row>
    <row r="151" spans="1:5" x14ac:dyDescent="0.25">
      <c r="A151" t="s">
        <v>303</v>
      </c>
      <c r="B151">
        <v>1431</v>
      </c>
      <c r="C151">
        <v>1431</v>
      </c>
      <c r="D151">
        <f>_xlfn.RANK.AVG(B151,$B151:$C151)</f>
        <v>1.5</v>
      </c>
      <c r="E151">
        <f>_xlfn.RANK.AVG(C151,$B151:$C151)</f>
        <v>1.5</v>
      </c>
    </row>
    <row r="152" spans="1:5" x14ac:dyDescent="0.25">
      <c r="A152" t="s">
        <v>304</v>
      </c>
      <c r="B152">
        <v>1468</v>
      </c>
      <c r="C152">
        <v>1471</v>
      </c>
      <c r="D152">
        <f>_xlfn.RANK.AVG(B152,$B152:$C152)</f>
        <v>2</v>
      </c>
      <c r="E152">
        <f>_xlfn.RANK.AVG(C152,$B152:$C152)</f>
        <v>1</v>
      </c>
    </row>
    <row r="153" spans="1:5" x14ac:dyDescent="0.25">
      <c r="A153" t="s">
        <v>305</v>
      </c>
      <c r="B153">
        <v>1417</v>
      </c>
      <c r="C153">
        <v>1417</v>
      </c>
      <c r="D153">
        <f>_xlfn.RANK.AVG(B153,$B153:$C153)</f>
        <v>1.5</v>
      </c>
      <c r="E153">
        <f>_xlfn.RANK.AVG(C153,$B153:$C153)</f>
        <v>1.5</v>
      </c>
    </row>
    <row r="154" spans="1:5" x14ac:dyDescent="0.25">
      <c r="A154" t="s">
        <v>306</v>
      </c>
      <c r="B154">
        <v>1492</v>
      </c>
      <c r="C154">
        <v>1518</v>
      </c>
      <c r="D154">
        <f>_xlfn.RANK.AVG(B154,$B154:$C154)</f>
        <v>2</v>
      </c>
      <c r="E154">
        <f>_xlfn.RANK.AVG(C154,$B154:$C154)</f>
        <v>1</v>
      </c>
    </row>
    <row r="155" spans="1:5" x14ac:dyDescent="0.25">
      <c r="A155" t="s">
        <v>307</v>
      </c>
      <c r="B155">
        <v>1483</v>
      </c>
      <c r="C155">
        <v>1474</v>
      </c>
      <c r="D155">
        <f>_xlfn.RANK.AVG(B155,$B155:$C155)</f>
        <v>1</v>
      </c>
      <c r="E155">
        <f>_xlfn.RANK.AVG(C155,$B155:$C155)</f>
        <v>2</v>
      </c>
    </row>
    <row r="156" spans="1:5" x14ac:dyDescent="0.25">
      <c r="A156" t="s">
        <v>308</v>
      </c>
      <c r="B156">
        <v>900</v>
      </c>
      <c r="C156">
        <v>914</v>
      </c>
      <c r="D156">
        <f>_xlfn.RANK.AVG(B156,$B156:$C156)</f>
        <v>2</v>
      </c>
      <c r="E156">
        <f>_xlfn.RANK.AVG(C156,$B156:$C156)</f>
        <v>1</v>
      </c>
    </row>
    <row r="157" spans="1:5" x14ac:dyDescent="0.25">
      <c r="A157" t="s">
        <v>309</v>
      </c>
      <c r="B157">
        <v>921</v>
      </c>
      <c r="C157">
        <v>939</v>
      </c>
      <c r="D157">
        <f>_xlfn.RANK.AVG(B157,$B157:$C157)</f>
        <v>2</v>
      </c>
      <c r="E157">
        <f>_xlfn.RANK.AVG(C157,$B157:$C157)</f>
        <v>1</v>
      </c>
    </row>
    <row r="158" spans="1:5" x14ac:dyDescent="0.25">
      <c r="A158" t="s">
        <v>310</v>
      </c>
      <c r="B158">
        <v>896</v>
      </c>
      <c r="C158">
        <v>896</v>
      </c>
      <c r="D158">
        <f>_xlfn.RANK.AVG(B158,$B158:$C158)</f>
        <v>1.5</v>
      </c>
      <c r="E158">
        <f>_xlfn.RANK.AVG(C158,$B158:$C158)</f>
        <v>1.5</v>
      </c>
    </row>
    <row r="159" spans="1:5" x14ac:dyDescent="0.25">
      <c r="A159" t="s">
        <v>311</v>
      </c>
      <c r="B159">
        <v>956</v>
      </c>
      <c r="C159">
        <v>957</v>
      </c>
      <c r="D159">
        <f>_xlfn.RANK.AVG(B159,$B159:$C159)</f>
        <v>2</v>
      </c>
      <c r="E159">
        <f>_xlfn.RANK.AVG(C159,$B159:$C159)</f>
        <v>1</v>
      </c>
    </row>
    <row r="160" spans="1:5" x14ac:dyDescent="0.25">
      <c r="A160" t="s">
        <v>312</v>
      </c>
      <c r="B160">
        <v>915</v>
      </c>
      <c r="C160">
        <v>914</v>
      </c>
      <c r="D160">
        <f>_xlfn.RANK.AVG(B160,$B160:$C160)</f>
        <v>1</v>
      </c>
      <c r="E160">
        <f>_xlfn.RANK.AVG(C160,$B160:$C160)</f>
        <v>2</v>
      </c>
    </row>
    <row r="161" spans="1:5" x14ac:dyDescent="0.25">
      <c r="A161" t="s">
        <v>313</v>
      </c>
      <c r="B161">
        <v>533</v>
      </c>
      <c r="C161">
        <v>533</v>
      </c>
      <c r="D161">
        <f>_xlfn.RANK.AVG(B161,$B161:$C161)</f>
        <v>1.5</v>
      </c>
      <c r="E161">
        <f>_xlfn.RANK.AVG(C161,$B161:$C161)</f>
        <v>1.5</v>
      </c>
    </row>
    <row r="162" spans="1:5" x14ac:dyDescent="0.25">
      <c r="A162" t="s">
        <v>314</v>
      </c>
      <c r="B162">
        <v>554</v>
      </c>
      <c r="C162">
        <v>554</v>
      </c>
      <c r="D162">
        <f>_xlfn.RANK.AVG(B162,$B162:$C162)</f>
        <v>1.5</v>
      </c>
      <c r="E162">
        <f>_xlfn.RANK.AVG(C162,$B162:$C162)</f>
        <v>1.5</v>
      </c>
    </row>
    <row r="163" spans="1:5" x14ac:dyDescent="0.25">
      <c r="A163" t="s">
        <v>315</v>
      </c>
      <c r="B163">
        <v>556</v>
      </c>
      <c r="C163">
        <v>556</v>
      </c>
      <c r="D163">
        <f>_xlfn.RANK.AVG(B163,$B163:$C163)</f>
        <v>1.5</v>
      </c>
      <c r="E163">
        <f>_xlfn.RANK.AVG(C163,$B163:$C163)</f>
        <v>1.5</v>
      </c>
    </row>
    <row r="164" spans="1:5" x14ac:dyDescent="0.25">
      <c r="A164" t="s">
        <v>316</v>
      </c>
      <c r="B164">
        <v>558</v>
      </c>
      <c r="C164">
        <v>558</v>
      </c>
      <c r="D164">
        <f>_xlfn.RANK.AVG(B164,$B164:$C164)</f>
        <v>1.5</v>
      </c>
      <c r="E164">
        <f>_xlfn.RANK.AVG(C164,$B164:$C164)</f>
        <v>1.5</v>
      </c>
    </row>
    <row r="165" spans="1:5" x14ac:dyDescent="0.25">
      <c r="A165" t="s">
        <v>317</v>
      </c>
      <c r="B165">
        <v>532</v>
      </c>
      <c r="C165">
        <v>532</v>
      </c>
      <c r="D165">
        <f>_xlfn.RANK.AVG(B165,$B165:$C165)</f>
        <v>1.5</v>
      </c>
      <c r="E165">
        <f>_xlfn.RANK.AVG(C165,$B165:$C165)</f>
        <v>1.5</v>
      </c>
    </row>
    <row r="166" spans="1:5" x14ac:dyDescent="0.25">
      <c r="A166" t="s">
        <v>318</v>
      </c>
      <c r="B166">
        <v>1410</v>
      </c>
      <c r="C166">
        <v>1435</v>
      </c>
      <c r="D166">
        <f>_xlfn.RANK.AVG(B166,$B166:$C166)</f>
        <v>2</v>
      </c>
      <c r="E166">
        <f>_xlfn.RANK.AVG(C166,$B166:$C166)</f>
        <v>1</v>
      </c>
    </row>
    <row r="167" spans="1:5" x14ac:dyDescent="0.25">
      <c r="A167" t="s">
        <v>319</v>
      </c>
      <c r="B167">
        <v>1401</v>
      </c>
      <c r="C167">
        <v>1401</v>
      </c>
      <c r="D167">
        <f>_xlfn.RANK.AVG(B167,$B167:$C167)</f>
        <v>1.5</v>
      </c>
      <c r="E167">
        <f>_xlfn.RANK.AVG(C167,$B167:$C167)</f>
        <v>1.5</v>
      </c>
    </row>
    <row r="168" spans="1:5" x14ac:dyDescent="0.25">
      <c r="A168" t="s">
        <v>320</v>
      </c>
      <c r="B168">
        <v>1444</v>
      </c>
      <c r="C168">
        <v>1444</v>
      </c>
      <c r="D168">
        <f>_xlfn.RANK.AVG(B168,$B168:$C168)</f>
        <v>1.5</v>
      </c>
      <c r="E168">
        <f>_xlfn.RANK.AVG(C168,$B168:$C168)</f>
        <v>1.5</v>
      </c>
    </row>
    <row r="169" spans="1:5" x14ac:dyDescent="0.25">
      <c r="A169" t="s">
        <v>321</v>
      </c>
      <c r="B169">
        <v>1420</v>
      </c>
      <c r="C169">
        <v>1420</v>
      </c>
      <c r="D169">
        <f>_xlfn.RANK.AVG(B169,$B169:$C169)</f>
        <v>1.5</v>
      </c>
      <c r="E169">
        <f>_xlfn.RANK.AVG(C169,$B169:$C169)</f>
        <v>1.5</v>
      </c>
    </row>
    <row r="170" spans="1:5" x14ac:dyDescent="0.25">
      <c r="A170" t="s">
        <v>322</v>
      </c>
      <c r="B170">
        <v>1430</v>
      </c>
      <c r="C170">
        <v>1430</v>
      </c>
      <c r="D170">
        <f>_xlfn.RANK.AVG(B170,$B170:$C170)</f>
        <v>1.5</v>
      </c>
      <c r="E170">
        <f>_xlfn.RANK.AVG(C170,$B170:$C170)</f>
        <v>1.5</v>
      </c>
    </row>
    <row r="171" spans="1:5" x14ac:dyDescent="0.25">
      <c r="A171" t="s">
        <v>323</v>
      </c>
      <c r="B171">
        <v>919</v>
      </c>
      <c r="C171">
        <v>928</v>
      </c>
      <c r="D171">
        <f>_xlfn.RANK.AVG(B171,$B171:$C171)</f>
        <v>2</v>
      </c>
      <c r="E171">
        <f>_xlfn.RANK.AVG(C171,$B171:$C171)</f>
        <v>1</v>
      </c>
    </row>
    <row r="172" spans="1:5" x14ac:dyDescent="0.25">
      <c r="A172" t="s">
        <v>324</v>
      </c>
      <c r="B172">
        <v>835</v>
      </c>
      <c r="C172">
        <v>835</v>
      </c>
      <c r="D172">
        <f>_xlfn.RANK.AVG(B172,$B172:$C172)</f>
        <v>1.5</v>
      </c>
      <c r="E172">
        <f>_xlfn.RANK.AVG(C172,$B172:$C172)</f>
        <v>1.5</v>
      </c>
    </row>
    <row r="173" spans="1:5" x14ac:dyDescent="0.25">
      <c r="A173" t="s">
        <v>325</v>
      </c>
      <c r="B173">
        <v>919</v>
      </c>
      <c r="C173">
        <v>914</v>
      </c>
      <c r="D173">
        <f>_xlfn.RANK.AVG(B173,$B173:$C173)</f>
        <v>1</v>
      </c>
      <c r="E173">
        <f>_xlfn.RANK.AVG(C173,$B173:$C173)</f>
        <v>2</v>
      </c>
    </row>
    <row r="174" spans="1:5" x14ac:dyDescent="0.25">
      <c r="A174" t="s">
        <v>326</v>
      </c>
      <c r="B174">
        <v>846</v>
      </c>
      <c r="C174">
        <v>846</v>
      </c>
      <c r="D174">
        <f>_xlfn.RANK.AVG(B174,$B174:$C174)</f>
        <v>1.5</v>
      </c>
      <c r="E174">
        <f>_xlfn.RANK.AVG(C174,$B174:$C174)</f>
        <v>1.5</v>
      </c>
    </row>
    <row r="175" spans="1:5" x14ac:dyDescent="0.25">
      <c r="A175" t="s">
        <v>327</v>
      </c>
      <c r="B175">
        <v>853</v>
      </c>
      <c r="C175">
        <v>853</v>
      </c>
      <c r="D175">
        <f>_xlfn.RANK.AVG(B175,$B175:$C175)</f>
        <v>1.5</v>
      </c>
      <c r="E175">
        <f>_xlfn.RANK.AVG(C175,$B175:$C175)</f>
        <v>1.5</v>
      </c>
    </row>
    <row r="176" spans="1:5" x14ac:dyDescent="0.25">
      <c r="A176" t="s">
        <v>328</v>
      </c>
      <c r="B176">
        <v>489</v>
      </c>
      <c r="C176">
        <v>489</v>
      </c>
      <c r="D176">
        <f>_xlfn.RANK.AVG(B176,$B176:$C176)</f>
        <v>1.5</v>
      </c>
      <c r="E176">
        <f>_xlfn.RANK.AVG(C176,$B176:$C176)</f>
        <v>1.5</v>
      </c>
    </row>
    <row r="177" spans="1:5" x14ac:dyDescent="0.25">
      <c r="A177" t="s">
        <v>329</v>
      </c>
      <c r="B177">
        <v>507</v>
      </c>
      <c r="C177">
        <v>507</v>
      </c>
      <c r="D177">
        <f>_xlfn.RANK.AVG(B177,$B177:$C177)</f>
        <v>1.5</v>
      </c>
      <c r="E177">
        <f>_xlfn.RANK.AVG(C177,$B177:$C177)</f>
        <v>1.5</v>
      </c>
    </row>
    <row r="178" spans="1:5" x14ac:dyDescent="0.25">
      <c r="A178" t="s">
        <v>330</v>
      </c>
      <c r="B178">
        <v>498</v>
      </c>
      <c r="C178">
        <v>499</v>
      </c>
      <c r="D178">
        <f>_xlfn.RANK.AVG(B178,$B178:$C178)</f>
        <v>2</v>
      </c>
      <c r="E178">
        <f>_xlfn.RANK.AVG(C178,$B178:$C178)</f>
        <v>1</v>
      </c>
    </row>
    <row r="179" spans="1:5" x14ac:dyDescent="0.25">
      <c r="A179" t="s">
        <v>331</v>
      </c>
      <c r="B179">
        <v>489</v>
      </c>
      <c r="C179">
        <v>494</v>
      </c>
      <c r="D179">
        <f>_xlfn.RANK.AVG(B179,$B179:$C179)</f>
        <v>2</v>
      </c>
      <c r="E179">
        <f>_xlfn.RANK.AVG(C179,$B179:$C179)</f>
        <v>1</v>
      </c>
    </row>
    <row r="180" spans="1:5" x14ac:dyDescent="0.25">
      <c r="A180" t="s">
        <v>332</v>
      </c>
      <c r="B180">
        <v>482</v>
      </c>
      <c r="C180">
        <v>482</v>
      </c>
      <c r="D180">
        <f>_xlfn.RANK.AVG(B180,$B180:$C180)</f>
        <v>1.5</v>
      </c>
      <c r="E180">
        <f>_xlfn.RANK.AVG(C180,$B180:$C180)</f>
        <v>1.5</v>
      </c>
    </row>
    <row r="181" spans="1:5" x14ac:dyDescent="0.25">
      <c r="A181" t="s">
        <v>333</v>
      </c>
      <c r="B181">
        <v>2968</v>
      </c>
      <c r="C181">
        <v>2893</v>
      </c>
      <c r="D181">
        <f>_xlfn.RANK.AVG(B181,$B181:$C181)</f>
        <v>1</v>
      </c>
      <c r="E181">
        <f>_xlfn.RANK.AVG(C181,$B181:$C181)</f>
        <v>2</v>
      </c>
    </row>
    <row r="182" spans="1:5" x14ac:dyDescent="0.25">
      <c r="A182" t="s">
        <v>334</v>
      </c>
      <c r="B182">
        <v>2947</v>
      </c>
      <c r="C182">
        <v>2937</v>
      </c>
      <c r="D182">
        <f>_xlfn.RANK.AVG(B182,$B182:$C182)</f>
        <v>1</v>
      </c>
      <c r="E182">
        <f>_xlfn.RANK.AVG(C182,$B182:$C182)</f>
        <v>2</v>
      </c>
    </row>
    <row r="183" spans="1:5" x14ac:dyDescent="0.25">
      <c r="A183" t="s">
        <v>335</v>
      </c>
      <c r="B183">
        <v>3082</v>
      </c>
      <c r="C183">
        <v>3090</v>
      </c>
      <c r="D183">
        <f>_xlfn.RANK.AVG(B183,$B183:$C183)</f>
        <v>2</v>
      </c>
      <c r="E183">
        <f>_xlfn.RANK.AVG(C183,$B183:$C183)</f>
        <v>1</v>
      </c>
    </row>
    <row r="184" spans="1:5" x14ac:dyDescent="0.25">
      <c r="A184" t="s">
        <v>336</v>
      </c>
      <c r="B184">
        <v>3063</v>
      </c>
      <c r="C184">
        <v>2964</v>
      </c>
      <c r="D184">
        <f>_xlfn.RANK.AVG(B184,$B184:$C184)</f>
        <v>1</v>
      </c>
      <c r="E184">
        <f>_xlfn.RANK.AVG(C184,$B184:$C184)</f>
        <v>2</v>
      </c>
    </row>
    <row r="185" spans="1:5" x14ac:dyDescent="0.25">
      <c r="A185" t="s">
        <v>337</v>
      </c>
      <c r="B185">
        <v>2928</v>
      </c>
      <c r="C185">
        <v>2942</v>
      </c>
      <c r="D185">
        <f>_xlfn.RANK.AVG(B185,$B185:$C185)</f>
        <v>2</v>
      </c>
      <c r="E185">
        <f>_xlfn.RANK.AVG(C185,$B185:$C185)</f>
        <v>1</v>
      </c>
    </row>
    <row r="186" spans="1:5" x14ac:dyDescent="0.25">
      <c r="A186" t="s">
        <v>338</v>
      </c>
      <c r="B186">
        <v>1884</v>
      </c>
      <c r="C186">
        <v>1918</v>
      </c>
      <c r="D186">
        <f>_xlfn.RANK.AVG(B186,$B186:$C186)</f>
        <v>2</v>
      </c>
      <c r="E186">
        <f>_xlfn.RANK.AVG(C186,$B186:$C186)</f>
        <v>1</v>
      </c>
    </row>
    <row r="187" spans="1:5" x14ac:dyDescent="0.25">
      <c r="A187" t="s">
        <v>339</v>
      </c>
      <c r="B187">
        <v>1941</v>
      </c>
      <c r="C187">
        <v>1931</v>
      </c>
      <c r="D187">
        <f>_xlfn.RANK.AVG(B187,$B187:$C187)</f>
        <v>1</v>
      </c>
      <c r="E187">
        <f>_xlfn.RANK.AVG(C187,$B187:$C187)</f>
        <v>2</v>
      </c>
    </row>
    <row r="188" spans="1:5" x14ac:dyDescent="0.25">
      <c r="A188" t="s">
        <v>340</v>
      </c>
      <c r="B188">
        <v>1898</v>
      </c>
      <c r="C188">
        <v>1914</v>
      </c>
      <c r="D188">
        <f>_xlfn.RANK.AVG(B188,$B188:$C188)</f>
        <v>2</v>
      </c>
      <c r="E188">
        <f>_xlfn.RANK.AVG(C188,$B188:$C188)</f>
        <v>1</v>
      </c>
    </row>
    <row r="189" spans="1:5" x14ac:dyDescent="0.25">
      <c r="A189" t="s">
        <v>341</v>
      </c>
      <c r="B189">
        <v>1937</v>
      </c>
      <c r="C189">
        <v>1861</v>
      </c>
      <c r="D189">
        <f>_xlfn.RANK.AVG(B189,$B189:$C189)</f>
        <v>1</v>
      </c>
      <c r="E189">
        <f>_xlfn.RANK.AVG(C189,$B189:$C189)</f>
        <v>2</v>
      </c>
    </row>
    <row r="190" spans="1:5" x14ac:dyDescent="0.25">
      <c r="A190" t="s">
        <v>342</v>
      </c>
      <c r="B190">
        <v>1861</v>
      </c>
      <c r="C190">
        <v>1904</v>
      </c>
      <c r="D190">
        <f>_xlfn.RANK.AVG(B190,$B190:$C190)</f>
        <v>2</v>
      </c>
      <c r="E190">
        <f>_xlfn.RANK.AVG(C190,$B190:$C190)</f>
        <v>1</v>
      </c>
    </row>
    <row r="191" spans="1:5" x14ac:dyDescent="0.25">
      <c r="A191" t="s">
        <v>343</v>
      </c>
      <c r="B191">
        <v>1128</v>
      </c>
      <c r="C191">
        <v>1133</v>
      </c>
      <c r="D191">
        <f>_xlfn.RANK.AVG(B191,$B191:$C191)</f>
        <v>2</v>
      </c>
      <c r="E191">
        <f>_xlfn.RANK.AVG(C191,$B191:$C191)</f>
        <v>1</v>
      </c>
    </row>
    <row r="192" spans="1:5" x14ac:dyDescent="0.25">
      <c r="A192" t="s">
        <v>344</v>
      </c>
      <c r="B192">
        <v>1143</v>
      </c>
      <c r="C192">
        <v>1159</v>
      </c>
      <c r="D192">
        <f>_xlfn.RANK.AVG(B192,$B192:$C192)</f>
        <v>2</v>
      </c>
      <c r="E192">
        <f>_xlfn.RANK.AVG(C192,$B192:$C192)</f>
        <v>1</v>
      </c>
    </row>
    <row r="193" spans="1:5" x14ac:dyDescent="0.25">
      <c r="A193" t="s">
        <v>345</v>
      </c>
      <c r="B193">
        <v>1108</v>
      </c>
      <c r="C193">
        <v>1108</v>
      </c>
      <c r="D193">
        <f>_xlfn.RANK.AVG(B193,$B193:$C193)</f>
        <v>1.5</v>
      </c>
      <c r="E193">
        <f>_xlfn.RANK.AVG(C193,$B193:$C193)</f>
        <v>1.5</v>
      </c>
    </row>
    <row r="194" spans="1:5" x14ac:dyDescent="0.25">
      <c r="A194" t="s">
        <v>346</v>
      </c>
      <c r="B194">
        <v>1145</v>
      </c>
      <c r="C194">
        <v>1149</v>
      </c>
      <c r="D194">
        <f>_xlfn.RANK.AVG(B194,$B194:$C194)</f>
        <v>2</v>
      </c>
      <c r="E194">
        <f>_xlfn.RANK.AVG(C194,$B194:$C194)</f>
        <v>1</v>
      </c>
    </row>
    <row r="195" spans="1:5" x14ac:dyDescent="0.25">
      <c r="A195" t="s">
        <v>347</v>
      </c>
      <c r="B195">
        <v>1188</v>
      </c>
      <c r="C195">
        <v>1186</v>
      </c>
      <c r="D195">
        <f>_xlfn.RANK.AVG(B195,$B195:$C195)</f>
        <v>1</v>
      </c>
      <c r="E195">
        <f>_xlfn.RANK.AVG(C195,$B195:$C195)</f>
        <v>2</v>
      </c>
    </row>
    <row r="196" spans="1:5" x14ac:dyDescent="0.25">
      <c r="A196" t="s">
        <v>348</v>
      </c>
      <c r="B196">
        <v>2590</v>
      </c>
      <c r="C196">
        <v>2614</v>
      </c>
      <c r="D196">
        <f>_xlfn.RANK.AVG(B196,$B196:$C196)</f>
        <v>2</v>
      </c>
      <c r="E196">
        <f>_xlfn.RANK.AVG(C196,$B196:$C196)</f>
        <v>1</v>
      </c>
    </row>
    <row r="197" spans="1:5" x14ac:dyDescent="0.25">
      <c r="A197" t="s">
        <v>349</v>
      </c>
      <c r="B197">
        <v>2542</v>
      </c>
      <c r="C197">
        <v>2631</v>
      </c>
      <c r="D197">
        <f>_xlfn.RANK.AVG(B197,$B197:$C197)</f>
        <v>2</v>
      </c>
      <c r="E197">
        <f>_xlfn.RANK.AVG(C197,$B197:$C197)</f>
        <v>1</v>
      </c>
    </row>
    <row r="198" spans="1:5" x14ac:dyDescent="0.25">
      <c r="A198" t="s">
        <v>350</v>
      </c>
      <c r="B198">
        <v>2547</v>
      </c>
      <c r="C198">
        <v>2552</v>
      </c>
      <c r="D198">
        <f>_xlfn.RANK.AVG(B198,$B198:$C198)</f>
        <v>2</v>
      </c>
      <c r="E198">
        <f>_xlfn.RANK.AVG(C198,$B198:$C198)</f>
        <v>1</v>
      </c>
    </row>
    <row r="199" spans="1:5" x14ac:dyDescent="0.25">
      <c r="A199" t="s">
        <v>351</v>
      </c>
      <c r="B199">
        <v>2596</v>
      </c>
      <c r="C199">
        <v>2584</v>
      </c>
      <c r="D199">
        <f>_xlfn.RANK.AVG(B199,$B199:$C199)</f>
        <v>1</v>
      </c>
      <c r="E199">
        <f>_xlfn.RANK.AVG(C199,$B199:$C199)</f>
        <v>2</v>
      </c>
    </row>
    <row r="200" spans="1:5" x14ac:dyDescent="0.25">
      <c r="A200" t="s">
        <v>352</v>
      </c>
      <c r="B200">
        <v>2539</v>
      </c>
      <c r="C200">
        <v>2539</v>
      </c>
      <c r="D200">
        <f>_xlfn.RANK.AVG(B200,$B200:$C200)</f>
        <v>1.5</v>
      </c>
      <c r="E200">
        <f>_xlfn.RANK.AVG(C200,$B200:$C200)</f>
        <v>1.5</v>
      </c>
    </row>
    <row r="201" spans="1:5" x14ac:dyDescent="0.25">
      <c r="A201" t="s">
        <v>353</v>
      </c>
      <c r="B201">
        <v>1543</v>
      </c>
      <c r="C201">
        <v>1566</v>
      </c>
      <c r="D201">
        <f>_xlfn.RANK.AVG(B201,$B201:$C201)</f>
        <v>2</v>
      </c>
      <c r="E201">
        <f>_xlfn.RANK.AVG(C201,$B201:$C201)</f>
        <v>1</v>
      </c>
    </row>
    <row r="202" spans="1:5" x14ac:dyDescent="0.25">
      <c r="A202" t="s">
        <v>354</v>
      </c>
      <c r="B202">
        <v>1594</v>
      </c>
      <c r="C202">
        <v>1574</v>
      </c>
      <c r="D202">
        <f>_xlfn.RANK.AVG(B202,$B202:$C202)</f>
        <v>1</v>
      </c>
      <c r="E202">
        <f>_xlfn.RANK.AVG(C202,$B202:$C202)</f>
        <v>2</v>
      </c>
    </row>
    <row r="203" spans="1:5" x14ac:dyDescent="0.25">
      <c r="A203" t="s">
        <v>355</v>
      </c>
      <c r="B203">
        <v>1547</v>
      </c>
      <c r="C203">
        <v>1568</v>
      </c>
      <c r="D203">
        <f>_xlfn.RANK.AVG(B203,$B203:$C203)</f>
        <v>2</v>
      </c>
      <c r="E203">
        <f>_xlfn.RANK.AVG(C203,$B203:$C203)</f>
        <v>1</v>
      </c>
    </row>
    <row r="204" spans="1:5" x14ac:dyDescent="0.25">
      <c r="A204" t="s">
        <v>356</v>
      </c>
      <c r="B204">
        <v>1566</v>
      </c>
      <c r="C204">
        <v>1564</v>
      </c>
      <c r="D204">
        <f>_xlfn.RANK.AVG(B204,$B204:$C204)</f>
        <v>1</v>
      </c>
      <c r="E204">
        <f>_xlfn.RANK.AVG(C204,$B204:$C204)</f>
        <v>2</v>
      </c>
    </row>
    <row r="205" spans="1:5" x14ac:dyDescent="0.25">
      <c r="A205" t="s">
        <v>357</v>
      </c>
      <c r="B205">
        <v>1570</v>
      </c>
      <c r="C205">
        <v>1567</v>
      </c>
      <c r="D205">
        <f>_xlfn.RANK.AVG(B205,$B205:$C205)</f>
        <v>1</v>
      </c>
      <c r="E205">
        <f>_xlfn.RANK.AVG(C205,$B205:$C205)</f>
        <v>2</v>
      </c>
    </row>
    <row r="206" spans="1:5" x14ac:dyDescent="0.25">
      <c r="A206" t="s">
        <v>358</v>
      </c>
      <c r="B206">
        <v>919</v>
      </c>
      <c r="C206">
        <v>919</v>
      </c>
      <c r="D206">
        <f>_xlfn.RANK.AVG(B206,$B206:$C206)</f>
        <v>1.5</v>
      </c>
      <c r="E206">
        <f>_xlfn.RANK.AVG(C206,$B206:$C206)</f>
        <v>1.5</v>
      </c>
    </row>
    <row r="207" spans="1:5" x14ac:dyDescent="0.25">
      <c r="A207" t="s">
        <v>359</v>
      </c>
      <c r="B207">
        <v>911</v>
      </c>
      <c r="C207">
        <v>933</v>
      </c>
      <c r="D207">
        <f>_xlfn.RANK.AVG(B207,$B207:$C207)</f>
        <v>2</v>
      </c>
      <c r="E207">
        <f>_xlfn.RANK.AVG(C207,$B207:$C207)</f>
        <v>1</v>
      </c>
    </row>
    <row r="208" spans="1:5" x14ac:dyDescent="0.25">
      <c r="A208" t="s">
        <v>360</v>
      </c>
      <c r="B208">
        <v>906</v>
      </c>
      <c r="C208">
        <v>906</v>
      </c>
      <c r="D208">
        <f>_xlfn.RANK.AVG(B208,$B208:$C208)</f>
        <v>1.5</v>
      </c>
      <c r="E208">
        <f>_xlfn.RANK.AVG(C208,$B208:$C208)</f>
        <v>1.5</v>
      </c>
    </row>
    <row r="209" spans="1:5" x14ac:dyDescent="0.25">
      <c r="A209" t="s">
        <v>361</v>
      </c>
      <c r="B209">
        <v>904</v>
      </c>
      <c r="C209">
        <v>904</v>
      </c>
      <c r="D209">
        <f>_xlfn.RANK.AVG(B209,$B209:$C209)</f>
        <v>1.5</v>
      </c>
      <c r="E209">
        <f>_xlfn.RANK.AVG(C209,$B209:$C209)</f>
        <v>1.5</v>
      </c>
    </row>
    <row r="210" spans="1:5" x14ac:dyDescent="0.25">
      <c r="A210" t="s">
        <v>362</v>
      </c>
      <c r="B210">
        <v>932</v>
      </c>
      <c r="C210">
        <v>938</v>
      </c>
      <c r="D210">
        <f>_xlfn.RANK.AVG(B210,$B210:$C210)</f>
        <v>2</v>
      </c>
      <c r="E210">
        <f>_xlfn.RANK.AVG(C210,$B210:$C210)</f>
        <v>1</v>
      </c>
    </row>
    <row r="211" spans="1:5" x14ac:dyDescent="0.25">
      <c r="A211" t="s">
        <v>363</v>
      </c>
      <c r="B211">
        <v>2500</v>
      </c>
      <c r="C211">
        <v>2500</v>
      </c>
      <c r="D211">
        <f>_xlfn.RANK.AVG(B211,$B211:$C211)</f>
        <v>1.5</v>
      </c>
      <c r="E211">
        <f>_xlfn.RANK.AVG(C211,$B211:$C211)</f>
        <v>1.5</v>
      </c>
    </row>
    <row r="212" spans="1:5" x14ac:dyDescent="0.25">
      <c r="A212" t="s">
        <v>364</v>
      </c>
      <c r="B212">
        <v>2499</v>
      </c>
      <c r="C212">
        <v>2497</v>
      </c>
      <c r="D212">
        <f>_xlfn.RANK.AVG(B212,$B212:$C212)</f>
        <v>1</v>
      </c>
      <c r="E212">
        <f>_xlfn.RANK.AVG(C212,$B212:$C212)</f>
        <v>2</v>
      </c>
    </row>
    <row r="213" spans="1:5" x14ac:dyDescent="0.25">
      <c r="A213" t="s">
        <v>365</v>
      </c>
      <c r="B213">
        <v>2466</v>
      </c>
      <c r="C213">
        <v>2513</v>
      </c>
      <c r="D213">
        <f>_xlfn.RANK.AVG(B213,$B213:$C213)</f>
        <v>2</v>
      </c>
      <c r="E213">
        <f>_xlfn.RANK.AVG(C213,$B213:$C213)</f>
        <v>1</v>
      </c>
    </row>
    <row r="214" spans="1:5" x14ac:dyDescent="0.25">
      <c r="A214" t="s">
        <v>366</v>
      </c>
      <c r="B214">
        <v>2511</v>
      </c>
      <c r="C214">
        <v>2544</v>
      </c>
      <c r="D214">
        <f>_xlfn.RANK.AVG(B214,$B214:$C214)</f>
        <v>2</v>
      </c>
      <c r="E214">
        <f>_xlfn.RANK.AVG(C214,$B214:$C214)</f>
        <v>1</v>
      </c>
    </row>
    <row r="215" spans="1:5" x14ac:dyDescent="0.25">
      <c r="A215" t="s">
        <v>367</v>
      </c>
      <c r="B215">
        <v>2497</v>
      </c>
      <c r="C215">
        <v>2538</v>
      </c>
      <c r="D215">
        <f>_xlfn.RANK.AVG(B215,$B215:$C215)</f>
        <v>2</v>
      </c>
      <c r="E215">
        <f>_xlfn.RANK.AVG(C215,$B215:$C215)</f>
        <v>1</v>
      </c>
    </row>
    <row r="216" spans="1:5" x14ac:dyDescent="0.25">
      <c r="A216" t="s">
        <v>368</v>
      </c>
      <c r="B216">
        <v>1490</v>
      </c>
      <c r="C216">
        <v>1490</v>
      </c>
      <c r="D216">
        <f>_xlfn.RANK.AVG(B216,$B216:$C216)</f>
        <v>1.5</v>
      </c>
      <c r="E216">
        <f>_xlfn.RANK.AVG(C216,$B216:$C216)</f>
        <v>1.5</v>
      </c>
    </row>
    <row r="217" spans="1:5" x14ac:dyDescent="0.25">
      <c r="A217" t="s">
        <v>369</v>
      </c>
      <c r="B217">
        <v>1505</v>
      </c>
      <c r="C217">
        <v>1509</v>
      </c>
      <c r="D217">
        <f>_xlfn.RANK.AVG(B217,$B217:$C217)</f>
        <v>2</v>
      </c>
      <c r="E217">
        <f>_xlfn.RANK.AVG(C217,$B217:$C217)</f>
        <v>1</v>
      </c>
    </row>
    <row r="218" spans="1:5" x14ac:dyDescent="0.25">
      <c r="A218" t="s">
        <v>370</v>
      </c>
      <c r="B218">
        <v>1471</v>
      </c>
      <c r="C218">
        <v>1470</v>
      </c>
      <c r="D218">
        <f>_xlfn.RANK.AVG(B218,$B218:$C218)</f>
        <v>1</v>
      </c>
      <c r="E218">
        <f>_xlfn.RANK.AVG(C218,$B218:$C218)</f>
        <v>2</v>
      </c>
    </row>
    <row r="219" spans="1:5" x14ac:dyDescent="0.25">
      <c r="A219" t="s">
        <v>371</v>
      </c>
      <c r="B219">
        <v>1489</v>
      </c>
      <c r="C219">
        <v>1489</v>
      </c>
      <c r="D219">
        <f>_xlfn.RANK.AVG(B219,$B219:$C219)</f>
        <v>1.5</v>
      </c>
      <c r="E219">
        <f>_xlfn.RANK.AVG(C219,$B219:$C219)</f>
        <v>1.5</v>
      </c>
    </row>
    <row r="220" spans="1:5" x14ac:dyDescent="0.25">
      <c r="A220" t="s">
        <v>372</v>
      </c>
      <c r="B220">
        <v>1496</v>
      </c>
      <c r="C220">
        <v>1507</v>
      </c>
      <c r="D220">
        <f>_xlfn.RANK.AVG(B220,$B220:$C220)</f>
        <v>2</v>
      </c>
      <c r="E220">
        <f>_xlfn.RANK.AVG(C220,$B220:$C220)</f>
        <v>1</v>
      </c>
    </row>
    <row r="221" spans="1:5" x14ac:dyDescent="0.25">
      <c r="A221" t="s">
        <v>373</v>
      </c>
      <c r="B221">
        <v>871</v>
      </c>
      <c r="C221">
        <v>871</v>
      </c>
      <c r="D221">
        <f>_xlfn.RANK.AVG(B221,$B221:$C221)</f>
        <v>1.5</v>
      </c>
      <c r="E221">
        <f>_xlfn.RANK.AVG(C221,$B221:$C221)</f>
        <v>1.5</v>
      </c>
    </row>
    <row r="222" spans="1:5" x14ac:dyDescent="0.25">
      <c r="A222" t="s">
        <v>374</v>
      </c>
      <c r="B222">
        <v>853</v>
      </c>
      <c r="C222">
        <v>853</v>
      </c>
      <c r="D222">
        <f>_xlfn.RANK.AVG(B222,$B222:$C222)</f>
        <v>1.5</v>
      </c>
      <c r="E222">
        <f>_xlfn.RANK.AVG(C222,$B222:$C222)</f>
        <v>1.5</v>
      </c>
    </row>
    <row r="223" spans="1:5" x14ac:dyDescent="0.25">
      <c r="A223" t="s">
        <v>375</v>
      </c>
      <c r="B223">
        <v>855</v>
      </c>
      <c r="C223">
        <v>855</v>
      </c>
      <c r="D223">
        <f>_xlfn.RANK.AVG(B223,$B223:$C223)</f>
        <v>1.5</v>
      </c>
      <c r="E223">
        <f>_xlfn.RANK.AVG(C223,$B223:$C223)</f>
        <v>1.5</v>
      </c>
    </row>
    <row r="224" spans="1:5" x14ac:dyDescent="0.25">
      <c r="A224" t="s">
        <v>376</v>
      </c>
      <c r="B224">
        <v>869</v>
      </c>
      <c r="C224">
        <v>871</v>
      </c>
      <c r="D224">
        <f>_xlfn.RANK.AVG(B224,$B224:$C224)</f>
        <v>2</v>
      </c>
      <c r="E224">
        <f>_xlfn.RANK.AVG(C224,$B224:$C224)</f>
        <v>1</v>
      </c>
    </row>
    <row r="225" spans="1:5" x14ac:dyDescent="0.25">
      <c r="A225" t="s">
        <v>377</v>
      </c>
      <c r="B225">
        <v>872</v>
      </c>
      <c r="C225">
        <v>872</v>
      </c>
      <c r="D225">
        <f>_xlfn.RANK.AVG(B225,$B225:$C225)</f>
        <v>1.5</v>
      </c>
      <c r="E225">
        <f>_xlfn.RANK.AVG(C225,$B225:$C225)</f>
        <v>1.5</v>
      </c>
    </row>
    <row r="226" spans="1:5" x14ac:dyDescent="0.25">
      <c r="A226" t="s">
        <v>378</v>
      </c>
      <c r="B226">
        <v>5106</v>
      </c>
      <c r="C226">
        <v>4990</v>
      </c>
      <c r="D226">
        <f>_xlfn.RANK.AVG(B226,$B226:$C226)</f>
        <v>1</v>
      </c>
      <c r="E226">
        <f>_xlfn.RANK.AVG(C226,$B226:$C226)</f>
        <v>2</v>
      </c>
    </row>
    <row r="227" spans="1:5" x14ac:dyDescent="0.25">
      <c r="A227" t="s">
        <v>379</v>
      </c>
      <c r="B227">
        <v>5316</v>
      </c>
      <c r="C227">
        <v>5233</v>
      </c>
      <c r="D227">
        <f>_xlfn.RANK.AVG(B227,$B227:$C227)</f>
        <v>1</v>
      </c>
      <c r="E227">
        <f>_xlfn.RANK.AVG(C227,$B227:$C227)</f>
        <v>2</v>
      </c>
    </row>
    <row r="228" spans="1:5" x14ac:dyDescent="0.25">
      <c r="A228" t="s">
        <v>380</v>
      </c>
      <c r="B228">
        <v>5044</v>
      </c>
      <c r="C228">
        <v>5196</v>
      </c>
      <c r="D228">
        <f>_xlfn.RANK.AVG(B228,$B228:$C228)</f>
        <v>2</v>
      </c>
      <c r="E228">
        <f>_xlfn.RANK.AVG(C228,$B228:$C228)</f>
        <v>1</v>
      </c>
    </row>
    <row r="229" spans="1:5" x14ac:dyDescent="0.25">
      <c r="A229" t="s">
        <v>381</v>
      </c>
      <c r="B229">
        <v>5321</v>
      </c>
      <c r="C229">
        <v>5079</v>
      </c>
      <c r="D229">
        <f>_xlfn.RANK.AVG(B229,$B229:$C229)</f>
        <v>1</v>
      </c>
      <c r="E229">
        <f>_xlfn.RANK.AVG(C229,$B229:$C229)</f>
        <v>2</v>
      </c>
    </row>
    <row r="230" spans="1:5" x14ac:dyDescent="0.25">
      <c r="A230" t="s">
        <v>382</v>
      </c>
      <c r="B230">
        <v>5260</v>
      </c>
      <c r="C230">
        <v>5098</v>
      </c>
      <c r="D230">
        <f>_xlfn.RANK.AVG(B230,$B230:$C230)</f>
        <v>1</v>
      </c>
      <c r="E230">
        <f>_xlfn.RANK.AVG(C230,$B230:$C230)</f>
        <v>2</v>
      </c>
    </row>
    <row r="231" spans="1:5" x14ac:dyDescent="0.25">
      <c r="A231" t="s">
        <v>383</v>
      </c>
      <c r="B231">
        <v>3233</v>
      </c>
      <c r="C231">
        <v>3167</v>
      </c>
      <c r="D231">
        <f>_xlfn.RANK.AVG(B231,$B231:$C231)</f>
        <v>1</v>
      </c>
      <c r="E231">
        <f>_xlfn.RANK.AVG(C231,$B231:$C231)</f>
        <v>2</v>
      </c>
    </row>
    <row r="232" spans="1:5" x14ac:dyDescent="0.25">
      <c r="A232" t="s">
        <v>384</v>
      </c>
      <c r="B232">
        <v>3163</v>
      </c>
      <c r="C232">
        <v>3179</v>
      </c>
      <c r="D232">
        <f>_xlfn.RANK.AVG(B232,$B232:$C232)</f>
        <v>2</v>
      </c>
      <c r="E232">
        <f>_xlfn.RANK.AVG(C232,$B232:$C232)</f>
        <v>1</v>
      </c>
    </row>
    <row r="233" spans="1:5" x14ac:dyDescent="0.25">
      <c r="A233" t="s">
        <v>385</v>
      </c>
      <c r="B233">
        <v>3148</v>
      </c>
      <c r="C233">
        <v>3159</v>
      </c>
      <c r="D233">
        <f>_xlfn.RANK.AVG(B233,$B233:$C233)</f>
        <v>2</v>
      </c>
      <c r="E233">
        <f>_xlfn.RANK.AVG(C233,$B233:$C233)</f>
        <v>1</v>
      </c>
    </row>
    <row r="234" spans="1:5" x14ac:dyDescent="0.25">
      <c r="A234" t="s">
        <v>386</v>
      </c>
      <c r="B234">
        <v>3268</v>
      </c>
      <c r="C234">
        <v>3227</v>
      </c>
      <c r="D234">
        <f>_xlfn.RANK.AVG(B234,$B234:$C234)</f>
        <v>1</v>
      </c>
      <c r="E234">
        <f>_xlfn.RANK.AVG(C234,$B234:$C234)</f>
        <v>2</v>
      </c>
    </row>
    <row r="235" spans="1:5" x14ac:dyDescent="0.25">
      <c r="A235" t="s">
        <v>387</v>
      </c>
      <c r="B235">
        <v>3234</v>
      </c>
      <c r="C235">
        <v>3285</v>
      </c>
      <c r="D235">
        <f>_xlfn.RANK.AVG(B235,$B235:$C235)</f>
        <v>2</v>
      </c>
      <c r="E235">
        <f>_xlfn.RANK.AVG(C235,$B235:$C235)</f>
        <v>1</v>
      </c>
    </row>
    <row r="236" spans="1:5" x14ac:dyDescent="0.25">
      <c r="A236" t="s">
        <v>388</v>
      </c>
      <c r="B236">
        <v>1930</v>
      </c>
      <c r="C236">
        <v>1907</v>
      </c>
      <c r="D236">
        <f>_xlfn.RANK.AVG(B236,$B236:$C236)</f>
        <v>1</v>
      </c>
      <c r="E236">
        <f>_xlfn.RANK.AVG(C236,$B236:$C236)</f>
        <v>2</v>
      </c>
    </row>
    <row r="237" spans="1:5" x14ac:dyDescent="0.25">
      <c r="A237" t="s">
        <v>389</v>
      </c>
      <c r="B237">
        <v>1890</v>
      </c>
      <c r="C237">
        <v>1882</v>
      </c>
      <c r="D237">
        <f>_xlfn.RANK.AVG(B237,$B237:$C237)</f>
        <v>1</v>
      </c>
      <c r="E237">
        <f>_xlfn.RANK.AVG(C237,$B237:$C237)</f>
        <v>2</v>
      </c>
    </row>
    <row r="238" spans="1:5" x14ac:dyDescent="0.25">
      <c r="A238" t="s">
        <v>390</v>
      </c>
      <c r="B238">
        <v>1921</v>
      </c>
      <c r="C238">
        <v>1899</v>
      </c>
      <c r="D238">
        <f>_xlfn.RANK.AVG(B238,$B238:$C238)</f>
        <v>1</v>
      </c>
      <c r="E238">
        <f>_xlfn.RANK.AVG(C238,$B238:$C238)</f>
        <v>2</v>
      </c>
    </row>
    <row r="239" spans="1:5" x14ac:dyDescent="0.25">
      <c r="A239" t="s">
        <v>391</v>
      </c>
      <c r="B239">
        <v>1916</v>
      </c>
      <c r="C239">
        <v>1914</v>
      </c>
      <c r="D239">
        <f>_xlfn.RANK.AVG(B239,$B239:$C239)</f>
        <v>1</v>
      </c>
      <c r="E239">
        <f>_xlfn.RANK.AVG(C239,$B239:$C239)</f>
        <v>2</v>
      </c>
    </row>
    <row r="240" spans="1:5" x14ac:dyDescent="0.25">
      <c r="A240" t="s">
        <v>392</v>
      </c>
      <c r="B240">
        <v>1936</v>
      </c>
      <c r="C240">
        <v>1934</v>
      </c>
      <c r="D240">
        <f>_xlfn.RANK.AVG(B240,$B240:$C240)</f>
        <v>1</v>
      </c>
      <c r="E240">
        <f>_xlfn.RANK.AVG(C240,$B240:$C240)</f>
        <v>2</v>
      </c>
    </row>
    <row r="241" spans="1:5" x14ac:dyDescent="0.25">
      <c r="A241" t="s">
        <v>393</v>
      </c>
      <c r="B241">
        <v>4483</v>
      </c>
      <c r="C241">
        <v>4869</v>
      </c>
      <c r="D241">
        <f>_xlfn.RANK.AVG(B241,$B241:$C241)</f>
        <v>2</v>
      </c>
      <c r="E241">
        <f>_xlfn.RANK.AVG(C241,$B241:$C241)</f>
        <v>1</v>
      </c>
    </row>
    <row r="242" spans="1:5" x14ac:dyDescent="0.25">
      <c r="A242" t="s">
        <v>394</v>
      </c>
      <c r="B242">
        <v>4462</v>
      </c>
      <c r="C242">
        <v>4807</v>
      </c>
      <c r="D242">
        <f>_xlfn.RANK.AVG(B242,$B242:$C242)</f>
        <v>2</v>
      </c>
      <c r="E242">
        <f>_xlfn.RANK.AVG(C242,$B242:$C242)</f>
        <v>1</v>
      </c>
    </row>
    <row r="243" spans="1:5" x14ac:dyDescent="0.25">
      <c r="A243" t="s">
        <v>395</v>
      </c>
      <c r="B243">
        <v>4567</v>
      </c>
      <c r="C243">
        <v>5015</v>
      </c>
      <c r="D243">
        <f>_xlfn.RANK.AVG(B243,$B243:$C243)</f>
        <v>2</v>
      </c>
      <c r="E243">
        <f>_xlfn.RANK.AVG(C243,$B243:$C243)</f>
        <v>1</v>
      </c>
    </row>
    <row r="244" spans="1:5" x14ac:dyDescent="0.25">
      <c r="A244" t="s">
        <v>396</v>
      </c>
      <c r="B244">
        <v>4480</v>
      </c>
      <c r="C244">
        <v>4967</v>
      </c>
      <c r="D244">
        <f>_xlfn.RANK.AVG(B244,$B244:$C244)</f>
        <v>2</v>
      </c>
      <c r="E244">
        <f>_xlfn.RANK.AVG(C244,$B244:$C244)</f>
        <v>1</v>
      </c>
    </row>
    <row r="245" spans="1:5" x14ac:dyDescent="0.25">
      <c r="A245" t="s">
        <v>397</v>
      </c>
      <c r="B245">
        <v>4469</v>
      </c>
      <c r="C245">
        <v>4862</v>
      </c>
      <c r="D245">
        <f>_xlfn.RANK.AVG(B245,$B245:$C245)</f>
        <v>2</v>
      </c>
      <c r="E245">
        <f>_xlfn.RANK.AVG(C245,$B245:$C245)</f>
        <v>1</v>
      </c>
    </row>
    <row r="246" spans="1:5" x14ac:dyDescent="0.25">
      <c r="A246" t="s">
        <v>398</v>
      </c>
      <c r="B246">
        <v>2743</v>
      </c>
      <c r="C246">
        <v>2961</v>
      </c>
      <c r="D246">
        <f>_xlfn.RANK.AVG(B246,$B246:$C246)</f>
        <v>2</v>
      </c>
      <c r="E246">
        <f>_xlfn.RANK.AVG(C246,$B246:$C246)</f>
        <v>1</v>
      </c>
    </row>
    <row r="247" spans="1:5" x14ac:dyDescent="0.25">
      <c r="A247" t="s">
        <v>399</v>
      </c>
      <c r="B247">
        <v>2771</v>
      </c>
      <c r="C247">
        <v>2905</v>
      </c>
      <c r="D247">
        <f>_xlfn.RANK.AVG(B247,$B247:$C247)</f>
        <v>2</v>
      </c>
      <c r="E247">
        <f>_xlfn.RANK.AVG(C247,$B247:$C247)</f>
        <v>1</v>
      </c>
    </row>
    <row r="248" spans="1:5" x14ac:dyDescent="0.25">
      <c r="A248" t="s">
        <v>400</v>
      </c>
      <c r="B248">
        <v>2783</v>
      </c>
      <c r="C248">
        <v>2923</v>
      </c>
      <c r="D248">
        <f>_xlfn.RANK.AVG(B248,$B248:$C248)</f>
        <v>2</v>
      </c>
      <c r="E248">
        <f>_xlfn.RANK.AVG(C248,$B248:$C248)</f>
        <v>1</v>
      </c>
    </row>
    <row r="249" spans="1:5" x14ac:dyDescent="0.25">
      <c r="A249" t="s">
        <v>401</v>
      </c>
      <c r="B249">
        <v>2757</v>
      </c>
      <c r="C249">
        <v>2942</v>
      </c>
      <c r="D249">
        <f>_xlfn.RANK.AVG(B249,$B249:$C249)</f>
        <v>2</v>
      </c>
      <c r="E249">
        <f>_xlfn.RANK.AVG(C249,$B249:$C249)</f>
        <v>1</v>
      </c>
    </row>
    <row r="250" spans="1:5" x14ac:dyDescent="0.25">
      <c r="A250" t="s">
        <v>402</v>
      </c>
      <c r="B250">
        <v>2752</v>
      </c>
      <c r="C250">
        <v>2946</v>
      </c>
      <c r="D250">
        <f>_xlfn.RANK.AVG(B250,$B250:$C250)</f>
        <v>2</v>
      </c>
      <c r="E250">
        <f>_xlfn.RANK.AVG(C250,$B250:$C250)</f>
        <v>1</v>
      </c>
    </row>
    <row r="251" spans="1:5" x14ac:dyDescent="0.25">
      <c r="A251" t="s">
        <v>403</v>
      </c>
      <c r="B251">
        <v>1612</v>
      </c>
      <c r="C251">
        <v>1699</v>
      </c>
      <c r="D251">
        <f>_xlfn.RANK.AVG(B251,$B251:$C251)</f>
        <v>2</v>
      </c>
      <c r="E251">
        <f>_xlfn.RANK.AVG(C251,$B251:$C251)</f>
        <v>1</v>
      </c>
    </row>
    <row r="252" spans="1:5" x14ac:dyDescent="0.25">
      <c r="A252" t="s">
        <v>404</v>
      </c>
      <c r="B252">
        <v>1631</v>
      </c>
      <c r="C252">
        <v>1697</v>
      </c>
      <c r="D252">
        <f>_xlfn.RANK.AVG(B252,$B252:$C252)</f>
        <v>2</v>
      </c>
      <c r="E252">
        <f>_xlfn.RANK.AVG(C252,$B252:$C252)</f>
        <v>1</v>
      </c>
    </row>
    <row r="253" spans="1:5" x14ac:dyDescent="0.25">
      <c r="A253" t="s">
        <v>405</v>
      </c>
      <c r="B253">
        <v>1625</v>
      </c>
      <c r="C253">
        <v>1711</v>
      </c>
      <c r="D253">
        <f>_xlfn.RANK.AVG(B253,$B253:$C253)</f>
        <v>2</v>
      </c>
      <c r="E253">
        <f>_xlfn.RANK.AVG(C253,$B253:$C253)</f>
        <v>1</v>
      </c>
    </row>
    <row r="254" spans="1:5" x14ac:dyDescent="0.25">
      <c r="A254" t="s">
        <v>406</v>
      </c>
      <c r="B254">
        <v>1629</v>
      </c>
      <c r="C254">
        <v>1710</v>
      </c>
      <c r="D254">
        <f>_xlfn.RANK.AVG(B254,$B254:$C254)</f>
        <v>2</v>
      </c>
      <c r="E254">
        <f>_xlfn.RANK.AVG(C254,$B254:$C254)</f>
        <v>1</v>
      </c>
    </row>
    <row r="255" spans="1:5" x14ac:dyDescent="0.25">
      <c r="A255" t="s">
        <v>407</v>
      </c>
      <c r="B255">
        <v>1597</v>
      </c>
      <c r="C255">
        <v>1694</v>
      </c>
      <c r="D255">
        <f>_xlfn.RANK.AVG(B255,$B255:$C255)</f>
        <v>2</v>
      </c>
      <c r="E255">
        <f>_xlfn.RANK.AVG(C255,$B255:$C255)</f>
        <v>1</v>
      </c>
    </row>
    <row r="256" spans="1:5" x14ac:dyDescent="0.25">
      <c r="A256" t="s">
        <v>408</v>
      </c>
      <c r="B256">
        <v>4334</v>
      </c>
      <c r="C256">
        <v>4678</v>
      </c>
      <c r="D256">
        <f>_xlfn.RANK.AVG(B256,$B256:$C256)</f>
        <v>2</v>
      </c>
      <c r="E256">
        <f>_xlfn.RANK.AVG(C256,$B256:$C256)</f>
        <v>1</v>
      </c>
    </row>
    <row r="257" spans="1:5" x14ac:dyDescent="0.25">
      <c r="A257" t="s">
        <v>409</v>
      </c>
      <c r="B257">
        <v>4352</v>
      </c>
      <c r="C257">
        <v>4630</v>
      </c>
      <c r="D257">
        <f>_xlfn.RANK.AVG(B257,$B257:$C257)</f>
        <v>2</v>
      </c>
      <c r="E257">
        <f>_xlfn.RANK.AVG(C257,$B257:$C257)</f>
        <v>1</v>
      </c>
    </row>
    <row r="258" spans="1:5" x14ac:dyDescent="0.25">
      <c r="A258" t="s">
        <v>410</v>
      </c>
      <c r="B258">
        <v>4358</v>
      </c>
      <c r="C258">
        <v>4698</v>
      </c>
      <c r="D258">
        <f>_xlfn.RANK.AVG(B258,$B258:$C258)</f>
        <v>2</v>
      </c>
      <c r="E258">
        <f>_xlfn.RANK.AVG(C258,$B258:$C258)</f>
        <v>1</v>
      </c>
    </row>
    <row r="259" spans="1:5" x14ac:dyDescent="0.25">
      <c r="A259" t="s">
        <v>411</v>
      </c>
      <c r="B259">
        <v>4375</v>
      </c>
      <c r="C259">
        <v>4660</v>
      </c>
      <c r="D259">
        <f>_xlfn.RANK.AVG(B259,$B259:$C259)</f>
        <v>2</v>
      </c>
      <c r="E259">
        <f>_xlfn.RANK.AVG(C259,$B259:$C259)</f>
        <v>1</v>
      </c>
    </row>
    <row r="260" spans="1:5" x14ac:dyDescent="0.25">
      <c r="A260" t="s">
        <v>412</v>
      </c>
      <c r="B260">
        <v>4373</v>
      </c>
      <c r="C260">
        <v>4587</v>
      </c>
      <c r="D260">
        <f>_xlfn.RANK.AVG(B260,$B260:$C260)</f>
        <v>2</v>
      </c>
      <c r="E260">
        <f>_xlfn.RANK.AVG(C260,$B260:$C260)</f>
        <v>1</v>
      </c>
    </row>
    <row r="261" spans="1:5" x14ac:dyDescent="0.25">
      <c r="A261" t="s">
        <v>413</v>
      </c>
      <c r="B261">
        <v>2580</v>
      </c>
      <c r="C261">
        <v>2723</v>
      </c>
      <c r="D261">
        <f>_xlfn.RANK.AVG(B261,$B261:$C261)</f>
        <v>2</v>
      </c>
      <c r="E261">
        <f>_xlfn.RANK.AVG(C261,$B261:$C261)</f>
        <v>1</v>
      </c>
    </row>
    <row r="262" spans="1:5" x14ac:dyDescent="0.25">
      <c r="A262" t="s">
        <v>414</v>
      </c>
      <c r="B262">
        <v>2605</v>
      </c>
      <c r="C262">
        <v>2736</v>
      </c>
      <c r="D262">
        <f>_xlfn.RANK.AVG(B262,$B262:$C262)</f>
        <v>2</v>
      </c>
      <c r="E262">
        <f>_xlfn.RANK.AVG(C262,$B262:$C262)</f>
        <v>1</v>
      </c>
    </row>
    <row r="263" spans="1:5" x14ac:dyDescent="0.25">
      <c r="A263" t="s">
        <v>415</v>
      </c>
      <c r="B263">
        <v>2577</v>
      </c>
      <c r="C263">
        <v>2742</v>
      </c>
      <c r="D263">
        <f>_xlfn.RANK.AVG(B263,$B263:$C263)</f>
        <v>2</v>
      </c>
      <c r="E263">
        <f>_xlfn.RANK.AVG(C263,$B263:$C263)</f>
        <v>1</v>
      </c>
    </row>
    <row r="264" spans="1:5" x14ac:dyDescent="0.25">
      <c r="A264" t="s">
        <v>416</v>
      </c>
      <c r="B264">
        <v>2574</v>
      </c>
      <c r="C264">
        <v>2668</v>
      </c>
      <c r="D264">
        <f>_xlfn.RANK.AVG(B264,$B264:$C264)</f>
        <v>2</v>
      </c>
      <c r="E264">
        <f>_xlfn.RANK.AVG(C264,$B264:$C264)</f>
        <v>1</v>
      </c>
    </row>
    <row r="265" spans="1:5" x14ac:dyDescent="0.25">
      <c r="A265" t="s">
        <v>417</v>
      </c>
      <c r="B265">
        <v>2613</v>
      </c>
      <c r="C265">
        <v>2726</v>
      </c>
      <c r="D265">
        <f>_xlfn.RANK.AVG(B265,$B265:$C265)</f>
        <v>2</v>
      </c>
      <c r="E265">
        <f>_xlfn.RANK.AVG(C265,$B265:$C265)</f>
        <v>1</v>
      </c>
    </row>
    <row r="266" spans="1:5" x14ac:dyDescent="0.25">
      <c r="A266" t="s">
        <v>418</v>
      </c>
      <c r="B266">
        <v>1525</v>
      </c>
      <c r="C266">
        <v>1597</v>
      </c>
      <c r="D266">
        <f>_xlfn.RANK.AVG(B266,$B266:$C266)</f>
        <v>2</v>
      </c>
      <c r="E266">
        <f>_xlfn.RANK.AVG(C266,$B266:$C266)</f>
        <v>1</v>
      </c>
    </row>
    <row r="267" spans="1:5" x14ac:dyDescent="0.25">
      <c r="A267" t="s">
        <v>419</v>
      </c>
      <c r="B267">
        <v>1549</v>
      </c>
      <c r="C267">
        <v>1637</v>
      </c>
      <c r="D267">
        <f>_xlfn.RANK.AVG(B267,$B267:$C267)</f>
        <v>2</v>
      </c>
      <c r="E267">
        <f>_xlfn.RANK.AVG(C267,$B267:$C267)</f>
        <v>1</v>
      </c>
    </row>
    <row r="268" spans="1:5" x14ac:dyDescent="0.25">
      <c r="A268" t="s">
        <v>420</v>
      </c>
      <c r="B268">
        <v>1526</v>
      </c>
      <c r="C268">
        <v>1594</v>
      </c>
      <c r="D268">
        <f>_xlfn.RANK.AVG(B268,$B268:$C268)</f>
        <v>2</v>
      </c>
      <c r="E268">
        <f>_xlfn.RANK.AVG(C268,$B268:$C268)</f>
        <v>1</v>
      </c>
    </row>
    <row r="269" spans="1:5" x14ac:dyDescent="0.25">
      <c r="A269" t="s">
        <v>421</v>
      </c>
      <c r="B269">
        <v>1526</v>
      </c>
      <c r="C269">
        <v>1579</v>
      </c>
      <c r="D269">
        <f>_xlfn.RANK.AVG(B269,$B269:$C269)</f>
        <v>2</v>
      </c>
      <c r="E269">
        <f>_xlfn.RANK.AVG(C269,$B269:$C269)</f>
        <v>1</v>
      </c>
    </row>
    <row r="270" spans="1:5" x14ac:dyDescent="0.25">
      <c r="A270" t="s">
        <v>422</v>
      </c>
      <c r="B270">
        <v>1541</v>
      </c>
      <c r="C270">
        <v>1596</v>
      </c>
      <c r="D270">
        <f>_xlfn.RANK.AVG(B270,$B270:$C270)</f>
        <v>2</v>
      </c>
      <c r="E270">
        <f>_xlfn.RANK.AVG(C270,$B270:$C270)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Individual results</vt:lpstr>
      <vt:lpstr>Sumarized per 5 executions</vt:lpstr>
      <vt:lpstr>Sumarized per group and size</vt:lpstr>
      <vt:lpstr>Tuning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</dc:creator>
  <cp:lastModifiedBy>Aleksandar</cp:lastModifiedBy>
  <dcterms:created xsi:type="dcterms:W3CDTF">2015-06-05T18:17:20Z</dcterms:created>
  <dcterms:modified xsi:type="dcterms:W3CDTF">2022-03-14T13:30:18Z</dcterms:modified>
</cp:coreProperties>
</file>