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ulo Almeida\Desktop\PLOTS_MIGUEL TAVARES\MEETING WITH STEFAN\"/>
    </mc:Choice>
  </mc:AlternateContent>
  <bookViews>
    <workbookView xWindow="0" yWindow="0" windowWidth="23040" windowHeight="9192" tabRatio="848" firstSheet="5" activeTab="12"/>
  </bookViews>
  <sheets>
    <sheet name="Fig13_Retained yield strength" sheetId="8" r:id="rId1"/>
    <sheet name="Fig13" sheetId="2" r:id="rId2"/>
    <sheet name="Fig14_Retained Plateau Stress" sheetId="9" r:id="rId3"/>
    <sheet name="Fig14" sheetId="1" r:id="rId4"/>
    <sheet name="Fig17_Ret. Quasi-Elast. Modulus" sheetId="10" r:id="rId5"/>
    <sheet name="Fig17" sheetId="3" r:id="rId6"/>
    <sheet name="Fig18_Quasi-Hardening Modulus" sheetId="11" r:id="rId7"/>
    <sheet name="Fig18" sheetId="4" r:id="rId8"/>
    <sheet name="Fig19_Densification Strain " sheetId="12" r:id="rId9"/>
    <sheet name="Fig19" sheetId="5" r:id="rId10"/>
    <sheet name="Fig21_Energy Absorpt. Capacity" sheetId="13" r:id="rId11"/>
    <sheet name="Fig21" sheetId="6" r:id="rId12"/>
    <sheet name="Fig22Energy Absorpt. Efficiency" sheetId="14" r:id="rId13"/>
    <sheet name="Fig22" sheetId="7" r:id="rId14"/>
  </sheets>
  <definedNames>
    <definedName name="_xlnm._FilterDatabase" localSheetId="0" hidden="1">'Fig13_Retained yield strength'!$B$2:$H$2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13" l="1"/>
  <c r="N10" i="12"/>
  <c r="N10" i="11"/>
  <c r="N10" i="10"/>
  <c r="N10" i="9"/>
  <c r="N10" i="8"/>
  <c r="H22" i="14" l="1"/>
  <c r="G22" i="14"/>
  <c r="H20" i="14"/>
  <c r="G20" i="14"/>
  <c r="H18" i="14"/>
  <c r="G18" i="14"/>
  <c r="H12" i="14"/>
  <c r="G12" i="14"/>
  <c r="H10" i="14"/>
  <c r="G10" i="14"/>
  <c r="H6" i="14"/>
  <c r="G6" i="14"/>
  <c r="H4" i="14"/>
  <c r="G4" i="14"/>
  <c r="H22" i="13"/>
  <c r="G22" i="13"/>
  <c r="H20" i="13"/>
  <c r="I20" i="13" s="1"/>
  <c r="G20" i="13"/>
  <c r="H18" i="13"/>
  <c r="G18" i="13"/>
  <c r="H12" i="13"/>
  <c r="G12" i="13"/>
  <c r="H10" i="13"/>
  <c r="G10" i="13"/>
  <c r="H6" i="13"/>
  <c r="G6" i="13"/>
  <c r="H4" i="13"/>
  <c r="G4" i="13"/>
  <c r="H22" i="12"/>
  <c r="G22" i="12"/>
  <c r="H20" i="12"/>
  <c r="G20" i="12"/>
  <c r="H18" i="12"/>
  <c r="G18" i="12"/>
  <c r="H12" i="12"/>
  <c r="I12" i="12" s="1"/>
  <c r="G12" i="12"/>
  <c r="H10" i="12"/>
  <c r="G10" i="12"/>
  <c r="H6" i="12"/>
  <c r="G6" i="12"/>
  <c r="H4" i="12"/>
  <c r="G4" i="12"/>
  <c r="H22" i="11"/>
  <c r="G22" i="11"/>
  <c r="H20" i="11"/>
  <c r="G20" i="11"/>
  <c r="H18" i="11"/>
  <c r="G18" i="11"/>
  <c r="H12" i="11"/>
  <c r="G12" i="11"/>
  <c r="H10" i="11"/>
  <c r="G10" i="11"/>
  <c r="H6" i="11"/>
  <c r="G6" i="11"/>
  <c r="H4" i="11"/>
  <c r="G4" i="11"/>
  <c r="H22" i="10"/>
  <c r="G22" i="10"/>
  <c r="H20" i="10"/>
  <c r="G20" i="10"/>
  <c r="H18" i="10"/>
  <c r="G18" i="10"/>
  <c r="H12" i="10"/>
  <c r="G12" i="10"/>
  <c r="H10" i="10"/>
  <c r="G10" i="10"/>
  <c r="H6" i="10"/>
  <c r="G6" i="10"/>
  <c r="H4" i="10"/>
  <c r="G4" i="10"/>
  <c r="H22" i="9"/>
  <c r="G22" i="9"/>
  <c r="H20" i="9"/>
  <c r="G20" i="9"/>
  <c r="H18" i="9"/>
  <c r="G18" i="9"/>
  <c r="H12" i="9"/>
  <c r="G12" i="9"/>
  <c r="H10" i="9"/>
  <c r="G10" i="9"/>
  <c r="H6" i="9"/>
  <c r="G6" i="9"/>
  <c r="H4" i="9"/>
  <c r="I4" i="9" s="1"/>
  <c r="G4" i="9"/>
  <c r="H22" i="8"/>
  <c r="I22" i="8" s="1"/>
  <c r="G22" i="8"/>
  <c r="H20" i="8"/>
  <c r="I20" i="8" s="1"/>
  <c r="G20" i="8"/>
  <c r="H18" i="8"/>
  <c r="I18" i="8" s="1"/>
  <c r="G18" i="8"/>
  <c r="H10" i="8"/>
  <c r="I10" i="8" s="1"/>
  <c r="G10" i="8"/>
  <c r="G4" i="8"/>
  <c r="I6" i="14" l="1"/>
  <c r="I22" i="14"/>
  <c r="I20" i="14"/>
  <c r="I4" i="14"/>
  <c r="I18" i="14"/>
  <c r="I12" i="14"/>
  <c r="I10" i="14"/>
  <c r="N10" i="14" s="1"/>
  <c r="I22" i="13"/>
  <c r="I12" i="13"/>
  <c r="I18" i="13"/>
  <c r="I10" i="13"/>
  <c r="I6" i="13"/>
  <c r="I4" i="13"/>
  <c r="I6" i="12"/>
  <c r="I22" i="12"/>
  <c r="I20" i="12"/>
  <c r="I10" i="12"/>
  <c r="I18" i="12"/>
  <c r="I4" i="12"/>
  <c r="I6" i="11"/>
  <c r="I12" i="11"/>
  <c r="I4" i="11"/>
  <c r="I18" i="11"/>
  <c r="I20" i="11"/>
  <c r="I22" i="11"/>
  <c r="I10" i="11"/>
  <c r="I20" i="10"/>
  <c r="I12" i="10"/>
  <c r="I6" i="10"/>
  <c r="I18" i="10"/>
  <c r="I22" i="10"/>
  <c r="I10" i="10"/>
  <c r="I4" i="10"/>
  <c r="I20" i="9"/>
  <c r="I18" i="9"/>
  <c r="I6" i="9"/>
  <c r="I10" i="9"/>
  <c r="I12" i="9"/>
  <c r="I22" i="9"/>
  <c r="H12" i="8"/>
  <c r="I12" i="8" s="1"/>
  <c r="H6" i="8"/>
  <c r="H4" i="8"/>
  <c r="G12" i="8"/>
  <c r="G6" i="8"/>
  <c r="I6" i="8" l="1"/>
  <c r="I4" i="8"/>
  <c r="I31" i="7"/>
  <c r="E31" i="7"/>
  <c r="A31" i="7"/>
  <c r="I31" i="6"/>
  <c r="E31" i="6"/>
  <c r="A31" i="6"/>
  <c r="I31" i="5"/>
  <c r="E31" i="5"/>
  <c r="A31" i="5"/>
  <c r="I31" i="4"/>
  <c r="E31" i="4"/>
  <c r="A31" i="4"/>
  <c r="I31" i="3"/>
  <c r="E31" i="3"/>
  <c r="A31" i="3"/>
  <c r="I31" i="1"/>
  <c r="E31" i="1"/>
  <c r="A31" i="1"/>
  <c r="I31" i="2"/>
  <c r="E31" i="2"/>
  <c r="A31" i="2"/>
  <c r="C26" i="7" l="1"/>
  <c r="G25" i="7"/>
  <c r="C25" i="7"/>
  <c r="G24" i="7"/>
  <c r="C24" i="7"/>
  <c r="G23" i="7"/>
  <c r="C23" i="7"/>
  <c r="E22" i="7"/>
  <c r="A22" i="7"/>
  <c r="C19" i="7"/>
  <c r="C18" i="7"/>
  <c r="G17" i="7"/>
  <c r="C17" i="7"/>
  <c r="G16" i="7"/>
  <c r="G33" i="7" s="1"/>
  <c r="K35" i="7" s="1"/>
  <c r="C16" i="7"/>
  <c r="C33" i="7" s="1"/>
  <c r="K33" i="7" s="1"/>
  <c r="G15" i="7"/>
  <c r="G32" i="7" s="1"/>
  <c r="K34" i="7" s="1"/>
  <c r="C15" i="7"/>
  <c r="C32" i="7" s="1"/>
  <c r="G14" i="7"/>
  <c r="C14" i="7"/>
  <c r="G13" i="7"/>
  <c r="C13" i="7"/>
  <c r="E12" i="7"/>
  <c r="A12" i="7"/>
  <c r="C26" i="6"/>
  <c r="G25" i="6"/>
  <c r="C25" i="6"/>
  <c r="G24" i="6"/>
  <c r="C24" i="6"/>
  <c r="G23" i="6"/>
  <c r="C23" i="6"/>
  <c r="E22" i="6"/>
  <c r="A22" i="6"/>
  <c r="C19" i="6"/>
  <c r="C18" i="6"/>
  <c r="G17" i="6"/>
  <c r="C17" i="6"/>
  <c r="G16" i="6"/>
  <c r="G33" i="6" s="1"/>
  <c r="K35" i="6" s="1"/>
  <c r="C16" i="6"/>
  <c r="C33" i="6" s="1"/>
  <c r="K33" i="6" s="1"/>
  <c r="G15" i="6"/>
  <c r="G32" i="6" s="1"/>
  <c r="G35" i="6" s="1"/>
  <c r="C15" i="6"/>
  <c r="C32" i="6" s="1"/>
  <c r="C35" i="6" s="1"/>
  <c r="D36" i="6" s="1"/>
  <c r="G14" i="6"/>
  <c r="C14" i="6"/>
  <c r="G13" i="6"/>
  <c r="C13" i="6"/>
  <c r="E12" i="6"/>
  <c r="A12" i="6"/>
  <c r="C26" i="5"/>
  <c r="G25" i="5"/>
  <c r="C25" i="5"/>
  <c r="G24" i="5"/>
  <c r="C24" i="5"/>
  <c r="G23" i="5"/>
  <c r="C23" i="5"/>
  <c r="E22" i="5"/>
  <c r="A22" i="5"/>
  <c r="C19" i="5"/>
  <c r="C18" i="5"/>
  <c r="G17" i="5"/>
  <c r="C17" i="5"/>
  <c r="G16" i="5"/>
  <c r="G33" i="5" s="1"/>
  <c r="K35" i="5" s="1"/>
  <c r="C16" i="5"/>
  <c r="C33" i="5" s="1"/>
  <c r="K33" i="5" s="1"/>
  <c r="G15" i="5"/>
  <c r="G32" i="5" s="1"/>
  <c r="K34" i="5" s="1"/>
  <c r="C15" i="5"/>
  <c r="C32" i="5" s="1"/>
  <c r="K32" i="5" s="1"/>
  <c r="G14" i="5"/>
  <c r="C14" i="5"/>
  <c r="G13" i="5"/>
  <c r="C13" i="5"/>
  <c r="E12" i="5"/>
  <c r="A12" i="5"/>
  <c r="C26" i="4"/>
  <c r="G25" i="4"/>
  <c r="C25" i="4"/>
  <c r="G24" i="4"/>
  <c r="C24" i="4"/>
  <c r="G23" i="4"/>
  <c r="C23" i="4"/>
  <c r="E22" i="4"/>
  <c r="A22" i="4"/>
  <c r="C19" i="4"/>
  <c r="C18" i="4"/>
  <c r="G17" i="4"/>
  <c r="C17" i="4"/>
  <c r="G16" i="4"/>
  <c r="G33" i="4" s="1"/>
  <c r="K35" i="4" s="1"/>
  <c r="C16" i="4"/>
  <c r="C33" i="4" s="1"/>
  <c r="K33" i="4" s="1"/>
  <c r="G15" i="4"/>
  <c r="G32" i="4" s="1"/>
  <c r="G37" i="4" s="1"/>
  <c r="C15" i="4"/>
  <c r="C32" i="4" s="1"/>
  <c r="K32" i="4" s="1"/>
  <c r="G14" i="4"/>
  <c r="C14" i="4"/>
  <c r="G13" i="4"/>
  <c r="C13" i="4"/>
  <c r="E12" i="4"/>
  <c r="A12" i="4"/>
  <c r="C26" i="3"/>
  <c r="G25" i="3"/>
  <c r="C25" i="3"/>
  <c r="G24" i="3"/>
  <c r="C24" i="3"/>
  <c r="G23" i="3"/>
  <c r="C23" i="3"/>
  <c r="E22" i="3"/>
  <c r="A22" i="3"/>
  <c r="C19" i="3"/>
  <c r="C18" i="3"/>
  <c r="G17" i="3"/>
  <c r="C17" i="3"/>
  <c r="G16" i="3"/>
  <c r="G33" i="3" s="1"/>
  <c r="K35" i="3" s="1"/>
  <c r="C16" i="3"/>
  <c r="C33" i="3" s="1"/>
  <c r="K33" i="3" s="1"/>
  <c r="G15" i="3"/>
  <c r="G32" i="3" s="1"/>
  <c r="G36" i="3" s="1"/>
  <c r="C15" i="3"/>
  <c r="C32" i="3" s="1"/>
  <c r="G14" i="3"/>
  <c r="C14" i="3"/>
  <c r="G13" i="3"/>
  <c r="C13" i="3"/>
  <c r="E12" i="3"/>
  <c r="A12" i="3"/>
  <c r="C26" i="1"/>
  <c r="G25" i="1"/>
  <c r="C25" i="1"/>
  <c r="G24" i="1"/>
  <c r="C24" i="1"/>
  <c r="G23" i="1"/>
  <c r="C23" i="1"/>
  <c r="E22" i="1"/>
  <c r="A22" i="1"/>
  <c r="C19" i="1"/>
  <c r="C18" i="1"/>
  <c r="G17" i="1"/>
  <c r="C17" i="1"/>
  <c r="G16" i="1"/>
  <c r="G33" i="1" s="1"/>
  <c r="K35" i="1" s="1"/>
  <c r="C16" i="1"/>
  <c r="C33" i="1" s="1"/>
  <c r="K33" i="1" s="1"/>
  <c r="G15" i="1"/>
  <c r="G32" i="1" s="1"/>
  <c r="G35" i="1" s="1"/>
  <c r="C15" i="1"/>
  <c r="C32" i="1" s="1"/>
  <c r="G14" i="1"/>
  <c r="C14" i="1"/>
  <c r="G13" i="1"/>
  <c r="C13" i="1"/>
  <c r="E12" i="1"/>
  <c r="A12" i="1"/>
  <c r="E22" i="2"/>
  <c r="A22" i="2"/>
  <c r="E12" i="2"/>
  <c r="A12" i="2"/>
  <c r="G25" i="2"/>
  <c r="G24" i="2"/>
  <c r="G23" i="2"/>
  <c r="C26" i="2"/>
  <c r="C25" i="2"/>
  <c r="C24" i="2"/>
  <c r="C23" i="2"/>
  <c r="G17" i="2"/>
  <c r="G16" i="2"/>
  <c r="G33" i="2" s="1"/>
  <c r="K35" i="2" s="1"/>
  <c r="G15" i="2"/>
  <c r="G32" i="2" s="1"/>
  <c r="G14" i="2"/>
  <c r="G13" i="2"/>
  <c r="C19" i="2"/>
  <c r="C18" i="2"/>
  <c r="C17" i="2"/>
  <c r="C16" i="2"/>
  <c r="C33" i="2" s="1"/>
  <c r="K33" i="2" s="1"/>
  <c r="C15" i="2"/>
  <c r="C32" i="2" s="1"/>
  <c r="C14" i="2"/>
  <c r="C13" i="2"/>
  <c r="C36" i="5" l="1"/>
  <c r="C36" i="6"/>
  <c r="C38" i="6" s="1"/>
  <c r="C37" i="1"/>
  <c r="C36" i="1"/>
  <c r="C38" i="1" s="1"/>
  <c r="C35" i="1"/>
  <c r="D37" i="1" s="1"/>
  <c r="K32" i="1"/>
  <c r="K39" i="1" s="1"/>
  <c r="C36" i="4"/>
  <c r="K32" i="6"/>
  <c r="C37" i="3"/>
  <c r="C35" i="3"/>
  <c r="D36" i="3" s="1"/>
  <c r="C35" i="7"/>
  <c r="D36" i="7" s="1"/>
  <c r="C37" i="7"/>
  <c r="K34" i="3"/>
  <c r="G36" i="5"/>
  <c r="G37" i="7"/>
  <c r="G36" i="7"/>
  <c r="G35" i="7"/>
  <c r="G35" i="4"/>
  <c r="G39" i="4" s="1"/>
  <c r="G37" i="6"/>
  <c r="G39" i="6" s="1"/>
  <c r="G37" i="1"/>
  <c r="D37" i="6"/>
  <c r="K32" i="2"/>
  <c r="D37" i="2"/>
  <c r="D36" i="2"/>
  <c r="C37" i="2"/>
  <c r="C36" i="2"/>
  <c r="C35" i="2"/>
  <c r="C37" i="5"/>
  <c r="C35" i="5"/>
  <c r="D36" i="5" s="1"/>
  <c r="D37" i="4"/>
  <c r="C37" i="4"/>
  <c r="C39" i="4" s="1"/>
  <c r="C35" i="4"/>
  <c r="D36" i="4" s="1"/>
  <c r="C36" i="3"/>
  <c r="K34" i="6"/>
  <c r="C36" i="7"/>
  <c r="G36" i="4"/>
  <c r="K34" i="4"/>
  <c r="K34" i="1"/>
  <c r="K32" i="3"/>
  <c r="K37" i="3" s="1"/>
  <c r="G35" i="5"/>
  <c r="C37" i="6"/>
  <c r="C39" i="6" s="1"/>
  <c r="K32" i="7"/>
  <c r="K38" i="7" s="1"/>
  <c r="G36" i="2"/>
  <c r="G35" i="2"/>
  <c r="K34" i="2"/>
  <c r="G37" i="2"/>
  <c r="G35" i="3"/>
  <c r="G38" i="3" s="1"/>
  <c r="G37" i="3"/>
  <c r="G36" i="1"/>
  <c r="G38" i="1" s="1"/>
  <c r="G37" i="5"/>
  <c r="G36" i="6"/>
  <c r="G38" i="6" s="1"/>
  <c r="K37" i="7"/>
  <c r="K39" i="7"/>
  <c r="K41" i="7" s="1"/>
  <c r="K37" i="6"/>
  <c r="K39" i="6"/>
  <c r="K38" i="6"/>
  <c r="G39" i="5"/>
  <c r="K39" i="5"/>
  <c r="K38" i="5"/>
  <c r="K37" i="5"/>
  <c r="K39" i="4"/>
  <c r="K38" i="4"/>
  <c r="K37" i="4"/>
  <c r="D37" i="7" l="1"/>
  <c r="L40" i="2"/>
  <c r="G39" i="2"/>
  <c r="K41" i="4"/>
  <c r="K39" i="2"/>
  <c r="K38" i="2"/>
  <c r="K40" i="2" s="1"/>
  <c r="K37" i="2"/>
  <c r="C39" i="1"/>
  <c r="L39" i="1"/>
  <c r="C39" i="3"/>
  <c r="K38" i="3"/>
  <c r="G38" i="2"/>
  <c r="C38" i="7"/>
  <c r="D37" i="5"/>
  <c r="G39" i="7"/>
  <c r="D37" i="3"/>
  <c r="G38" i="7"/>
  <c r="K39" i="3"/>
  <c r="K41" i="3" s="1"/>
  <c r="G38" i="5"/>
  <c r="C38" i="5"/>
  <c r="L39" i="2"/>
  <c r="C39" i="2"/>
  <c r="K37" i="1"/>
  <c r="K41" i="1" s="1"/>
  <c r="G38" i="4"/>
  <c r="C38" i="3"/>
  <c r="C38" i="4"/>
  <c r="K38" i="1"/>
  <c r="C39" i="5"/>
  <c r="G39" i="3"/>
  <c r="C38" i="2"/>
  <c r="G39" i="1"/>
  <c r="L40" i="1"/>
  <c r="C39" i="7"/>
  <c r="D36" i="1"/>
  <c r="K40" i="7"/>
  <c r="K40" i="6"/>
  <c r="K41" i="6"/>
  <c r="K40" i="5"/>
  <c r="K41" i="5"/>
  <c r="K40" i="4"/>
  <c r="K40" i="3"/>
  <c r="K40" i="1" l="1"/>
  <c r="K41" i="2"/>
</calcChain>
</file>

<file path=xl/sharedStrings.xml><?xml version="1.0" encoding="utf-8"?>
<sst xmlns="http://schemas.openxmlformats.org/spreadsheetml/2006/main" count="683" uniqueCount="49">
  <si>
    <r>
      <t>Temperature (</t>
    </r>
    <r>
      <rPr>
        <sz val="11"/>
        <color theme="1"/>
        <rFont val="Calibri"/>
        <family val="2"/>
      </rPr>
      <t>°C)</t>
    </r>
  </si>
  <si>
    <t>Retained Plateau Stress</t>
  </si>
  <si>
    <t>Figure 14a</t>
  </si>
  <si>
    <t>Figure 14b</t>
  </si>
  <si>
    <t>Exposure (min)</t>
  </si>
  <si>
    <t>Retained Yield Strength</t>
  </si>
  <si>
    <t>Figure 13a</t>
  </si>
  <si>
    <t>Figure 13b</t>
  </si>
  <si>
    <t>Figure 17a</t>
  </si>
  <si>
    <t>Figure 17b</t>
  </si>
  <si>
    <t>Retained Quasi Elastic Modulus</t>
  </si>
  <si>
    <t>Figure 18a</t>
  </si>
  <si>
    <t>Figure 18b</t>
  </si>
  <si>
    <t>Densification Strain</t>
  </si>
  <si>
    <t>Quasi Hardening Modulus</t>
  </si>
  <si>
    <t>Figure 19a</t>
  </si>
  <si>
    <t>Figure 19b</t>
  </si>
  <si>
    <t>Energy Absorption Capacity</t>
  </si>
  <si>
    <t>Energy Absorption Efficiency</t>
  </si>
  <si>
    <t>Figure 22b</t>
  </si>
  <si>
    <t>Figure 22a</t>
  </si>
  <si>
    <t>Figure 21a</t>
  </si>
  <si>
    <t>Figure 21b</t>
  </si>
  <si>
    <t>Exposure (15 min)</t>
  </si>
  <si>
    <t>Exposure (30 min)</t>
  </si>
  <si>
    <t>---</t>
  </si>
  <si>
    <t>STEEL</t>
  </si>
  <si>
    <t>ALUMINUM</t>
  </si>
  <si>
    <t>MEAN</t>
  </si>
  <si>
    <t>STD.MEAN</t>
  </si>
  <si>
    <t>COV.MEAN</t>
  </si>
  <si>
    <t>STD.SAMPLE</t>
  </si>
  <si>
    <t>COV.SAMPLE</t>
  </si>
  <si>
    <t>15 minutes</t>
  </si>
  <si>
    <t>30 minutes</t>
  </si>
  <si>
    <t>Material</t>
  </si>
  <si>
    <t>Mean</t>
  </si>
  <si>
    <t>COV</t>
  </si>
  <si>
    <t>Steel</t>
  </si>
  <si>
    <t>Time of exposure (min)</t>
  </si>
  <si>
    <t>Retained yield strength</t>
  </si>
  <si>
    <t>Aluminum</t>
  </si>
  <si>
    <t>STD</t>
  </si>
  <si>
    <r>
      <t>Temperature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</si>
  <si>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r>
      <t>Specimen N</t>
    </r>
    <r>
      <rPr>
        <sz val="11"/>
        <color theme="1"/>
        <rFont val="Calibri"/>
        <family val="2"/>
      </rPr>
      <t>°</t>
    </r>
  </si>
  <si>
    <t>No Sample</t>
  </si>
  <si>
    <t>Retained plateau strength</t>
  </si>
  <si>
    <t>Retained Quasi-Elastic Modulus</t>
  </si>
  <si>
    <t>Quasi-Hardening Modulus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</si>
</sst>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00000000000000"/>
    <numFmt numFmtId="166" formatCode="0.000000000"/>
    <numFmt numFmtId="172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3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7">
    <xf numFmtId="0" fontId="0" fillId="0" borderId="0" xfId="0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quotePrefix="1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ill="1" applyBorder="1"/>
    <xf numFmtId="164" fontId="0" fillId="0" borderId="0" xfId="0" quotePrefix="1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4" fontId="0" fillId="5" borderId="0" xfId="0" applyNumberFormat="1" applyFill="1"/>
    <xf numFmtId="0" fontId="0" fillId="5" borderId="0" xfId="0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0" fontId="0" fillId="8" borderId="0" xfId="0" applyFill="1" applyAlignment="1">
      <alignment horizontal="center"/>
    </xf>
    <xf numFmtId="164" fontId="0" fillId="8" borderId="0" xfId="0" applyNumberFormat="1" applyFill="1"/>
    <xf numFmtId="0" fontId="0" fillId="8" borderId="0" xfId="0" applyFill="1"/>
    <xf numFmtId="0" fontId="0" fillId="7" borderId="0" xfId="0" applyFill="1"/>
    <xf numFmtId="164" fontId="0" fillId="0" borderId="0" xfId="0" applyNumberFormat="1"/>
    <xf numFmtId="0" fontId="0" fillId="10" borderId="0" xfId="0" applyFill="1" applyAlignment="1">
      <alignment wrapText="1"/>
    </xf>
    <xf numFmtId="0" fontId="0" fillId="10" borderId="0" xfId="0" applyFill="1"/>
    <xf numFmtId="0" fontId="3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0" fillId="10" borderId="2" xfId="0" applyFill="1" applyBorder="1"/>
    <xf numFmtId="0" fontId="3" fillId="5" borderId="2" xfId="0" applyFont="1" applyFill="1" applyBorder="1" applyAlignment="1">
      <alignment horizontal="right" vertical="center"/>
    </xf>
    <xf numFmtId="0" fontId="0" fillId="10" borderId="0" xfId="0" applyFill="1" applyBorder="1"/>
    <xf numFmtId="0" fontId="3" fillId="5" borderId="0" xfId="0" applyFont="1" applyFill="1" applyBorder="1" applyAlignment="1">
      <alignment horizontal="right" vertical="center"/>
    </xf>
    <xf numFmtId="0" fontId="0" fillId="10" borderId="5" xfId="0" applyFill="1" applyBorder="1"/>
    <xf numFmtId="0" fontId="3" fillId="5" borderId="7" xfId="0" applyFont="1" applyFill="1" applyBorder="1" applyAlignment="1">
      <alignment horizontal="right" vertical="center"/>
    </xf>
    <xf numFmtId="0" fontId="3" fillId="6" borderId="2" xfId="0" applyFont="1" applyFill="1" applyBorder="1" applyAlignment="1">
      <alignment horizontal="right" vertical="center"/>
    </xf>
    <xf numFmtId="0" fontId="0" fillId="10" borderId="3" xfId="0" applyFill="1" applyBorder="1"/>
    <xf numFmtId="0" fontId="3" fillId="6" borderId="7" xfId="0" applyFont="1" applyFill="1" applyBorder="1" applyAlignment="1">
      <alignment horizontal="right" vertical="center"/>
    </xf>
    <xf numFmtId="0" fontId="0" fillId="9" borderId="10" xfId="0" applyFill="1" applyBorder="1" applyAlignment="1">
      <alignment vertical="top" wrapText="1"/>
    </xf>
    <xf numFmtId="0" fontId="0" fillId="9" borderId="10" xfId="0" applyFill="1" applyBorder="1" applyAlignment="1">
      <alignment horizontal="center" vertical="top" wrapText="1"/>
    </xf>
    <xf numFmtId="0" fontId="0" fillId="9" borderId="11" xfId="0" applyFill="1" applyBorder="1" applyAlignment="1">
      <alignment horizontal="center" vertical="top" wrapText="1"/>
    </xf>
    <xf numFmtId="0" fontId="0" fillId="10" borderId="1" xfId="0" applyFill="1" applyBorder="1" applyAlignment="1">
      <alignment horizontal="center" vertical="top" wrapText="1"/>
    </xf>
    <xf numFmtId="0" fontId="0" fillId="10" borderId="4" xfId="0" applyFill="1" applyBorder="1" applyAlignment="1">
      <alignment horizontal="center"/>
    </xf>
    <xf numFmtId="0" fontId="0" fillId="10" borderId="4" xfId="0" applyFill="1" applyBorder="1" applyAlignment="1">
      <alignment horizontal="center" vertical="top" wrapText="1"/>
    </xf>
    <xf numFmtId="0" fontId="0" fillId="10" borderId="6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2" xfId="0" applyFill="1" applyBorder="1" applyAlignment="1">
      <alignment horizontal="right" vertical="top" wrapText="1"/>
    </xf>
    <xf numFmtId="0" fontId="0" fillId="10" borderId="3" xfId="0" applyFill="1" applyBorder="1" applyAlignment="1">
      <alignment horizontal="right" vertical="top" wrapText="1"/>
    </xf>
    <xf numFmtId="2" fontId="0" fillId="5" borderId="7" xfId="0" applyNumberFormat="1" applyFill="1" applyBorder="1" applyAlignment="1">
      <alignment horizontal="right"/>
    </xf>
    <xf numFmtId="43" fontId="0" fillId="5" borderId="7" xfId="1" applyFont="1" applyFill="1" applyBorder="1" applyAlignment="1">
      <alignment horizontal="right"/>
    </xf>
    <xf numFmtId="9" fontId="0" fillId="5" borderId="8" xfId="2" applyFon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2" fontId="0" fillId="6" borderId="7" xfId="0" applyNumberFormat="1" applyFill="1" applyBorder="1" applyAlignment="1">
      <alignment horizontal="right"/>
    </xf>
    <xf numFmtId="43" fontId="0" fillId="6" borderId="7" xfId="1" applyFont="1" applyFill="1" applyBorder="1" applyAlignment="1">
      <alignment horizontal="right"/>
    </xf>
    <xf numFmtId="9" fontId="0" fillId="6" borderId="8" xfId="2" applyFont="1" applyFill="1" applyBorder="1" applyAlignment="1">
      <alignment horizontal="right"/>
    </xf>
    <xf numFmtId="2" fontId="0" fillId="10" borderId="0" xfId="0" applyNumberFormat="1" applyFill="1" applyBorder="1" applyAlignment="1">
      <alignment horizontal="right"/>
    </xf>
    <xf numFmtId="43" fontId="0" fillId="10" borderId="0" xfId="1" applyFont="1" applyFill="1" applyBorder="1" applyAlignment="1">
      <alignment horizontal="right"/>
    </xf>
    <xf numFmtId="9" fontId="0" fillId="10" borderId="5" xfId="2" applyFont="1" applyFill="1" applyBorder="1" applyAlignment="1">
      <alignment horizontal="right"/>
    </xf>
    <xf numFmtId="0" fontId="3" fillId="5" borderId="2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 wrapText="1"/>
    </xf>
    <xf numFmtId="0" fontId="0" fillId="5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center"/>
    </xf>
    <xf numFmtId="0" fontId="0" fillId="6" borderId="2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/>
    </xf>
    <xf numFmtId="0" fontId="0" fillId="5" borderId="2" xfId="0" applyFill="1" applyBorder="1" applyAlignment="1">
      <alignment horizontal="center" vertical="top" wrapText="1"/>
    </xf>
    <xf numFmtId="0" fontId="0" fillId="5" borderId="0" xfId="0" applyFill="1" applyBorder="1" applyAlignment="1">
      <alignment horizontal="center"/>
    </xf>
    <xf numFmtId="0" fontId="0" fillId="5" borderId="7" xfId="0" applyFill="1" applyBorder="1" applyAlignment="1">
      <alignment horizontal="center" vertical="top" wrapText="1"/>
    </xf>
    <xf numFmtId="0" fontId="0" fillId="9" borderId="9" xfId="0" applyFill="1" applyBorder="1" applyAlignment="1">
      <alignment horizontal="center" vertical="top" wrapText="1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right" vertical="center"/>
    </xf>
    <xf numFmtId="0" fontId="0" fillId="10" borderId="5" xfId="0" applyFill="1" applyBorder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top" wrapText="1"/>
    </xf>
    <xf numFmtId="0" fontId="0" fillId="6" borderId="0" xfId="0" applyFill="1" applyBorder="1" applyAlignment="1">
      <alignment horizontal="center"/>
    </xf>
    <xf numFmtId="0" fontId="0" fillId="5" borderId="7" xfId="0" quotePrefix="1" applyFill="1" applyBorder="1" applyAlignment="1">
      <alignment horizontal="center"/>
    </xf>
    <xf numFmtId="0" fontId="0" fillId="5" borderId="0" xfId="0" applyFill="1" applyBorder="1" applyAlignment="1">
      <alignment horizontal="center" vertical="top" wrapText="1"/>
    </xf>
    <xf numFmtId="0" fontId="0" fillId="10" borderId="0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0" fontId="0" fillId="6" borderId="4" xfId="0" applyFill="1" applyBorder="1" applyAlignment="1">
      <alignment horizontal="center"/>
    </xf>
    <xf numFmtId="2" fontId="0" fillId="5" borderId="0" xfId="0" applyNumberFormat="1" applyFill="1" applyBorder="1" applyAlignment="1">
      <alignment horizontal="right"/>
    </xf>
    <xf numFmtId="43" fontId="0" fillId="5" borderId="0" xfId="1" applyFont="1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6" borderId="7" xfId="0" quotePrefix="1" applyFill="1" applyBorder="1" applyAlignment="1">
      <alignment horizontal="center"/>
    </xf>
    <xf numFmtId="0" fontId="0" fillId="6" borderId="7" xfId="0" applyFill="1" applyBorder="1" applyAlignment="1">
      <alignment horizontal="center" vertical="top" wrapText="1"/>
    </xf>
    <xf numFmtId="0" fontId="0" fillId="6" borderId="8" xfId="0" quotePrefix="1" applyFill="1" applyBorder="1" applyAlignment="1">
      <alignment horizontal="center"/>
    </xf>
    <xf numFmtId="2" fontId="0" fillId="6" borderId="0" xfId="0" applyNumberFormat="1" applyFill="1" applyBorder="1" applyAlignment="1">
      <alignment horizontal="right"/>
    </xf>
    <xf numFmtId="43" fontId="0" fillId="6" borderId="0" xfId="1" applyFont="1" applyFill="1" applyBorder="1" applyAlignment="1">
      <alignment horizontal="right"/>
    </xf>
    <xf numFmtId="9" fontId="0" fillId="6" borderId="5" xfId="2" applyFont="1" applyFill="1" applyBorder="1" applyAlignment="1">
      <alignment horizontal="right"/>
    </xf>
    <xf numFmtId="9" fontId="0" fillId="5" borderId="5" xfId="2" applyFont="1" applyFill="1" applyBorder="1" applyAlignment="1">
      <alignment horizontal="right"/>
    </xf>
    <xf numFmtId="0" fontId="0" fillId="5" borderId="0" xfId="0" quotePrefix="1" applyFill="1" applyBorder="1" applyAlignment="1">
      <alignment horizontal="center"/>
    </xf>
    <xf numFmtId="0" fontId="0" fillId="5" borderId="5" xfId="0" quotePrefix="1" applyFill="1" applyBorder="1" applyAlignment="1">
      <alignment horizontal="center"/>
    </xf>
    <xf numFmtId="0" fontId="0" fillId="5" borderId="8" xfId="0" quotePrefix="1" applyFill="1" applyBorder="1" applyAlignment="1">
      <alignment horizontal="center"/>
    </xf>
    <xf numFmtId="166" fontId="3" fillId="5" borderId="2" xfId="0" applyNumberFormat="1" applyFont="1" applyFill="1" applyBorder="1" applyAlignment="1">
      <alignment horizontal="center" vertical="center"/>
    </xf>
    <xf numFmtId="166" fontId="3" fillId="5" borderId="0" xfId="0" applyNumberFormat="1" applyFont="1" applyFill="1" applyBorder="1" applyAlignment="1">
      <alignment horizontal="center" vertical="center"/>
    </xf>
    <xf numFmtId="166" fontId="3" fillId="5" borderId="7" xfId="0" applyNumberFormat="1" applyFont="1" applyFill="1" applyBorder="1" applyAlignment="1">
      <alignment horizontal="center" vertical="center"/>
    </xf>
    <xf numFmtId="172" fontId="3" fillId="5" borderId="2" xfId="0" applyNumberFormat="1" applyFont="1" applyFill="1" applyBorder="1" applyAlignment="1">
      <alignment horizontal="center" vertical="center"/>
    </xf>
    <xf numFmtId="172" fontId="3" fillId="5" borderId="0" xfId="0" applyNumberFormat="1" applyFont="1" applyFill="1" applyBorder="1" applyAlignment="1">
      <alignment horizontal="center" vertical="center"/>
    </xf>
    <xf numFmtId="172" fontId="3" fillId="5" borderId="7" xfId="0" applyNumberFormat="1" applyFont="1" applyFill="1" applyBorder="1" applyAlignment="1">
      <alignment horizontal="center" vertical="center"/>
    </xf>
    <xf numFmtId="172" fontId="0" fillId="11" borderId="0" xfId="0" applyNumberFormat="1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66FF33"/>
      <color rgb="FFFFFFCC"/>
      <color rgb="FFCCFFFF"/>
      <color rgb="FF3333FF"/>
      <color rgb="FFFF00FF"/>
      <color rgb="FFCC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workbookViewId="0">
      <selection activeCell="N10" sqref="N10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6384" width="8.88671875" style="30"/>
  </cols>
  <sheetData>
    <row r="1" spans="2:14" ht="15" thickBot="1" x14ac:dyDescent="0.35"/>
    <row r="2" spans="2:14" ht="29.4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40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66">
        <v>0.72803548690058195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2">
        <v>150</v>
      </c>
      <c r="E4" s="78">
        <v>30</v>
      </c>
      <c r="F4" s="67">
        <v>0.89472543938384996</v>
      </c>
      <c r="G4" s="55">
        <f>AVERAGE(F3:F4)</f>
        <v>0.8113804631422159</v>
      </c>
      <c r="H4" s="56">
        <f>_xlfn.STDEV.S(F3:F4)</f>
        <v>0.11786759575658243</v>
      </c>
      <c r="I4" s="57">
        <f>H4/G4</f>
        <v>0.14526797367059971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68">
        <v>0.68722122137202002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69">
        <v>0.91437936800908104</v>
      </c>
      <c r="G6" s="60">
        <f>AVERAGE(F5:F6)</f>
        <v>0.80080029469055058</v>
      </c>
      <c r="H6" s="61">
        <f>_xlfn.STDEV.S(F5:F6)</f>
        <v>0.16062506588883402</v>
      </c>
      <c r="I6" s="62">
        <f>H6/G6</f>
        <v>0.20058067779670785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110">
        <v>0.716646736490262</v>
      </c>
      <c r="G7" s="58"/>
      <c r="H7" s="58"/>
      <c r="I7" s="59"/>
      <c r="M7" s="113">
        <v>0.70091410258713804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111">
        <v>0.70091410258713804</v>
      </c>
      <c r="G8" s="63"/>
      <c r="H8" s="64"/>
      <c r="I8" s="65"/>
      <c r="M8" s="114">
        <v>0.716646736490262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111">
        <v>0.93876181547316295</v>
      </c>
      <c r="G9" s="63"/>
      <c r="H9" s="64"/>
      <c r="I9" s="65"/>
      <c r="M9" s="114">
        <v>0.93876181547316295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112">
        <v>0.98626793642328303</v>
      </c>
      <c r="G10" s="55">
        <f>AVERAGE(F7:F10)</f>
        <v>0.83564764774346145</v>
      </c>
      <c r="H10" s="56">
        <f>_xlfn.STDEV.S(F7:F10)</f>
        <v>0.14791140142899181</v>
      </c>
      <c r="I10" s="57">
        <f>H10/G10</f>
        <v>0.17700211545907407</v>
      </c>
      <c r="M10" s="115">
        <v>0.98626793642328303</v>
      </c>
      <c r="N10" s="116">
        <f>I10</f>
        <v>0.17700211545907407</v>
      </c>
    </row>
    <row r="11" spans="2:14" x14ac:dyDescent="0.3">
      <c r="B11" s="47">
        <v>9</v>
      </c>
      <c r="C11" s="50" t="s">
        <v>38</v>
      </c>
      <c r="D11" s="73">
        <v>400</v>
      </c>
      <c r="E11" s="79">
        <v>15</v>
      </c>
      <c r="F11" s="68">
        <v>0.86631856840746901</v>
      </c>
      <c r="G11" s="58"/>
      <c r="H11" s="58"/>
      <c r="I11" s="59"/>
    </row>
    <row r="12" spans="2:14" ht="15" thickBot="1" x14ac:dyDescent="0.35">
      <c r="B12" s="46">
        <v>10</v>
      </c>
      <c r="C12" s="50" t="s">
        <v>38</v>
      </c>
      <c r="D12" s="74">
        <v>400</v>
      </c>
      <c r="E12" s="80">
        <v>30</v>
      </c>
      <c r="F12" s="69">
        <v>0.81608230407062698</v>
      </c>
      <c r="G12" s="60">
        <f>AVERAGE(F11:F12)</f>
        <v>0.84120043623904794</v>
      </c>
      <c r="H12" s="61">
        <f>_xlfn.STDEV.S(F11:F12)</f>
        <v>3.5522403174060919E-2</v>
      </c>
      <c r="I12" s="62">
        <f>H12/G12</f>
        <v>4.2228227237826051E-2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66">
        <v>0.64695426314210602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6">
        <v>550</v>
      </c>
      <c r="E14" s="93">
        <v>30</v>
      </c>
      <c r="F14" s="70" t="s">
        <v>45</v>
      </c>
      <c r="G14" s="107" t="s">
        <v>25</v>
      </c>
      <c r="H14" s="107" t="s">
        <v>25</v>
      </c>
      <c r="I14" s="108" t="s">
        <v>25</v>
      </c>
    </row>
    <row r="15" spans="2:14" x14ac:dyDescent="0.3">
      <c r="B15" s="47">
        <v>13</v>
      </c>
      <c r="C15" s="50" t="s">
        <v>38</v>
      </c>
      <c r="D15" s="73">
        <v>700</v>
      </c>
      <c r="E15" s="79">
        <v>15</v>
      </c>
      <c r="F15" s="68">
        <v>0.28639438289331698</v>
      </c>
      <c r="G15" s="58"/>
      <c r="H15" s="58"/>
      <c r="I15" s="59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6">
        <v>150</v>
      </c>
      <c r="E17" s="93">
        <v>15</v>
      </c>
      <c r="F17" s="70">
        <v>0.29548944118265102</v>
      </c>
      <c r="G17" s="35"/>
      <c r="H17" s="35"/>
      <c r="I17" s="37"/>
    </row>
    <row r="18" spans="2:9" ht="15" thickBot="1" x14ac:dyDescent="0.35">
      <c r="B18" s="46">
        <v>16</v>
      </c>
      <c r="C18" s="87" t="s">
        <v>41</v>
      </c>
      <c r="D18" s="72">
        <v>150</v>
      </c>
      <c r="E18" s="78">
        <v>30</v>
      </c>
      <c r="F18" s="89">
        <v>0.46534188391160097</v>
      </c>
      <c r="G18" s="55">
        <f>AVERAGE(F17:F18)</f>
        <v>0.380415662547126</v>
      </c>
      <c r="H18" s="56">
        <f>_xlfn.STDEV.S(F17:F18)</f>
        <v>0.12010381405474024</v>
      </c>
      <c r="I18" s="57">
        <f>H18/G18</f>
        <v>0.31571732154919291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68">
        <v>0.35400039428746799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74">
        <v>200</v>
      </c>
      <c r="E20" s="80">
        <v>30</v>
      </c>
      <c r="F20" s="69">
        <v>0.55859724455592197</v>
      </c>
      <c r="G20" s="60">
        <f>AVERAGE(F19:F20)</f>
        <v>0.45629881942169498</v>
      </c>
      <c r="H20" s="61">
        <f>_xlfn.STDEV.S(F19:F20)</f>
        <v>0.14467182023423253</v>
      </c>
      <c r="I20" s="62">
        <f>H20/G20</f>
        <v>0.31705499571001966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66">
        <v>0.27070681970292798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67">
        <v>0.28805143826660501</v>
      </c>
      <c r="G22" s="55">
        <f>AVERAGE(F21:F22)</f>
        <v>0.27937912898476647</v>
      </c>
      <c r="H22" s="56">
        <f>_xlfn.STDEV.S(F21:F22)</f>
        <v>1.2264497403470102E-2</v>
      </c>
      <c r="I22" s="57">
        <f>H22/G22</f>
        <v>4.3899118191247713E-2</v>
      </c>
    </row>
    <row r="23" spans="2:9" x14ac:dyDescent="0.3">
      <c r="B23" s="47">
        <v>21</v>
      </c>
      <c r="C23" s="87" t="s">
        <v>41</v>
      </c>
      <c r="D23" s="73">
        <v>500</v>
      </c>
      <c r="E23" s="99">
        <v>15</v>
      </c>
      <c r="F23" s="68">
        <v>4.3748562840551002E-2</v>
      </c>
      <c r="G23" s="33"/>
      <c r="H23" s="33"/>
      <c r="I23" s="40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  <row r="26" spans="2:9" x14ac:dyDescent="0.3">
      <c r="D26" s="85"/>
      <c r="E26" s="86"/>
    </row>
    <row r="27" spans="2:9" x14ac:dyDescent="0.3">
      <c r="D27" s="85"/>
      <c r="E27" s="86"/>
    </row>
    <row r="28" spans="2:9" x14ac:dyDescent="0.3">
      <c r="D28" s="85"/>
      <c r="E28" s="86"/>
    </row>
    <row r="29" spans="2:9" x14ac:dyDescent="0.3">
      <c r="D29" s="85"/>
      <c r="E29" s="86"/>
    </row>
    <row r="30" spans="2:9" x14ac:dyDescent="0.3">
      <c r="D30" s="85"/>
      <c r="E30" s="86"/>
    </row>
    <row r="31" spans="2:9" x14ac:dyDescent="0.3">
      <c r="D31" s="85"/>
      <c r="E31" s="85"/>
    </row>
  </sheetData>
  <autoFilter ref="B2:H2"/>
  <sortState ref="M7:M10">
    <sortCondition ref="M7"/>
  </sortState>
  <pageMargins left="0.7" right="0.7" top="0.75" bottom="0.75" header="0.3" footer="0.3"/>
  <pageSetup paperSize="9" orientation="portrait" horizontalDpi="0" verticalDpi="0" r:id="rId1"/>
  <ignoredErrors>
    <ignoredError sqref="G4:H4 G6:H6 G12:H12 G10:H10 G18:H18 G20:H20 G22:H2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2" sqref="E22:G26"/>
    </sheetView>
  </sheetViews>
  <sheetFormatPr defaultRowHeight="14.4" x14ac:dyDescent="0.3"/>
  <cols>
    <col min="1" max="1" width="16.44140625" bestFit="1" customWidth="1"/>
    <col min="2" max="14" width="18.6640625" customWidth="1"/>
  </cols>
  <sheetData>
    <row r="1" spans="1:14" x14ac:dyDescent="0.3">
      <c r="A1" t="s">
        <v>15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13</v>
      </c>
      <c r="B3" s="3">
        <v>0.397888334964139</v>
      </c>
      <c r="C3" s="5">
        <v>0.37728316960245101</v>
      </c>
      <c r="D3" s="3">
        <v>0.38849744237329698</v>
      </c>
      <c r="E3" s="7">
        <v>0.437420522875903</v>
      </c>
      <c r="F3" s="5">
        <v>0.38037299526942198</v>
      </c>
      <c r="G3" s="5">
        <v>0.37378688770538299</v>
      </c>
      <c r="H3" s="3">
        <v>0.39845264310084899</v>
      </c>
      <c r="I3" s="3">
        <v>0.384164974612001</v>
      </c>
      <c r="J3" s="5">
        <v>0.26530110709080001</v>
      </c>
      <c r="K3" s="3">
        <v>0.26364307110920399</v>
      </c>
      <c r="L3" s="5">
        <v>0.43619881125905602</v>
      </c>
      <c r="M3" s="5">
        <v>0.262636074968565</v>
      </c>
      <c r="N3" s="5">
        <v>0.43117404664541698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 s="4">
        <v>15</v>
      </c>
      <c r="G4" s="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16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13</v>
      </c>
      <c r="B8" s="5">
        <v>0.26254378888276098</v>
      </c>
      <c r="C8" s="3">
        <v>0.26250488812556</v>
      </c>
      <c r="D8" s="5">
        <v>0.43347359394512402</v>
      </c>
      <c r="E8" s="3">
        <v>0.30272722907173599</v>
      </c>
      <c r="F8" s="7">
        <v>0.40467660522294802</v>
      </c>
      <c r="G8" s="5">
        <v>0.26256077846496401</v>
      </c>
      <c r="H8" s="3">
        <v>0.37616392381888403</v>
      </c>
      <c r="I8" s="5">
        <v>0.27895426965193099</v>
      </c>
      <c r="J8" s="1"/>
    </row>
    <row r="9" spans="1:14" x14ac:dyDescent="0.3">
      <c r="A9" t="s">
        <v>4</v>
      </c>
      <c r="B9" s="4">
        <v>15</v>
      </c>
      <c r="C9" s="2">
        <v>30</v>
      </c>
      <c r="D9" s="4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19a</v>
      </c>
      <c r="B12" s="8" t="s">
        <v>0</v>
      </c>
      <c r="C12" s="8" t="s">
        <v>5</v>
      </c>
      <c r="E12" s="9" t="str">
        <f>A1</f>
        <v>Figure 19a</v>
      </c>
      <c r="F12" s="9" t="s">
        <v>0</v>
      </c>
      <c r="G12" s="9" t="s">
        <v>5</v>
      </c>
      <c r="H12" s="11"/>
      <c r="I12" s="11"/>
      <c r="J12" s="11"/>
    </row>
    <row r="13" spans="1:14" x14ac:dyDescent="0.3">
      <c r="A13" s="8" t="s">
        <v>23</v>
      </c>
      <c r="B13" s="8">
        <v>150</v>
      </c>
      <c r="C13" s="5">
        <f>N3</f>
        <v>0.43117404664541698</v>
      </c>
      <c r="E13" s="9" t="s">
        <v>24</v>
      </c>
      <c r="F13" s="9">
        <v>150</v>
      </c>
      <c r="G13" s="3">
        <f>B3</f>
        <v>0.397888334964139</v>
      </c>
      <c r="H13" s="11"/>
      <c r="I13" s="11"/>
      <c r="J13" s="12"/>
    </row>
    <row r="14" spans="1:14" x14ac:dyDescent="0.3">
      <c r="A14" s="8" t="s">
        <v>26</v>
      </c>
      <c r="B14" s="8">
        <v>200</v>
      </c>
      <c r="C14" s="5">
        <f>C3</f>
        <v>0.37728316960245101</v>
      </c>
      <c r="E14" s="9" t="s">
        <v>26</v>
      </c>
      <c r="F14" s="9">
        <v>200</v>
      </c>
      <c r="G14" s="3">
        <f>D3</f>
        <v>0.38849744237329698</v>
      </c>
      <c r="H14" s="13"/>
      <c r="I14" s="11"/>
      <c r="J14" s="12"/>
    </row>
    <row r="15" spans="1:14" x14ac:dyDescent="0.3">
      <c r="A15" s="4"/>
      <c r="B15" s="8">
        <v>300</v>
      </c>
      <c r="C15" s="5">
        <f>F3</f>
        <v>0.38037299526942198</v>
      </c>
      <c r="E15" s="2"/>
      <c r="F15" s="9">
        <v>300</v>
      </c>
      <c r="G15" s="3">
        <f>H3</f>
        <v>0.39845264310084899</v>
      </c>
      <c r="H15" s="13"/>
      <c r="I15" s="11"/>
      <c r="J15" s="12"/>
    </row>
    <row r="16" spans="1:14" x14ac:dyDescent="0.3">
      <c r="A16" s="4"/>
      <c r="B16" s="8">
        <v>300</v>
      </c>
      <c r="C16" s="5">
        <f>G3</f>
        <v>0.37378688770538299</v>
      </c>
      <c r="E16" s="2"/>
      <c r="F16" s="9">
        <v>300</v>
      </c>
      <c r="G16" s="3">
        <f>I3</f>
        <v>0.384164974612001</v>
      </c>
      <c r="H16" s="13"/>
      <c r="I16" s="11"/>
      <c r="J16" s="12"/>
    </row>
    <row r="17" spans="1:11" x14ac:dyDescent="0.3">
      <c r="A17" s="4"/>
      <c r="B17" s="8">
        <v>400</v>
      </c>
      <c r="C17" s="5">
        <f>J3</f>
        <v>0.26530110709080001</v>
      </c>
      <c r="E17" s="2"/>
      <c r="F17" s="9">
        <v>400</v>
      </c>
      <c r="G17" s="3">
        <f>K3</f>
        <v>0.26364307110920399</v>
      </c>
      <c r="H17" s="13"/>
      <c r="I17" s="11"/>
      <c r="J17" s="12"/>
    </row>
    <row r="18" spans="1:11" x14ac:dyDescent="0.3">
      <c r="A18" s="4"/>
      <c r="B18" s="8">
        <v>550</v>
      </c>
      <c r="C18" s="5">
        <f>L3</f>
        <v>0.43619881125905602</v>
      </c>
      <c r="E18" s="2"/>
      <c r="F18" s="9">
        <v>550</v>
      </c>
      <c r="G18" s="10" t="s">
        <v>25</v>
      </c>
      <c r="H18" s="13"/>
      <c r="I18" s="11"/>
      <c r="J18" s="14"/>
    </row>
    <row r="19" spans="1:11" x14ac:dyDescent="0.3">
      <c r="A19" s="4"/>
      <c r="B19" s="8">
        <v>700</v>
      </c>
      <c r="C19" s="5">
        <f>M3</f>
        <v>0.262636074968565</v>
      </c>
      <c r="E19" s="2"/>
      <c r="F19" s="9">
        <v>700</v>
      </c>
      <c r="G19" s="10" t="s">
        <v>25</v>
      </c>
      <c r="H19" s="13"/>
      <c r="I19" s="11"/>
      <c r="J19" s="14"/>
    </row>
    <row r="20" spans="1:11" x14ac:dyDescent="0.3">
      <c r="H20" s="13"/>
      <c r="I20" s="13"/>
      <c r="J20" s="13"/>
    </row>
    <row r="21" spans="1:11" x14ac:dyDescent="0.3">
      <c r="H21" s="13"/>
      <c r="I21" s="13"/>
      <c r="J21" s="13"/>
    </row>
    <row r="22" spans="1:11" x14ac:dyDescent="0.3">
      <c r="A22" s="8" t="str">
        <f>A6</f>
        <v>Figure 19b</v>
      </c>
      <c r="B22" s="8" t="s">
        <v>0</v>
      </c>
      <c r="C22" s="8" t="s">
        <v>5</v>
      </c>
      <c r="E22" s="9" t="str">
        <f>A6</f>
        <v>Figure 19b</v>
      </c>
      <c r="F22" s="9" t="s">
        <v>0</v>
      </c>
      <c r="G22" s="9" t="s">
        <v>5</v>
      </c>
      <c r="H22" s="11"/>
      <c r="I22" s="11"/>
      <c r="J22" s="11"/>
    </row>
    <row r="23" spans="1:11" x14ac:dyDescent="0.3">
      <c r="A23" s="8" t="s">
        <v>23</v>
      </c>
      <c r="B23" s="8">
        <v>150</v>
      </c>
      <c r="C23" s="5">
        <f>B8</f>
        <v>0.26254378888276098</v>
      </c>
      <c r="E23" s="9" t="s">
        <v>24</v>
      </c>
      <c r="F23" s="9">
        <v>150</v>
      </c>
      <c r="G23" s="3">
        <f>C8</f>
        <v>0.26250488812556</v>
      </c>
      <c r="H23" s="11"/>
      <c r="I23" s="11"/>
      <c r="J23" s="12"/>
    </row>
    <row r="24" spans="1:11" x14ac:dyDescent="0.3">
      <c r="A24" s="8" t="s">
        <v>27</v>
      </c>
      <c r="B24" s="8">
        <v>200</v>
      </c>
      <c r="C24" s="5">
        <f>D8</f>
        <v>0.43347359394512402</v>
      </c>
      <c r="E24" s="9" t="s">
        <v>27</v>
      </c>
      <c r="F24" s="9">
        <v>200</v>
      </c>
      <c r="G24" s="3">
        <f>E8</f>
        <v>0.30272722907173599</v>
      </c>
      <c r="H24" s="13"/>
      <c r="I24" s="11"/>
      <c r="J24" s="12"/>
    </row>
    <row r="25" spans="1:11" x14ac:dyDescent="0.3">
      <c r="A25" s="4"/>
      <c r="B25" s="8">
        <v>300</v>
      </c>
      <c r="C25" s="5">
        <f>G8</f>
        <v>0.26256077846496401</v>
      </c>
      <c r="E25" s="2"/>
      <c r="F25" s="9">
        <v>300</v>
      </c>
      <c r="G25" s="3">
        <f>H8</f>
        <v>0.37616392381888403</v>
      </c>
      <c r="H25" s="13"/>
      <c r="I25" s="11"/>
      <c r="J25" s="12"/>
    </row>
    <row r="26" spans="1:11" x14ac:dyDescent="0.3">
      <c r="A26" s="4"/>
      <c r="B26" s="8">
        <v>500</v>
      </c>
      <c r="C26" s="5">
        <f>I8</f>
        <v>0.27895426965193099</v>
      </c>
      <c r="E26" s="2"/>
      <c r="F26" s="9">
        <v>500</v>
      </c>
      <c r="G26" s="10" t="s">
        <v>25</v>
      </c>
      <c r="H26" s="13"/>
      <c r="I26" s="11"/>
      <c r="J26" s="14"/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0.38037299526942198</v>
      </c>
      <c r="E32" s="19" t="s">
        <v>24</v>
      </c>
      <c r="F32" s="19">
        <v>300</v>
      </c>
      <c r="G32" s="20">
        <f>G15</f>
        <v>0.39845264310084899</v>
      </c>
      <c r="I32" s="16" t="s">
        <v>23</v>
      </c>
      <c r="J32" s="16">
        <v>300</v>
      </c>
      <c r="K32" s="17">
        <f>C32</f>
        <v>0.38037299526942198</v>
      </c>
    </row>
    <row r="33" spans="1:11" x14ac:dyDescent="0.3">
      <c r="A33" s="16" t="s">
        <v>26</v>
      </c>
      <c r="B33" s="16">
        <v>300</v>
      </c>
      <c r="C33" s="17">
        <f>C16</f>
        <v>0.37378688770538299</v>
      </c>
      <c r="E33" s="19" t="s">
        <v>26</v>
      </c>
      <c r="F33" s="19">
        <v>300</v>
      </c>
      <c r="G33" s="20">
        <f>G16</f>
        <v>0.384164974612001</v>
      </c>
      <c r="I33" s="18"/>
      <c r="J33" s="16">
        <v>300</v>
      </c>
      <c r="K33" s="17">
        <f>C33</f>
        <v>0.37378688770538299</v>
      </c>
    </row>
    <row r="34" spans="1:11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0.39845264310084899</v>
      </c>
    </row>
    <row r="35" spans="1:11" x14ac:dyDescent="0.3">
      <c r="A35" s="18"/>
      <c r="B35" s="16" t="s">
        <v>28</v>
      </c>
      <c r="C35" s="17">
        <f>AVERAGE(C32:C33)</f>
        <v>0.37707994148740248</v>
      </c>
      <c r="E35" s="21"/>
      <c r="F35" s="19" t="s">
        <v>28</v>
      </c>
      <c r="G35" s="20">
        <f>AVERAGE(G32:G33)</f>
        <v>0.39130880885642499</v>
      </c>
      <c r="I35" s="19"/>
      <c r="J35" s="19">
        <v>300</v>
      </c>
      <c r="K35" s="20">
        <f>G33</f>
        <v>0.384164974612001</v>
      </c>
    </row>
    <row r="36" spans="1:11" x14ac:dyDescent="0.3">
      <c r="A36" s="18"/>
      <c r="B36" s="16" t="s">
        <v>29</v>
      </c>
      <c r="C36" s="17">
        <f>AVEDEV(C32:C33)</f>
        <v>3.2930537820194949E-3</v>
      </c>
      <c r="D36" s="15">
        <f>SQRT(((C32-C35)^2+(C33-C35)^2)/2)</f>
        <v>3.2930537820194949E-3</v>
      </c>
      <c r="E36" s="21"/>
      <c r="F36" s="19" t="s">
        <v>29</v>
      </c>
      <c r="G36" s="20">
        <f>AVEDEV(G32:G33)</f>
        <v>7.1438342444239966E-3</v>
      </c>
      <c r="I36" s="24" t="s">
        <v>26</v>
      </c>
      <c r="J36" s="26"/>
      <c r="K36" s="26"/>
    </row>
    <row r="37" spans="1:11" x14ac:dyDescent="0.3">
      <c r="A37" s="18"/>
      <c r="B37" s="22" t="s">
        <v>31</v>
      </c>
      <c r="C37" s="23">
        <f>_xlfn.STDEV.S(C32:C33)</f>
        <v>4.6570813201559837E-3</v>
      </c>
      <c r="D37" s="15">
        <f>SQRT(((C32-C35)^2+(C33-C35)^2)/1)</f>
        <v>4.6570813201559837E-3</v>
      </c>
      <c r="E37" s="21"/>
      <c r="F37" s="22" t="s">
        <v>31</v>
      </c>
      <c r="G37" s="23">
        <f>_xlfn.STDEV.S(G32:G33)</f>
        <v>1.0102907275809769E-2</v>
      </c>
      <c r="I37" s="26"/>
      <c r="J37" s="24" t="s">
        <v>28</v>
      </c>
      <c r="K37" s="25">
        <f>AVERAGE(K32:K35)</f>
        <v>0.38419437517191374</v>
      </c>
    </row>
    <row r="38" spans="1:11" x14ac:dyDescent="0.3">
      <c r="A38" s="18"/>
      <c r="B38" s="16" t="s">
        <v>30</v>
      </c>
      <c r="C38" s="17">
        <f>C36/C35</f>
        <v>8.7330388591606092E-3</v>
      </c>
      <c r="E38" s="21"/>
      <c r="F38" s="19" t="s">
        <v>30</v>
      </c>
      <c r="G38" s="20">
        <f>G36/G35</f>
        <v>1.8256257162473279E-2</v>
      </c>
      <c r="I38" s="26"/>
      <c r="J38" s="24" t="s">
        <v>29</v>
      </c>
      <c r="K38" s="25">
        <f>AVEDEV(K32:K35)</f>
        <v>7.1291339644676266E-3</v>
      </c>
    </row>
    <row r="39" spans="1:11" x14ac:dyDescent="0.3">
      <c r="A39" s="18"/>
      <c r="B39" s="16" t="s">
        <v>32</v>
      </c>
      <c r="C39" s="17">
        <f>C37/C35</f>
        <v>1.2350381995356197E-2</v>
      </c>
      <c r="E39" s="21"/>
      <c r="F39" s="19" t="s">
        <v>32</v>
      </c>
      <c r="G39" s="20">
        <f>G37/G35</f>
        <v>2.581824647734067E-2</v>
      </c>
      <c r="I39" s="26"/>
      <c r="J39" s="22" t="s">
        <v>31</v>
      </c>
      <c r="K39" s="23">
        <f>_xlfn.STDEV.S(K32:K35)</f>
        <v>1.0427812305742584E-2</v>
      </c>
    </row>
    <row r="40" spans="1:11" x14ac:dyDescent="0.3">
      <c r="I40" s="26"/>
      <c r="J40" s="24" t="s">
        <v>30</v>
      </c>
      <c r="K40" s="25">
        <f>K38/K37</f>
        <v>1.8556060226747426E-2</v>
      </c>
    </row>
    <row r="41" spans="1:11" x14ac:dyDescent="0.3">
      <c r="I41" s="26"/>
      <c r="J41" s="24" t="s">
        <v>32</v>
      </c>
      <c r="K41" s="25">
        <f>K39/K37</f>
        <v>2.7142022318979806E-2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"/>
  <sheetViews>
    <sheetView zoomScaleNormal="100" workbookViewId="0">
      <selection activeCell="N10" sqref="N10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6384" width="8.88671875" style="30"/>
  </cols>
  <sheetData>
    <row r="1" spans="2:14" ht="15" thickBot="1" x14ac:dyDescent="0.35"/>
    <row r="2" spans="2:14" ht="43.8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17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89">
        <v>4.7927253180343303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6">
        <v>150</v>
      </c>
      <c r="E4" s="82">
        <v>30</v>
      </c>
      <c r="F4" s="89">
        <v>4.9929511217925802</v>
      </c>
      <c r="G4" s="97">
        <f>AVERAGE(F3:F4)</f>
        <v>4.8928382199134557</v>
      </c>
      <c r="H4" s="98">
        <f>_xlfn.STDEV.S(F3:F4)</f>
        <v>0.14158102360598537</v>
      </c>
      <c r="I4" s="106">
        <f>H4/G4</f>
        <v>2.8936379508679045E-2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68">
        <v>4.7686734078400601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69">
        <v>4.9077985848138601</v>
      </c>
      <c r="G6" s="60">
        <f>AVERAGE(F5:F6)</f>
        <v>4.8382359963269597</v>
      </c>
      <c r="H6" s="61">
        <f>_xlfn.STDEV.S(F5:F6)</f>
        <v>9.8376356071952498E-2</v>
      </c>
      <c r="I6" s="62">
        <f>H6/G6</f>
        <v>2.0333104078973579E-2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66">
        <v>5.4147152806680898</v>
      </c>
      <c r="G7" s="58"/>
      <c r="H7" s="58"/>
      <c r="I7" s="59"/>
      <c r="M7" s="113">
        <v>5.4147152806680898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70">
        <v>5.3848833614323004</v>
      </c>
      <c r="G8" s="63"/>
      <c r="H8" s="64"/>
      <c r="I8" s="65"/>
      <c r="M8" s="114">
        <v>5.3848833614323004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70">
        <v>5.3219131078384603</v>
      </c>
      <c r="G9" s="63"/>
      <c r="H9" s="64"/>
      <c r="I9" s="65"/>
      <c r="M9" s="114">
        <v>5.3219131078384603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67">
        <v>5.24076159044085</v>
      </c>
      <c r="G10" s="55">
        <f>AVERAGE(F7:F10)</f>
        <v>5.3405683350949253</v>
      </c>
      <c r="H10" s="56">
        <f>_xlfn.STDEV.S(F7:F10)</f>
        <v>7.6965349085473117E-2</v>
      </c>
      <c r="I10" s="57">
        <f>H10/G10</f>
        <v>1.4411452912174955E-2</v>
      </c>
      <c r="M10" s="115">
        <v>5.24076159044085</v>
      </c>
      <c r="N10" s="116">
        <f>I10</f>
        <v>1.4411452912174955E-2</v>
      </c>
    </row>
    <row r="11" spans="2:14" x14ac:dyDescent="0.3">
      <c r="B11" s="47">
        <v>9</v>
      </c>
      <c r="C11" s="50" t="s">
        <v>38</v>
      </c>
      <c r="D11" s="73">
        <v>400</v>
      </c>
      <c r="E11" s="79">
        <v>15</v>
      </c>
      <c r="F11" s="68">
        <v>5.1851464382301202</v>
      </c>
      <c r="G11" s="58"/>
      <c r="H11" s="58"/>
      <c r="I11" s="59"/>
    </row>
    <row r="12" spans="2:14" ht="15" thickBot="1" x14ac:dyDescent="0.35">
      <c r="B12" s="46">
        <v>10</v>
      </c>
      <c r="C12" s="50" t="s">
        <v>38</v>
      </c>
      <c r="D12" s="74">
        <v>400</v>
      </c>
      <c r="E12" s="80">
        <v>30</v>
      </c>
      <c r="F12" s="69">
        <v>5.2284692910135604</v>
      </c>
      <c r="G12" s="60">
        <f>AVERAGE(F11:F12)</f>
        <v>5.2068078646218403</v>
      </c>
      <c r="H12" s="61">
        <f>_xlfn.STDEV.S(F11:F12)</f>
        <v>3.063388298351704E-2</v>
      </c>
      <c r="I12" s="62">
        <f>H12/G12</f>
        <v>5.883428730232571E-3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66">
        <v>3.6676623808811999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2">
        <v>550</v>
      </c>
      <c r="E14" s="83">
        <v>30</v>
      </c>
      <c r="F14" s="67" t="s">
        <v>45</v>
      </c>
      <c r="G14" s="92" t="s">
        <v>25</v>
      </c>
      <c r="H14" s="92" t="s">
        <v>25</v>
      </c>
      <c r="I14" s="109" t="s">
        <v>25</v>
      </c>
    </row>
    <row r="15" spans="2:14" x14ac:dyDescent="0.3">
      <c r="B15" s="47">
        <v>13</v>
      </c>
      <c r="C15" s="50" t="s">
        <v>38</v>
      </c>
      <c r="D15" s="96">
        <v>700</v>
      </c>
      <c r="E15" s="90">
        <v>15</v>
      </c>
      <c r="F15" s="88">
        <v>1.3169165514435499</v>
      </c>
      <c r="G15" s="94"/>
      <c r="H15" s="94"/>
      <c r="I15" s="95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5">
        <v>150</v>
      </c>
      <c r="E17" s="81">
        <v>15</v>
      </c>
      <c r="F17" s="66">
        <v>5.5439082357326503</v>
      </c>
      <c r="G17" s="33"/>
      <c r="H17" s="33"/>
      <c r="I17" s="40"/>
    </row>
    <row r="18" spans="2:9" ht="15" thickBot="1" x14ac:dyDescent="0.35">
      <c r="B18" s="46">
        <v>16</v>
      </c>
      <c r="C18" s="87" t="s">
        <v>41</v>
      </c>
      <c r="D18" s="72">
        <v>150</v>
      </c>
      <c r="E18" s="78">
        <v>30</v>
      </c>
      <c r="F18" s="67">
        <v>7.62086262055149</v>
      </c>
      <c r="G18" s="55">
        <f>AVERAGE(F17:F18)</f>
        <v>6.5823854281420697</v>
      </c>
      <c r="H18" s="56">
        <f>_xlfn.STDEV.S(F17:F18)</f>
        <v>1.4686285297205395</v>
      </c>
      <c r="I18" s="57">
        <f>H18/G18</f>
        <v>0.2231149399793004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68">
        <v>4.3589496333595399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74">
        <v>200</v>
      </c>
      <c r="E20" s="80">
        <v>30</v>
      </c>
      <c r="F20" s="69">
        <v>7.2509901643550201</v>
      </c>
      <c r="G20" s="60">
        <f>AVERAGE(F19:F20)</f>
        <v>5.80496989885728</v>
      </c>
      <c r="H20" s="61">
        <f>_xlfn.STDEV.S(F19:F20)</f>
        <v>2.0449814709332479</v>
      </c>
      <c r="I20" s="62">
        <f>H20/G20</f>
        <v>0.35228114987052844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66">
        <v>3.9892512275732099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67">
        <v>3.1814215963461701</v>
      </c>
      <c r="G22" s="55">
        <f>AVERAGE(F21:F22)</f>
        <v>3.5853364119596902</v>
      </c>
      <c r="H22" s="56">
        <f>_xlfn.STDEV.S(F21:F22)</f>
        <v>0.57122181028406682</v>
      </c>
      <c r="I22" s="57">
        <f>H22/G22</f>
        <v>0.1593216771454497</v>
      </c>
    </row>
    <row r="23" spans="2:9" x14ac:dyDescent="0.3">
      <c r="B23" s="47">
        <v>21</v>
      </c>
      <c r="C23" s="87" t="s">
        <v>41</v>
      </c>
      <c r="D23" s="96">
        <v>500</v>
      </c>
      <c r="E23" s="91">
        <v>15</v>
      </c>
      <c r="F23" s="88">
        <v>0.53935270821925096</v>
      </c>
      <c r="G23" s="35"/>
      <c r="H23" s="35"/>
      <c r="I23" s="37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2" sqref="E22:G26"/>
    </sheetView>
  </sheetViews>
  <sheetFormatPr defaultRowHeight="14.4" x14ac:dyDescent="0.3"/>
  <cols>
    <col min="1" max="1" width="16.44140625" bestFit="1" customWidth="1"/>
    <col min="2" max="14" width="18.6640625" customWidth="1"/>
  </cols>
  <sheetData>
    <row r="1" spans="1:14" x14ac:dyDescent="0.3">
      <c r="A1" t="s">
        <v>21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17</v>
      </c>
      <c r="B3" s="3">
        <v>4.9929511217925802</v>
      </c>
      <c r="C3" s="5">
        <v>4.7686734078400601</v>
      </c>
      <c r="D3" s="3">
        <v>4.9077985848138601</v>
      </c>
      <c r="E3" s="7">
        <v>5.3331971207988396</v>
      </c>
      <c r="F3" s="5">
        <v>5.4147152806680898</v>
      </c>
      <c r="G3" s="5">
        <v>5.3219131078384603</v>
      </c>
      <c r="H3" s="3">
        <v>5.3848833614323004</v>
      </c>
      <c r="I3" s="3">
        <v>5.24076159044085</v>
      </c>
      <c r="J3" s="5">
        <v>5.1851464382301202</v>
      </c>
      <c r="K3" s="3">
        <v>5.2284692910135604</v>
      </c>
      <c r="L3" s="5">
        <v>3.6676623808811999</v>
      </c>
      <c r="M3" s="5">
        <v>1.3169165514435499</v>
      </c>
      <c r="N3" s="5">
        <v>4.7927253180343303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 s="4">
        <v>15</v>
      </c>
      <c r="G4" s="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22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17</v>
      </c>
      <c r="B8" s="5">
        <v>5.5439082357326503</v>
      </c>
      <c r="C8" s="3">
        <v>7.62086262055149</v>
      </c>
      <c r="D8" s="5">
        <v>4.3589496333595399</v>
      </c>
      <c r="E8" s="3">
        <v>7.2509901643550201</v>
      </c>
      <c r="F8" s="7">
        <v>14.054991631819099</v>
      </c>
      <c r="G8" s="5">
        <v>3.9892512275732099</v>
      </c>
      <c r="H8" s="3">
        <v>3.1814215963461701</v>
      </c>
      <c r="I8" s="5">
        <v>0.53935270821925096</v>
      </c>
      <c r="J8" s="1"/>
    </row>
    <row r="9" spans="1:14" x14ac:dyDescent="0.3">
      <c r="A9" t="s">
        <v>4</v>
      </c>
      <c r="B9" s="4">
        <v>15</v>
      </c>
      <c r="C9" s="2">
        <v>30</v>
      </c>
      <c r="D9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21a</v>
      </c>
      <c r="B12" s="8" t="s">
        <v>0</v>
      </c>
      <c r="C12" s="8" t="s">
        <v>5</v>
      </c>
      <c r="E12" s="9" t="str">
        <f>A1</f>
        <v>Figure 21a</v>
      </c>
      <c r="F12" s="9" t="s">
        <v>0</v>
      </c>
      <c r="G12" s="9" t="s">
        <v>5</v>
      </c>
    </row>
    <row r="13" spans="1:14" x14ac:dyDescent="0.3">
      <c r="A13" s="8" t="s">
        <v>23</v>
      </c>
      <c r="B13" s="8">
        <v>150</v>
      </c>
      <c r="C13" s="5">
        <f>N3</f>
        <v>4.7927253180343303</v>
      </c>
      <c r="E13" s="9" t="s">
        <v>24</v>
      </c>
      <c r="F13" s="9">
        <v>150</v>
      </c>
      <c r="G13" s="3">
        <f>B3</f>
        <v>4.9929511217925802</v>
      </c>
    </row>
    <row r="14" spans="1:14" x14ac:dyDescent="0.3">
      <c r="A14" s="8" t="s">
        <v>26</v>
      </c>
      <c r="B14" s="8">
        <v>200</v>
      </c>
      <c r="C14" s="5">
        <f>C3</f>
        <v>4.7686734078400601</v>
      </c>
      <c r="E14" s="9" t="s">
        <v>26</v>
      </c>
      <c r="F14" s="9">
        <v>200</v>
      </c>
      <c r="G14" s="3">
        <f>D3</f>
        <v>4.9077985848138601</v>
      </c>
    </row>
    <row r="15" spans="1:14" x14ac:dyDescent="0.3">
      <c r="A15" s="4"/>
      <c r="B15" s="8">
        <v>300</v>
      </c>
      <c r="C15" s="5">
        <f>F3</f>
        <v>5.4147152806680898</v>
      </c>
      <c r="E15" s="2"/>
      <c r="F15" s="9">
        <v>300</v>
      </c>
      <c r="G15" s="3">
        <f>H3</f>
        <v>5.3848833614323004</v>
      </c>
    </row>
    <row r="16" spans="1:14" x14ac:dyDescent="0.3">
      <c r="A16" s="4"/>
      <c r="B16" s="8">
        <v>300</v>
      </c>
      <c r="C16" s="5">
        <f>G3</f>
        <v>5.3219131078384603</v>
      </c>
      <c r="E16" s="2"/>
      <c r="F16" s="9">
        <v>300</v>
      </c>
      <c r="G16" s="3">
        <f>I3</f>
        <v>5.24076159044085</v>
      </c>
    </row>
    <row r="17" spans="1:11" x14ac:dyDescent="0.3">
      <c r="A17" s="4"/>
      <c r="B17" s="8">
        <v>400</v>
      </c>
      <c r="C17" s="5">
        <f>J3</f>
        <v>5.1851464382301202</v>
      </c>
      <c r="E17" s="2"/>
      <c r="F17" s="9">
        <v>400</v>
      </c>
      <c r="G17" s="3">
        <f>K3</f>
        <v>5.2284692910135604</v>
      </c>
    </row>
    <row r="18" spans="1:11" x14ac:dyDescent="0.3">
      <c r="A18" s="4"/>
      <c r="B18" s="8">
        <v>550</v>
      </c>
      <c r="C18" s="5">
        <f>L3</f>
        <v>3.6676623808811999</v>
      </c>
      <c r="E18" s="2"/>
      <c r="F18" s="9">
        <v>550</v>
      </c>
      <c r="G18" s="10" t="s">
        <v>25</v>
      </c>
    </row>
    <row r="19" spans="1:11" x14ac:dyDescent="0.3">
      <c r="A19" s="4"/>
      <c r="B19" s="8">
        <v>700</v>
      </c>
      <c r="C19" s="5">
        <f>M3</f>
        <v>1.3169165514435499</v>
      </c>
      <c r="E19" s="2"/>
      <c r="F19" s="9">
        <v>700</v>
      </c>
      <c r="G19" s="10" t="s">
        <v>25</v>
      </c>
    </row>
    <row r="22" spans="1:11" x14ac:dyDescent="0.3">
      <c r="A22" s="8" t="str">
        <f>A6</f>
        <v>Figure 21b</v>
      </c>
      <c r="B22" s="8" t="s">
        <v>0</v>
      </c>
      <c r="C22" s="8" t="s">
        <v>5</v>
      </c>
      <c r="E22" s="9" t="str">
        <f>A6</f>
        <v>Figure 21b</v>
      </c>
      <c r="F22" s="9" t="s">
        <v>0</v>
      </c>
      <c r="G22" s="9" t="s">
        <v>5</v>
      </c>
    </row>
    <row r="23" spans="1:11" x14ac:dyDescent="0.3">
      <c r="A23" s="8" t="s">
        <v>23</v>
      </c>
      <c r="B23" s="8">
        <v>150</v>
      </c>
      <c r="C23" s="5">
        <f>B8</f>
        <v>5.5439082357326503</v>
      </c>
      <c r="E23" s="9" t="s">
        <v>24</v>
      </c>
      <c r="F23" s="9">
        <v>150</v>
      </c>
      <c r="G23" s="3">
        <f>C8</f>
        <v>7.62086262055149</v>
      </c>
    </row>
    <row r="24" spans="1:11" x14ac:dyDescent="0.3">
      <c r="A24" s="8" t="s">
        <v>27</v>
      </c>
      <c r="B24" s="8">
        <v>200</v>
      </c>
      <c r="C24" s="5">
        <f>D8</f>
        <v>4.3589496333595399</v>
      </c>
      <c r="E24" s="9" t="s">
        <v>27</v>
      </c>
      <c r="F24" s="9">
        <v>200</v>
      </c>
      <c r="G24" s="3">
        <f>E8</f>
        <v>7.2509901643550201</v>
      </c>
    </row>
    <row r="25" spans="1:11" x14ac:dyDescent="0.3">
      <c r="A25" s="4"/>
      <c r="B25" s="8">
        <v>300</v>
      </c>
      <c r="C25" s="5">
        <f>G8</f>
        <v>3.9892512275732099</v>
      </c>
      <c r="E25" s="2"/>
      <c r="F25" s="9">
        <v>300</v>
      </c>
      <c r="G25" s="3">
        <f>H8</f>
        <v>3.1814215963461701</v>
      </c>
    </row>
    <row r="26" spans="1:11" x14ac:dyDescent="0.3">
      <c r="A26" s="4"/>
      <c r="B26" s="8">
        <v>500</v>
      </c>
      <c r="C26" s="5">
        <f>I8</f>
        <v>0.53935270821925096</v>
      </c>
      <c r="E26" s="2"/>
      <c r="F26" s="9">
        <v>500</v>
      </c>
      <c r="G26" s="10" t="s">
        <v>25</v>
      </c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5.4147152806680898</v>
      </c>
      <c r="E32" s="19" t="s">
        <v>24</v>
      </c>
      <c r="F32" s="19">
        <v>300</v>
      </c>
      <c r="G32" s="20">
        <f>G15</f>
        <v>5.3848833614323004</v>
      </c>
      <c r="I32" s="16" t="s">
        <v>23</v>
      </c>
      <c r="J32" s="16">
        <v>300</v>
      </c>
      <c r="K32" s="17">
        <f>C32</f>
        <v>5.4147152806680898</v>
      </c>
    </row>
    <row r="33" spans="1:11" x14ac:dyDescent="0.3">
      <c r="A33" s="16" t="s">
        <v>26</v>
      </c>
      <c r="B33" s="16">
        <v>300</v>
      </c>
      <c r="C33" s="17">
        <f>C16</f>
        <v>5.3219131078384603</v>
      </c>
      <c r="E33" s="19" t="s">
        <v>26</v>
      </c>
      <c r="F33" s="19">
        <v>300</v>
      </c>
      <c r="G33" s="20">
        <f>G16</f>
        <v>5.24076159044085</v>
      </c>
      <c r="I33" s="18"/>
      <c r="J33" s="16">
        <v>300</v>
      </c>
      <c r="K33" s="17">
        <f>C33</f>
        <v>5.3219131078384603</v>
      </c>
    </row>
    <row r="34" spans="1:11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5.3848833614323004</v>
      </c>
    </row>
    <row r="35" spans="1:11" x14ac:dyDescent="0.3">
      <c r="A35" s="18"/>
      <c r="B35" s="16" t="s">
        <v>28</v>
      </c>
      <c r="C35" s="17">
        <f>AVERAGE(C32:C33)</f>
        <v>5.3683141942532746</v>
      </c>
      <c r="E35" s="21"/>
      <c r="F35" s="19" t="s">
        <v>28</v>
      </c>
      <c r="G35" s="20">
        <f>AVERAGE(G32:G33)</f>
        <v>5.3128224759365752</v>
      </c>
      <c r="I35" s="19"/>
      <c r="J35" s="19">
        <v>300</v>
      </c>
      <c r="K35" s="20">
        <f>G33</f>
        <v>5.24076159044085</v>
      </c>
    </row>
    <row r="36" spans="1:11" x14ac:dyDescent="0.3">
      <c r="A36" s="18"/>
      <c r="B36" s="16" t="s">
        <v>29</v>
      </c>
      <c r="C36" s="17">
        <f>AVEDEV(C32:C33)</f>
        <v>4.6401086414814774E-2</v>
      </c>
      <c r="D36" s="15">
        <f>SQRT(((C32-C35)^2+(C33-C35)^2)/2)</f>
        <v>4.6401086414814774E-2</v>
      </c>
      <c r="E36" s="21"/>
      <c r="F36" s="19" t="s">
        <v>29</v>
      </c>
      <c r="G36" s="20">
        <f>AVEDEV(G32:G33)</f>
        <v>7.2060885495725202E-2</v>
      </c>
      <c r="I36" s="24" t="s">
        <v>26</v>
      </c>
      <c r="J36" s="26"/>
      <c r="K36" s="26"/>
    </row>
    <row r="37" spans="1:11" x14ac:dyDescent="0.3">
      <c r="A37" s="18"/>
      <c r="B37" s="22" t="s">
        <v>31</v>
      </c>
      <c r="C37" s="23">
        <f>_xlfn.STDEV.S(C32:C33)</f>
        <v>6.5621045716677026E-2</v>
      </c>
      <c r="D37" s="15">
        <f>SQRT(((C32-C35)^2+(C33-C35)^2)/1)</f>
        <v>6.5621045716677026E-2</v>
      </c>
      <c r="E37" s="21"/>
      <c r="F37" s="22" t="s">
        <v>31</v>
      </c>
      <c r="G37" s="23">
        <f>_xlfn.STDEV.S(G32:G33)</f>
        <v>0.10190948158466923</v>
      </c>
      <c r="I37" s="26"/>
      <c r="J37" s="24" t="s">
        <v>28</v>
      </c>
      <c r="K37" s="25">
        <f>AVERAGE(K32:K35)</f>
        <v>5.3405683350949253</v>
      </c>
    </row>
    <row r="38" spans="1:11" x14ac:dyDescent="0.3">
      <c r="A38" s="18"/>
      <c r="B38" s="16" t="s">
        <v>30</v>
      </c>
      <c r="C38" s="17">
        <f>C36/C35</f>
        <v>8.6435116753200963E-3</v>
      </c>
      <c r="E38" s="21"/>
      <c r="F38" s="19" t="s">
        <v>30</v>
      </c>
      <c r="G38" s="20">
        <f>G36/G35</f>
        <v>1.3563578648093618E-2</v>
      </c>
      <c r="I38" s="26"/>
      <c r="J38" s="24" t="s">
        <v>29</v>
      </c>
      <c r="K38" s="25">
        <f>AVEDEV(K32:K35)</f>
        <v>5.9230985955269988E-2</v>
      </c>
    </row>
    <row r="39" spans="1:11" x14ac:dyDescent="0.3">
      <c r="A39" s="18"/>
      <c r="B39" s="16" t="s">
        <v>32</v>
      </c>
      <c r="C39" s="17">
        <f>C37/C35</f>
        <v>1.2223771437767872E-2</v>
      </c>
      <c r="E39" s="21"/>
      <c r="F39" s="19" t="s">
        <v>32</v>
      </c>
      <c r="G39" s="20">
        <f>G37/G35</f>
        <v>1.9181796878448124E-2</v>
      </c>
      <c r="I39" s="26"/>
      <c r="J39" s="22" t="s">
        <v>31</v>
      </c>
      <c r="K39" s="23">
        <f>_xlfn.STDEV.S(K32:K35)</f>
        <v>7.6965349085473117E-2</v>
      </c>
    </row>
    <row r="40" spans="1:11" x14ac:dyDescent="0.3">
      <c r="I40" s="26"/>
      <c r="J40" s="24" t="s">
        <v>30</v>
      </c>
      <c r="K40" s="25">
        <f>K38/K37</f>
        <v>1.1090764547668164E-2</v>
      </c>
    </row>
    <row r="41" spans="1:11" x14ac:dyDescent="0.3">
      <c r="I41" s="26"/>
      <c r="J41" s="24" t="s">
        <v>32</v>
      </c>
      <c r="K41" s="25">
        <f>K39/K37</f>
        <v>1.4411452912174955E-2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zoomScaleNormal="100" workbookViewId="0">
      <selection activeCell="T13" sqref="T13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6384" width="8.88671875" style="30"/>
  </cols>
  <sheetData>
    <row r="1" spans="2:14" ht="15" thickBot="1" x14ac:dyDescent="0.35"/>
    <row r="2" spans="2:14" ht="29.4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40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31">
        <v>0.76190421914561801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6">
        <v>150</v>
      </c>
      <c r="E4" s="82">
        <v>30</v>
      </c>
      <c r="F4" s="31">
        <v>0.78525788766120697</v>
      </c>
      <c r="G4" s="97">
        <f>AVERAGE(F3:F4)</f>
        <v>0.77358105340341243</v>
      </c>
      <c r="H4" s="98">
        <f>_xlfn.STDEV.S(F3:F4)</f>
        <v>1.6513537372955724E-2</v>
      </c>
      <c r="I4" s="106">
        <f>H4/G4</f>
        <v>2.1346874125605205E-2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39">
        <v>0.79065587810255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41">
        <v>0.79009101790394498</v>
      </c>
      <c r="G6" s="60">
        <f>AVERAGE(F5:F6)</f>
        <v>0.79037344800324749</v>
      </c>
      <c r="H6" s="61">
        <f>_xlfn.STDEV.S(F5:F6)</f>
        <v>3.9941647685599082E-4</v>
      </c>
      <c r="I6" s="62">
        <f>H6/G6</f>
        <v>5.0535158774001434E-4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34">
        <v>0.80980838767651298</v>
      </c>
      <c r="G7" s="58"/>
      <c r="H7" s="58"/>
      <c r="I7" s="59"/>
      <c r="M7" s="113">
        <v>0.77528006835879903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36">
        <v>0.77528006835879903</v>
      </c>
      <c r="G8" s="63"/>
      <c r="H8" s="64"/>
      <c r="I8" s="65"/>
      <c r="M8" s="114">
        <v>0.80980838767651298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36">
        <v>0.85062669099685995</v>
      </c>
      <c r="G9" s="63"/>
      <c r="H9" s="64"/>
      <c r="I9" s="65"/>
      <c r="M9" s="114">
        <v>0.821221003647154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38">
        <v>0.821221003647154</v>
      </c>
      <c r="G10" s="55">
        <f>AVERAGE(F7:F10)</f>
        <v>0.81423403766983149</v>
      </c>
      <c r="H10" s="56">
        <f>_xlfn.STDEV.S(F7:F10)</f>
        <v>3.114611271998351E-2</v>
      </c>
      <c r="I10" s="57">
        <f>H10/G10</f>
        <v>3.8252039682739387E-2</v>
      </c>
      <c r="M10" s="115">
        <v>0.85062669099685995</v>
      </c>
      <c r="N10" s="116">
        <f>I10</f>
        <v>3.8252039682739387E-2</v>
      </c>
    </row>
    <row r="11" spans="2:14" x14ac:dyDescent="0.3">
      <c r="B11" s="47">
        <v>9</v>
      </c>
      <c r="C11" s="50" t="s">
        <v>38</v>
      </c>
      <c r="D11" s="73">
        <v>400</v>
      </c>
      <c r="E11" s="79">
        <v>15</v>
      </c>
      <c r="F11" s="39">
        <v>0.74991939583480105</v>
      </c>
      <c r="G11" s="58"/>
      <c r="H11" s="58"/>
      <c r="I11" s="59"/>
    </row>
    <row r="12" spans="2:14" ht="15" thickBot="1" x14ac:dyDescent="0.35">
      <c r="B12" s="46">
        <v>10</v>
      </c>
      <c r="C12" s="50" t="s">
        <v>38</v>
      </c>
      <c r="D12" s="74">
        <v>400</v>
      </c>
      <c r="E12" s="80">
        <v>30</v>
      </c>
      <c r="F12" s="41">
        <v>0.76313315118429903</v>
      </c>
      <c r="G12" s="60">
        <f>AVERAGE(F11:F12)</f>
        <v>0.75652627350955004</v>
      </c>
      <c r="H12" s="61">
        <f>_xlfn.STDEV.S(F11:F12)</f>
        <v>9.34353601257004E-3</v>
      </c>
      <c r="I12" s="62">
        <f>H12/G12</f>
        <v>1.2350577025203728E-2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34">
        <v>0.72826333252823405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2">
        <v>550</v>
      </c>
      <c r="E14" s="83">
        <v>30</v>
      </c>
      <c r="F14" s="67" t="s">
        <v>45</v>
      </c>
      <c r="G14" s="92" t="s">
        <v>25</v>
      </c>
      <c r="H14" s="92" t="s">
        <v>25</v>
      </c>
      <c r="I14" s="109" t="s">
        <v>25</v>
      </c>
    </row>
    <row r="15" spans="2:14" x14ac:dyDescent="0.3">
      <c r="B15" s="47">
        <v>13</v>
      </c>
      <c r="C15" s="50" t="s">
        <v>38</v>
      </c>
      <c r="D15" s="73">
        <v>700</v>
      </c>
      <c r="E15" s="79">
        <v>15</v>
      </c>
      <c r="F15" s="39">
        <v>0.82108068494353004</v>
      </c>
      <c r="G15" s="58"/>
      <c r="H15" s="58"/>
      <c r="I15" s="59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6">
        <v>150</v>
      </c>
      <c r="E17" s="93">
        <v>15</v>
      </c>
      <c r="F17" s="31">
        <v>0.66366487750727299</v>
      </c>
      <c r="G17" s="35"/>
      <c r="H17" s="35"/>
      <c r="I17" s="37"/>
    </row>
    <row r="18" spans="2:9" ht="15" thickBot="1" x14ac:dyDescent="0.35">
      <c r="B18" s="46">
        <v>16</v>
      </c>
      <c r="C18" s="87" t="s">
        <v>41</v>
      </c>
      <c r="D18" s="76">
        <v>150</v>
      </c>
      <c r="E18" s="82">
        <v>30</v>
      </c>
      <c r="F18" s="31">
        <v>0.54675479548348904</v>
      </c>
      <c r="G18" s="97">
        <f>AVERAGE(F17:F18)</f>
        <v>0.60520983649538107</v>
      </c>
      <c r="H18" s="98">
        <f>_xlfn.STDEV.S(F17:F18)</f>
        <v>8.2667911788093115E-2</v>
      </c>
      <c r="I18" s="106">
        <f>H18/G18</f>
        <v>0.13659380070027008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39">
        <v>1.00363550764458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74">
        <v>200</v>
      </c>
      <c r="E20" s="80">
        <v>30</v>
      </c>
      <c r="F20" s="41">
        <v>0.55745560831062801</v>
      </c>
      <c r="G20" s="60">
        <f>AVERAGE(F19:F20)</f>
        <v>0.78054555797760394</v>
      </c>
      <c r="H20" s="61">
        <f>_xlfn.STDEV.S(F19:F20)</f>
        <v>0.3154968324481689</v>
      </c>
      <c r="I20" s="62">
        <f>H20/G20</f>
        <v>0.40420040729668899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34">
        <v>0.93569863671592901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38">
        <v>1.3797406380358299</v>
      </c>
      <c r="G22" s="55">
        <f>AVERAGE(F21:F22)</f>
        <v>1.1577196373758794</v>
      </c>
      <c r="H22" s="56">
        <f>_xlfn.STDEV.S(F21:F22)</f>
        <v>0.31398511026494841</v>
      </c>
      <c r="I22" s="57">
        <f>H22/G22</f>
        <v>0.27120997185176549</v>
      </c>
    </row>
    <row r="23" spans="2:9" x14ac:dyDescent="0.3">
      <c r="B23" s="47">
        <v>21</v>
      </c>
      <c r="C23" s="87" t="s">
        <v>41</v>
      </c>
      <c r="D23" s="73">
        <v>500</v>
      </c>
      <c r="E23" s="99">
        <v>15</v>
      </c>
      <c r="F23" s="39">
        <v>7.9571554635787303</v>
      </c>
      <c r="G23" s="33"/>
      <c r="H23" s="33"/>
      <c r="I23" s="40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  <row r="26" spans="2:9" x14ac:dyDescent="0.3">
      <c r="D26" s="85"/>
      <c r="E26" s="86"/>
    </row>
  </sheetData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E22" sqref="E22:G26"/>
    </sheetView>
  </sheetViews>
  <sheetFormatPr defaultRowHeight="14.4" x14ac:dyDescent="0.3"/>
  <cols>
    <col min="1" max="1" width="16.44140625" bestFit="1" customWidth="1"/>
    <col min="2" max="14" width="18.6640625" customWidth="1"/>
  </cols>
  <sheetData>
    <row r="1" spans="1:14" x14ac:dyDescent="0.3">
      <c r="A1" t="s">
        <v>20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18</v>
      </c>
      <c r="B3" s="3">
        <v>0.78525788766120697</v>
      </c>
      <c r="C3" s="5">
        <v>0.79065587810255</v>
      </c>
      <c r="D3" s="3">
        <v>0.79009101790394498</v>
      </c>
      <c r="E3" s="7">
        <v>0.745920445979951</v>
      </c>
      <c r="F3" s="5">
        <v>0.80980838767651298</v>
      </c>
      <c r="G3" s="5">
        <v>0.85062669099685995</v>
      </c>
      <c r="H3" s="3">
        <v>0.77528006835879903</v>
      </c>
      <c r="I3" s="3">
        <v>0.821221003647154</v>
      </c>
      <c r="J3" s="5">
        <v>0.74991939583480105</v>
      </c>
      <c r="K3" s="3">
        <v>0.76313315118429903</v>
      </c>
      <c r="L3" s="5">
        <v>0.72826333252823405</v>
      </c>
      <c r="M3" s="5">
        <v>0.82108068494353004</v>
      </c>
      <c r="N3" s="5">
        <v>0.76190421914561801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 s="4">
        <v>15</v>
      </c>
      <c r="G4" s="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19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18</v>
      </c>
      <c r="B8" s="5">
        <v>0.66366487750727299</v>
      </c>
      <c r="C8" s="3">
        <v>0.54675479548348904</v>
      </c>
      <c r="D8" s="5">
        <v>1.00363550764458</v>
      </c>
      <c r="E8" s="3">
        <v>0.55745560831062801</v>
      </c>
      <c r="F8" s="7">
        <v>0.29314997534506798</v>
      </c>
      <c r="G8" s="5">
        <v>0.93569863671592901</v>
      </c>
      <c r="H8" s="3">
        <v>1.3797406380358299</v>
      </c>
      <c r="I8" s="5">
        <v>7.9571554635787303</v>
      </c>
      <c r="J8" s="1"/>
    </row>
    <row r="9" spans="1:14" x14ac:dyDescent="0.3">
      <c r="A9" t="s">
        <v>4</v>
      </c>
      <c r="B9" s="4">
        <v>15</v>
      </c>
      <c r="C9" s="2">
        <v>30</v>
      </c>
      <c r="D9" s="4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22a</v>
      </c>
      <c r="B12" s="8" t="s">
        <v>0</v>
      </c>
      <c r="C12" s="8" t="s">
        <v>5</v>
      </c>
      <c r="E12" s="9" t="str">
        <f>A1</f>
        <v>Figure 22a</v>
      </c>
      <c r="F12" s="9" t="s">
        <v>0</v>
      </c>
      <c r="G12" s="9" t="s">
        <v>5</v>
      </c>
    </row>
    <row r="13" spans="1:14" x14ac:dyDescent="0.3">
      <c r="A13" s="8" t="s">
        <v>23</v>
      </c>
      <c r="B13" s="8">
        <v>150</v>
      </c>
      <c r="C13" s="5">
        <f>N3</f>
        <v>0.76190421914561801</v>
      </c>
      <c r="E13" s="9" t="s">
        <v>24</v>
      </c>
      <c r="F13" s="9">
        <v>150</v>
      </c>
      <c r="G13" s="3">
        <f>B3</f>
        <v>0.78525788766120697</v>
      </c>
    </row>
    <row r="14" spans="1:14" x14ac:dyDescent="0.3">
      <c r="A14" s="8" t="s">
        <v>26</v>
      </c>
      <c r="B14" s="8">
        <v>200</v>
      </c>
      <c r="C14" s="5">
        <f>C3</f>
        <v>0.79065587810255</v>
      </c>
      <c r="E14" s="9" t="s">
        <v>26</v>
      </c>
      <c r="F14" s="9">
        <v>200</v>
      </c>
      <c r="G14" s="3">
        <f>D3</f>
        <v>0.79009101790394498</v>
      </c>
    </row>
    <row r="15" spans="1:14" x14ac:dyDescent="0.3">
      <c r="A15" s="4"/>
      <c r="B15" s="8">
        <v>300</v>
      </c>
      <c r="C15" s="5">
        <f>F3</f>
        <v>0.80980838767651298</v>
      </c>
      <c r="E15" s="2"/>
      <c r="F15" s="9">
        <v>300</v>
      </c>
      <c r="G15" s="3">
        <f>H3</f>
        <v>0.77528006835879903</v>
      </c>
    </row>
    <row r="16" spans="1:14" x14ac:dyDescent="0.3">
      <c r="A16" s="4"/>
      <c r="B16" s="8">
        <v>300</v>
      </c>
      <c r="C16" s="5">
        <f>G3</f>
        <v>0.85062669099685995</v>
      </c>
      <c r="E16" s="2"/>
      <c r="F16" s="9">
        <v>300</v>
      </c>
      <c r="G16" s="3">
        <f>I3</f>
        <v>0.821221003647154</v>
      </c>
    </row>
    <row r="17" spans="1:11" x14ac:dyDescent="0.3">
      <c r="A17" s="4"/>
      <c r="B17" s="8">
        <v>400</v>
      </c>
      <c r="C17" s="5">
        <f>J3</f>
        <v>0.74991939583480105</v>
      </c>
      <c r="E17" s="2"/>
      <c r="F17" s="9">
        <v>400</v>
      </c>
      <c r="G17" s="3">
        <f>K3</f>
        <v>0.76313315118429903</v>
      </c>
    </row>
    <row r="18" spans="1:11" x14ac:dyDescent="0.3">
      <c r="A18" s="4"/>
      <c r="B18" s="8">
        <v>550</v>
      </c>
      <c r="C18" s="5">
        <f>L3</f>
        <v>0.72826333252823405</v>
      </c>
      <c r="E18" s="2"/>
      <c r="F18" s="9">
        <v>550</v>
      </c>
      <c r="G18" s="10" t="s">
        <v>25</v>
      </c>
    </row>
    <row r="19" spans="1:11" x14ac:dyDescent="0.3">
      <c r="A19" s="4"/>
      <c r="B19" s="8">
        <v>700</v>
      </c>
      <c r="C19" s="5">
        <f>M3</f>
        <v>0.82108068494353004</v>
      </c>
      <c r="E19" s="2"/>
      <c r="F19" s="9">
        <v>700</v>
      </c>
      <c r="G19" s="10" t="s">
        <v>25</v>
      </c>
    </row>
    <row r="22" spans="1:11" x14ac:dyDescent="0.3">
      <c r="A22" s="8" t="str">
        <f>A6</f>
        <v>Figure 22b</v>
      </c>
      <c r="B22" s="8" t="s">
        <v>0</v>
      </c>
      <c r="C22" s="8" t="s">
        <v>5</v>
      </c>
      <c r="E22" s="9" t="str">
        <f>A6</f>
        <v>Figure 22b</v>
      </c>
      <c r="F22" s="9" t="s">
        <v>0</v>
      </c>
      <c r="G22" s="9" t="s">
        <v>5</v>
      </c>
    </row>
    <row r="23" spans="1:11" x14ac:dyDescent="0.3">
      <c r="A23" s="8" t="s">
        <v>23</v>
      </c>
      <c r="B23" s="8">
        <v>150</v>
      </c>
      <c r="C23" s="5">
        <f>B8</f>
        <v>0.66366487750727299</v>
      </c>
      <c r="E23" s="9" t="s">
        <v>24</v>
      </c>
      <c r="F23" s="9">
        <v>150</v>
      </c>
      <c r="G23" s="3">
        <f>C8</f>
        <v>0.54675479548348904</v>
      </c>
    </row>
    <row r="24" spans="1:11" x14ac:dyDescent="0.3">
      <c r="A24" s="8" t="s">
        <v>27</v>
      </c>
      <c r="B24" s="8">
        <v>200</v>
      </c>
      <c r="C24" s="5">
        <f>D8</f>
        <v>1.00363550764458</v>
      </c>
      <c r="E24" s="9" t="s">
        <v>27</v>
      </c>
      <c r="F24" s="9">
        <v>200</v>
      </c>
      <c r="G24" s="3">
        <f>E8</f>
        <v>0.55745560831062801</v>
      </c>
    </row>
    <row r="25" spans="1:11" x14ac:dyDescent="0.3">
      <c r="A25" s="4"/>
      <c r="B25" s="8">
        <v>300</v>
      </c>
      <c r="C25" s="5">
        <f>G8</f>
        <v>0.93569863671592901</v>
      </c>
      <c r="E25" s="2"/>
      <c r="F25" s="9">
        <v>300</v>
      </c>
      <c r="G25" s="3">
        <f>H8</f>
        <v>1.3797406380358299</v>
      </c>
    </row>
    <row r="26" spans="1:11" x14ac:dyDescent="0.3">
      <c r="A26" s="4"/>
      <c r="B26" s="8">
        <v>500</v>
      </c>
      <c r="C26" s="5">
        <f>I8</f>
        <v>7.9571554635787303</v>
      </c>
      <c r="E26" s="2"/>
      <c r="F26" s="9">
        <v>500</v>
      </c>
      <c r="G26" s="10" t="s">
        <v>25</v>
      </c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0.80980838767651298</v>
      </c>
      <c r="E32" s="19" t="s">
        <v>24</v>
      </c>
      <c r="F32" s="19">
        <v>300</v>
      </c>
      <c r="G32" s="20">
        <f>G15</f>
        <v>0.77528006835879903</v>
      </c>
      <c r="I32" s="16" t="s">
        <v>23</v>
      </c>
      <c r="J32" s="16">
        <v>300</v>
      </c>
      <c r="K32" s="17">
        <f>C32</f>
        <v>0.80980838767651298</v>
      </c>
    </row>
    <row r="33" spans="1:11" x14ac:dyDescent="0.3">
      <c r="A33" s="16" t="s">
        <v>26</v>
      </c>
      <c r="B33" s="16">
        <v>300</v>
      </c>
      <c r="C33" s="17">
        <f>C16</f>
        <v>0.85062669099685995</v>
      </c>
      <c r="E33" s="19" t="s">
        <v>26</v>
      </c>
      <c r="F33" s="19">
        <v>300</v>
      </c>
      <c r="G33" s="20">
        <f>G16</f>
        <v>0.821221003647154</v>
      </c>
      <c r="I33" s="18"/>
      <c r="J33" s="16">
        <v>300</v>
      </c>
      <c r="K33" s="17">
        <f>C33</f>
        <v>0.85062669099685995</v>
      </c>
    </row>
    <row r="34" spans="1:11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0.77528006835879903</v>
      </c>
    </row>
    <row r="35" spans="1:11" x14ac:dyDescent="0.3">
      <c r="A35" s="18"/>
      <c r="B35" s="16" t="s">
        <v>28</v>
      </c>
      <c r="C35" s="17">
        <f>AVERAGE(C32:C33)</f>
        <v>0.83021753933668641</v>
      </c>
      <c r="E35" s="21"/>
      <c r="F35" s="19" t="s">
        <v>28</v>
      </c>
      <c r="G35" s="20">
        <f>AVERAGE(G32:G33)</f>
        <v>0.79825053600297657</v>
      </c>
      <c r="I35" s="19"/>
      <c r="J35" s="19">
        <v>300</v>
      </c>
      <c r="K35" s="20">
        <f>G33</f>
        <v>0.821221003647154</v>
      </c>
    </row>
    <row r="36" spans="1:11" x14ac:dyDescent="0.3">
      <c r="A36" s="18"/>
      <c r="B36" s="16" t="s">
        <v>29</v>
      </c>
      <c r="C36" s="17">
        <f>AVEDEV(C32:C33)</f>
        <v>2.0409151660173486E-2</v>
      </c>
      <c r="D36" s="15">
        <f>SQRT(((C32-C35)^2+(C33-C35)^2)/2)</f>
        <v>2.0409151660173486E-2</v>
      </c>
      <c r="E36" s="21"/>
      <c r="F36" s="19" t="s">
        <v>29</v>
      </c>
      <c r="G36" s="20">
        <f>AVEDEV(G32:G33)</f>
        <v>2.2970467644177484E-2</v>
      </c>
      <c r="I36" s="24" t="s">
        <v>26</v>
      </c>
      <c r="J36" s="26"/>
      <c r="K36" s="26"/>
    </row>
    <row r="37" spans="1:11" x14ac:dyDescent="0.3">
      <c r="A37" s="18"/>
      <c r="B37" s="22" t="s">
        <v>31</v>
      </c>
      <c r="C37" s="23">
        <f>_xlfn.STDEV.S(C32:C33)</f>
        <v>2.886289907434671E-2</v>
      </c>
      <c r="D37" s="15">
        <f>SQRT(((C32-C35)^2+(C33-C35)^2)/1)</f>
        <v>2.886289907434671E-2</v>
      </c>
      <c r="E37" s="21"/>
      <c r="F37" s="22" t="s">
        <v>31</v>
      </c>
      <c r="G37" s="23">
        <f>_xlfn.STDEV.S(G32:G33)</f>
        <v>3.2485146876448157E-2</v>
      </c>
      <c r="I37" s="26"/>
      <c r="J37" s="24" t="s">
        <v>28</v>
      </c>
      <c r="K37" s="25">
        <f>AVERAGE(K32:K35)</f>
        <v>0.81423403766983149</v>
      </c>
    </row>
    <row r="38" spans="1:11" x14ac:dyDescent="0.3">
      <c r="A38" s="18"/>
      <c r="B38" s="16" t="s">
        <v>30</v>
      </c>
      <c r="C38" s="17">
        <f>C36/C35</f>
        <v>2.4582896280991192E-2</v>
      </c>
      <c r="E38" s="21"/>
      <c r="F38" s="19" t="s">
        <v>30</v>
      </c>
      <c r="G38" s="20">
        <f>G36/G35</f>
        <v>2.8776012803193193E-2</v>
      </c>
      <c r="I38" s="26"/>
      <c r="J38" s="24" t="s">
        <v>29</v>
      </c>
      <c r="K38" s="25">
        <f>AVEDEV(K32:K35)</f>
        <v>2.1689809652175485E-2</v>
      </c>
    </row>
    <row r="39" spans="1:11" x14ac:dyDescent="0.3">
      <c r="A39" s="18"/>
      <c r="B39" s="16" t="s">
        <v>32</v>
      </c>
      <c r="C39" s="17">
        <f>C37/C35</f>
        <v>3.476546532298886E-2</v>
      </c>
      <c r="E39" s="21"/>
      <c r="F39" s="19" t="s">
        <v>32</v>
      </c>
      <c r="G39" s="20">
        <f>G37/G35</f>
        <v>4.069542757729764E-2</v>
      </c>
      <c r="I39" s="26"/>
      <c r="J39" s="22" t="s">
        <v>31</v>
      </c>
      <c r="K39" s="23">
        <f>_xlfn.STDEV.S(K32:K35)</f>
        <v>3.114611271998351E-2</v>
      </c>
    </row>
    <row r="40" spans="1:11" x14ac:dyDescent="0.3">
      <c r="I40" s="26"/>
      <c r="J40" s="24" t="s">
        <v>30</v>
      </c>
      <c r="K40" s="25">
        <f>K38/K37</f>
        <v>2.6638298878105378E-2</v>
      </c>
    </row>
    <row r="41" spans="1:11" x14ac:dyDescent="0.3">
      <c r="I41" s="26"/>
      <c r="J41" s="24" t="s">
        <v>32</v>
      </c>
      <c r="K41" s="25">
        <f>K39/K37</f>
        <v>3.8252039682739387E-2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F22" zoomScale="130" zoomScaleNormal="130" workbookViewId="0">
      <selection activeCell="E22" sqref="E22:G26"/>
    </sheetView>
  </sheetViews>
  <sheetFormatPr defaultRowHeight="14.4" x14ac:dyDescent="0.3"/>
  <cols>
    <col min="1" max="1" width="16.44140625" bestFit="1" customWidth="1"/>
    <col min="2" max="2" width="18.6640625" customWidth="1"/>
    <col min="3" max="3" width="20" bestFit="1" customWidth="1"/>
    <col min="4" max="14" width="18.6640625" customWidth="1"/>
  </cols>
  <sheetData>
    <row r="1" spans="1:14" x14ac:dyDescent="0.3">
      <c r="A1" t="s">
        <v>6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5</v>
      </c>
      <c r="B3" s="3">
        <v>0.89472543938384996</v>
      </c>
      <c r="C3" s="5">
        <v>0.68722122137202002</v>
      </c>
      <c r="D3" s="3">
        <v>0.91437936800908104</v>
      </c>
      <c r="E3" s="7">
        <v>1</v>
      </c>
      <c r="F3" s="5">
        <v>0.716646736490262</v>
      </c>
      <c r="G3" s="5">
        <v>0.93876181547316295</v>
      </c>
      <c r="H3" s="3">
        <v>0.70091410258713804</v>
      </c>
      <c r="I3" s="3">
        <v>0.98626793642328303</v>
      </c>
      <c r="J3" s="5">
        <v>0.86631856840746901</v>
      </c>
      <c r="K3" s="3">
        <v>0.81608230407062698</v>
      </c>
      <c r="L3" s="5">
        <v>0.64695426314210602</v>
      </c>
      <c r="M3" s="5">
        <v>0.28639438289331698</v>
      </c>
      <c r="N3" s="5">
        <v>0.72803548690058195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 s="4">
        <v>15</v>
      </c>
      <c r="G4" s="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7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5</v>
      </c>
      <c r="B8" s="5">
        <v>0.29548944118265102</v>
      </c>
      <c r="C8" s="3">
        <v>0.46534188391160097</v>
      </c>
      <c r="D8" s="5">
        <v>0.35400039428746799</v>
      </c>
      <c r="E8" s="3">
        <v>0.55859724455592197</v>
      </c>
      <c r="F8" s="7">
        <v>1</v>
      </c>
      <c r="G8" s="5">
        <v>0.27070681970292798</v>
      </c>
      <c r="H8" s="3">
        <v>0.28805143826660501</v>
      </c>
      <c r="I8" s="5">
        <v>4.3748562840551002E-2</v>
      </c>
      <c r="J8" s="1"/>
    </row>
    <row r="9" spans="1:14" x14ac:dyDescent="0.3">
      <c r="A9" t="s">
        <v>4</v>
      </c>
      <c r="B9" s="4">
        <v>15</v>
      </c>
      <c r="C9" s="2">
        <v>30</v>
      </c>
      <c r="D9" s="4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13a</v>
      </c>
      <c r="B12" s="8" t="s">
        <v>0</v>
      </c>
      <c r="C12" s="8" t="s">
        <v>5</v>
      </c>
      <c r="E12" s="9" t="str">
        <f>A1</f>
        <v>Figure 13a</v>
      </c>
      <c r="F12" s="9" t="s">
        <v>0</v>
      </c>
      <c r="G12" s="9" t="s">
        <v>5</v>
      </c>
    </row>
    <row r="13" spans="1:14" x14ac:dyDescent="0.3">
      <c r="A13" s="22" t="s">
        <v>23</v>
      </c>
      <c r="B13" s="8">
        <v>150</v>
      </c>
      <c r="C13" s="5">
        <f>N3</f>
        <v>0.72803548690058195</v>
      </c>
      <c r="E13" s="22" t="s">
        <v>24</v>
      </c>
      <c r="F13" s="9">
        <v>150</v>
      </c>
      <c r="G13" s="3">
        <f>B3</f>
        <v>0.89472543938384996</v>
      </c>
    </row>
    <row r="14" spans="1:14" x14ac:dyDescent="0.3">
      <c r="A14" s="8" t="s">
        <v>26</v>
      </c>
      <c r="B14" s="8">
        <v>200</v>
      </c>
      <c r="C14" s="5">
        <f>C3</f>
        <v>0.68722122137202002</v>
      </c>
      <c r="E14" s="9" t="s">
        <v>26</v>
      </c>
      <c r="F14" s="9">
        <v>200</v>
      </c>
      <c r="G14" s="3">
        <f>D3</f>
        <v>0.91437936800908104</v>
      </c>
    </row>
    <row r="15" spans="1:14" x14ac:dyDescent="0.3">
      <c r="A15" s="27"/>
      <c r="B15" s="22">
        <v>300</v>
      </c>
      <c r="C15" s="23">
        <f>F3</f>
        <v>0.716646736490262</v>
      </c>
      <c r="D15" s="27"/>
      <c r="E15" s="27"/>
      <c r="F15" s="22">
        <v>300</v>
      </c>
      <c r="G15" s="23">
        <f>H3</f>
        <v>0.70091410258713804</v>
      </c>
    </row>
    <row r="16" spans="1:14" x14ac:dyDescent="0.3">
      <c r="A16" s="27"/>
      <c r="B16" s="22">
        <v>300</v>
      </c>
      <c r="C16" s="23">
        <f>G3</f>
        <v>0.93876181547316295</v>
      </c>
      <c r="D16" s="27"/>
      <c r="E16" s="27"/>
      <c r="F16" s="22">
        <v>300</v>
      </c>
      <c r="G16" s="23">
        <f>I3</f>
        <v>0.98626793642328303</v>
      </c>
    </row>
    <row r="17" spans="1:11" x14ac:dyDescent="0.3">
      <c r="A17" s="4"/>
      <c r="B17" s="8">
        <v>400</v>
      </c>
      <c r="C17" s="5">
        <f>J3</f>
        <v>0.86631856840746901</v>
      </c>
      <c r="E17" s="2"/>
      <c r="F17" s="9">
        <v>400</v>
      </c>
      <c r="G17" s="3">
        <f>K3</f>
        <v>0.81608230407062698</v>
      </c>
    </row>
    <row r="18" spans="1:11" x14ac:dyDescent="0.3">
      <c r="A18" s="4"/>
      <c r="B18" s="8">
        <v>550</v>
      </c>
      <c r="C18" s="5">
        <f>L3</f>
        <v>0.64695426314210602</v>
      </c>
      <c r="E18" s="2"/>
      <c r="F18" s="9">
        <v>550</v>
      </c>
      <c r="G18" s="10" t="s">
        <v>25</v>
      </c>
    </row>
    <row r="19" spans="1:11" x14ac:dyDescent="0.3">
      <c r="A19" s="4"/>
      <c r="B19" s="8">
        <v>700</v>
      </c>
      <c r="C19" s="5">
        <f>M3</f>
        <v>0.28639438289331698</v>
      </c>
      <c r="E19" s="2"/>
      <c r="F19" s="9">
        <v>700</v>
      </c>
      <c r="G19" s="10" t="s">
        <v>25</v>
      </c>
    </row>
    <row r="22" spans="1:11" x14ac:dyDescent="0.3">
      <c r="A22" s="8" t="str">
        <f>A6</f>
        <v>Figure 13b</v>
      </c>
      <c r="B22" s="8" t="s">
        <v>0</v>
      </c>
      <c r="C22" s="8" t="s">
        <v>5</v>
      </c>
      <c r="E22" s="9" t="str">
        <f>A6</f>
        <v>Figure 13b</v>
      </c>
      <c r="F22" s="9" t="s">
        <v>0</v>
      </c>
      <c r="G22" s="9" t="s">
        <v>5</v>
      </c>
    </row>
    <row r="23" spans="1:11" x14ac:dyDescent="0.3">
      <c r="A23" s="8" t="s">
        <v>23</v>
      </c>
      <c r="B23" s="8">
        <v>150</v>
      </c>
      <c r="C23" s="5">
        <f>B8</f>
        <v>0.29548944118265102</v>
      </c>
      <c r="E23" s="9" t="s">
        <v>24</v>
      </c>
      <c r="F23" s="9">
        <v>150</v>
      </c>
      <c r="G23" s="3">
        <f>C8</f>
        <v>0.46534188391160097</v>
      </c>
    </row>
    <row r="24" spans="1:11" x14ac:dyDescent="0.3">
      <c r="A24" s="8" t="s">
        <v>27</v>
      </c>
      <c r="B24" s="8">
        <v>200</v>
      </c>
      <c r="C24" s="5">
        <f>D8</f>
        <v>0.35400039428746799</v>
      </c>
      <c r="E24" s="9" t="s">
        <v>27</v>
      </c>
      <c r="F24" s="9">
        <v>200</v>
      </c>
      <c r="G24" s="3">
        <f>E8</f>
        <v>0.55859724455592197</v>
      </c>
    </row>
    <row r="25" spans="1:11" x14ac:dyDescent="0.3">
      <c r="A25" s="4"/>
      <c r="B25" s="8">
        <v>300</v>
      </c>
      <c r="C25" s="5">
        <f>G8</f>
        <v>0.27070681970292798</v>
      </c>
      <c r="E25" s="2"/>
      <c r="F25" s="9">
        <v>300</v>
      </c>
      <c r="G25" s="3">
        <f>H8</f>
        <v>0.28805143826660501</v>
      </c>
    </row>
    <row r="26" spans="1:11" x14ac:dyDescent="0.3">
      <c r="A26" s="4"/>
      <c r="B26" s="8">
        <v>500</v>
      </c>
      <c r="C26" s="5">
        <f>I8</f>
        <v>4.3748562840551002E-2</v>
      </c>
      <c r="E26" s="2"/>
      <c r="F26" s="9">
        <v>500</v>
      </c>
      <c r="G26" s="10" t="s">
        <v>25</v>
      </c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0.716646736490262</v>
      </c>
      <c r="E32" s="19" t="s">
        <v>24</v>
      </c>
      <c r="F32" s="19">
        <v>300</v>
      </c>
      <c r="G32" s="20">
        <f>G15</f>
        <v>0.70091410258713804</v>
      </c>
      <c r="I32" s="16" t="s">
        <v>23</v>
      </c>
      <c r="J32" s="16">
        <v>300</v>
      </c>
      <c r="K32" s="17">
        <f>C32</f>
        <v>0.716646736490262</v>
      </c>
    </row>
    <row r="33" spans="1:13" x14ac:dyDescent="0.3">
      <c r="A33" s="16" t="s">
        <v>26</v>
      </c>
      <c r="B33" s="16">
        <v>300</v>
      </c>
      <c r="C33" s="17">
        <f>C16</f>
        <v>0.93876181547316295</v>
      </c>
      <c r="E33" s="19" t="s">
        <v>26</v>
      </c>
      <c r="F33" s="19">
        <v>300</v>
      </c>
      <c r="G33" s="20">
        <f>G16</f>
        <v>0.98626793642328303</v>
      </c>
      <c r="I33" s="18"/>
      <c r="J33" s="16">
        <v>300</v>
      </c>
      <c r="K33" s="17">
        <f>C33</f>
        <v>0.93876181547316295</v>
      </c>
    </row>
    <row r="34" spans="1:13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0.70091410258713804</v>
      </c>
    </row>
    <row r="35" spans="1:13" x14ac:dyDescent="0.3">
      <c r="A35" s="18"/>
      <c r="B35" s="16" t="s">
        <v>28</v>
      </c>
      <c r="C35" s="17">
        <f>AVERAGE(C32:C33)</f>
        <v>0.82770427598171248</v>
      </c>
      <c r="E35" s="21"/>
      <c r="F35" s="19" t="s">
        <v>28</v>
      </c>
      <c r="G35" s="20">
        <f>AVERAGE(G32:G33)</f>
        <v>0.84359101950521054</v>
      </c>
      <c r="I35" s="19"/>
      <c r="J35" s="19">
        <v>300</v>
      </c>
      <c r="K35" s="20">
        <f>G33</f>
        <v>0.98626793642328303</v>
      </c>
    </row>
    <row r="36" spans="1:13" x14ac:dyDescent="0.3">
      <c r="A36" s="18"/>
      <c r="B36" s="16" t="s">
        <v>29</v>
      </c>
      <c r="C36" s="17">
        <f>AVEDEV(C32:C33)</f>
        <v>0.11105753949145047</v>
      </c>
      <c r="D36" s="15">
        <f>SQRT(((C32-C35)^2+(C33-C35)^2)/2)</f>
        <v>0.11105753949145047</v>
      </c>
      <c r="E36" s="21"/>
      <c r="F36" s="19" t="s">
        <v>29</v>
      </c>
      <c r="G36" s="20">
        <f>AVEDEV(G32:G33)</f>
        <v>0.14267691691807249</v>
      </c>
      <c r="I36" s="24" t="s">
        <v>26</v>
      </c>
      <c r="J36" s="26"/>
      <c r="K36" s="26"/>
    </row>
    <row r="37" spans="1:13" x14ac:dyDescent="0.3">
      <c r="A37" s="18"/>
      <c r="B37" s="22" t="s">
        <v>31</v>
      </c>
      <c r="C37" s="23">
        <f>_xlfn.STDEV.S(C32:C33)</f>
        <v>0.15705907855259479</v>
      </c>
      <c r="D37" s="15">
        <f>SQRT(((C32-C35)^2+(C33-C35)^2)/1)</f>
        <v>0.15705907855259485</v>
      </c>
      <c r="E37" s="21"/>
      <c r="F37" s="22" t="s">
        <v>31</v>
      </c>
      <c r="G37" s="23">
        <f>_xlfn.STDEV.S(G32:G33)</f>
        <v>0.2017756309431174</v>
      </c>
      <c r="I37" s="26"/>
      <c r="J37" s="24" t="s">
        <v>28</v>
      </c>
      <c r="K37" s="25">
        <f>AVERAGE(K32:K35)</f>
        <v>0.83564764774346156</v>
      </c>
    </row>
    <row r="38" spans="1:13" x14ac:dyDescent="0.3">
      <c r="A38" s="18"/>
      <c r="B38" s="16" t="s">
        <v>30</v>
      </c>
      <c r="C38" s="17">
        <f>C36/C35</f>
        <v>0.13417538451124808</v>
      </c>
      <c r="E38" s="21"/>
      <c r="F38" s="19" t="s">
        <v>30</v>
      </c>
      <c r="G38" s="20">
        <f>G36/G35</f>
        <v>0.16913043598040725</v>
      </c>
      <c r="I38" s="26"/>
      <c r="J38" s="24" t="s">
        <v>29</v>
      </c>
      <c r="K38" s="25">
        <f>AVEDEV(K32:K35)</f>
        <v>0.12686722820476148</v>
      </c>
    </row>
    <row r="39" spans="1:13" x14ac:dyDescent="0.3">
      <c r="A39" s="18"/>
      <c r="B39" s="16" t="s">
        <v>32</v>
      </c>
      <c r="C39" s="17">
        <f>C37/C35</f>
        <v>0.18975264851243187</v>
      </c>
      <c r="E39" s="21"/>
      <c r="F39" s="19" t="s">
        <v>32</v>
      </c>
      <c r="G39" s="20">
        <f>G37/G35</f>
        <v>0.23918655637356642</v>
      </c>
      <c r="I39" s="26"/>
      <c r="J39" s="22" t="s">
        <v>31</v>
      </c>
      <c r="K39" s="23">
        <f>_xlfn.STDEV.S(K32:K35)</f>
        <v>0.14791140142899081</v>
      </c>
      <c r="L39" s="28">
        <f>C37</f>
        <v>0.15705907855259479</v>
      </c>
      <c r="M39" t="s">
        <v>33</v>
      </c>
    </row>
    <row r="40" spans="1:13" x14ac:dyDescent="0.3">
      <c r="I40" s="26"/>
      <c r="J40" s="24" t="s">
        <v>30</v>
      </c>
      <c r="K40" s="25">
        <f>K38/K37</f>
        <v>0.15181904544020078</v>
      </c>
      <c r="L40" s="28">
        <f>G37</f>
        <v>0.2017756309431174</v>
      </c>
      <c r="M40" t="s">
        <v>34</v>
      </c>
    </row>
    <row r="41" spans="1:13" x14ac:dyDescent="0.3">
      <c r="I41" s="26"/>
      <c r="J41" s="24" t="s">
        <v>32</v>
      </c>
      <c r="K41" s="25">
        <f>K39/K37</f>
        <v>0.17700211545907285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opLeftCell="A4" zoomScaleNormal="100" workbookViewId="0">
      <selection activeCell="N10" sqref="N10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6384" width="8.88671875" style="30"/>
  </cols>
  <sheetData>
    <row r="1" spans="2:14" ht="15" thickBot="1" x14ac:dyDescent="0.35"/>
    <row r="2" spans="2:14" ht="29.4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46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66">
        <v>0.90597973773304397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2">
        <v>150</v>
      </c>
      <c r="E4" s="78">
        <v>30</v>
      </c>
      <c r="F4" s="67">
        <v>0.93341974796779803</v>
      </c>
      <c r="G4" s="55">
        <f>AVERAGE(F3:F4)</f>
        <v>0.919699742850421</v>
      </c>
      <c r="H4" s="56">
        <f>_xlfn.STDEV.S(F3:F4)</f>
        <v>1.9403017312822866E-2</v>
      </c>
      <c r="I4" s="57">
        <f>H4/G4</f>
        <v>2.1097121602629994E-2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68">
        <v>0.89450474306091399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69">
        <v>0.90576612669575696</v>
      </c>
      <c r="G6" s="60">
        <f>AVERAGE(F5:F6)</f>
        <v>0.90013543487833547</v>
      </c>
      <c r="H6" s="61">
        <f>_xlfn.STDEV.S(F5:F6)</f>
        <v>7.9630007337406754E-3</v>
      </c>
      <c r="I6" s="62">
        <f>H6/G6</f>
        <v>8.8464473513554919E-3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110">
        <v>1.0029047145410499</v>
      </c>
      <c r="G7" s="58"/>
      <c r="H7" s="58"/>
      <c r="I7" s="59"/>
      <c r="M7" s="113">
        <v>0.97574498583067903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111">
        <v>1.01003580419107</v>
      </c>
      <c r="G8" s="63"/>
      <c r="H8" s="64"/>
      <c r="I8" s="65"/>
      <c r="M8" s="114">
        <v>0.982973868918111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111">
        <v>0.982973868918111</v>
      </c>
      <c r="G9" s="63"/>
      <c r="H9" s="64"/>
      <c r="I9" s="65"/>
      <c r="M9" s="114">
        <v>1.0029047145410499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112">
        <v>0.97574498583067903</v>
      </c>
      <c r="G10" s="55">
        <f>AVERAGE(F7:F10)</f>
        <v>0.99291484337022751</v>
      </c>
      <c r="H10" s="56">
        <f>_xlfn.STDEV.S(F7:F10)</f>
        <v>1.6192094845165175E-2</v>
      </c>
      <c r="I10" s="57">
        <f>H10/G10</f>
        <v>1.6307637007625678E-2</v>
      </c>
      <c r="M10" s="115">
        <v>1.01003580419107</v>
      </c>
      <c r="N10" s="116">
        <f>I10</f>
        <v>1.6307637007625678E-2</v>
      </c>
    </row>
    <row r="11" spans="2:14" x14ac:dyDescent="0.3">
      <c r="B11" s="47">
        <v>9</v>
      </c>
      <c r="C11" s="50" t="s">
        <v>38</v>
      </c>
      <c r="D11" s="73">
        <v>400</v>
      </c>
      <c r="E11" s="79">
        <v>15</v>
      </c>
      <c r="F11" s="68">
        <v>0.963935769034441</v>
      </c>
      <c r="G11" s="58"/>
      <c r="H11" s="58"/>
      <c r="I11" s="59"/>
    </row>
    <row r="12" spans="2:14" ht="15" thickBot="1" x14ac:dyDescent="0.35">
      <c r="B12" s="46">
        <v>10</v>
      </c>
      <c r="C12" s="50" t="s">
        <v>38</v>
      </c>
      <c r="D12" s="74">
        <v>400</v>
      </c>
      <c r="E12" s="80">
        <v>30</v>
      </c>
      <c r="F12" s="69">
        <v>0.973664890298511</v>
      </c>
      <c r="G12" s="60">
        <f>AVERAGE(F11:F12)</f>
        <v>0.968800329666476</v>
      </c>
      <c r="H12" s="61">
        <f>_xlfn.STDEV.S(F11:F12)</f>
        <v>6.8795276208101289E-3</v>
      </c>
      <c r="I12" s="62">
        <f>H12/G12</f>
        <v>7.1010789428390363E-3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66">
        <v>0.66160792293853798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2">
        <v>550</v>
      </c>
      <c r="E14" s="83">
        <v>30</v>
      </c>
      <c r="F14" s="70" t="s">
        <v>45</v>
      </c>
      <c r="G14" s="92" t="s">
        <v>25</v>
      </c>
      <c r="H14" s="92" t="s">
        <v>25</v>
      </c>
      <c r="I14" s="109" t="s">
        <v>25</v>
      </c>
    </row>
    <row r="15" spans="2:14" x14ac:dyDescent="0.3">
      <c r="B15" s="47">
        <v>13</v>
      </c>
      <c r="C15" s="50" t="s">
        <v>38</v>
      </c>
      <c r="D15" s="73">
        <v>700</v>
      </c>
      <c r="E15" s="79">
        <v>15</v>
      </c>
      <c r="F15" s="68">
        <v>0.24168132734574699</v>
      </c>
      <c r="G15" s="58"/>
      <c r="H15" s="58"/>
      <c r="I15" s="59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5">
        <v>150</v>
      </c>
      <c r="E17" s="81">
        <v>15</v>
      </c>
      <c r="F17" s="66">
        <v>0.40080579985924802</v>
      </c>
      <c r="G17" s="33"/>
      <c r="H17" s="33"/>
      <c r="I17" s="40"/>
    </row>
    <row r="18" spans="2:9" ht="15" thickBot="1" x14ac:dyDescent="0.35">
      <c r="B18" s="46">
        <v>16</v>
      </c>
      <c r="C18" s="87" t="s">
        <v>41</v>
      </c>
      <c r="D18" s="72">
        <v>150</v>
      </c>
      <c r="E18" s="78">
        <v>30</v>
      </c>
      <c r="F18" s="67">
        <v>0.49419089183239701</v>
      </c>
      <c r="G18" s="55">
        <f>AVERAGE(F17:F18)</f>
        <v>0.44749834584582249</v>
      </c>
      <c r="H18" s="56">
        <f>_xlfn.STDEV.S(F17:F18)</f>
        <v>6.6033231795943309E-2</v>
      </c>
      <c r="I18" s="57">
        <f>H18/G18</f>
        <v>0.14756083996496799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68">
        <v>0.31188155427417302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74">
        <v>200</v>
      </c>
      <c r="E20" s="80">
        <v>30</v>
      </c>
      <c r="F20" s="69">
        <v>0.51513693782825598</v>
      </c>
      <c r="G20" s="60">
        <f>AVERAGE(F19:F20)</f>
        <v>0.41350924605121453</v>
      </c>
      <c r="H20" s="61">
        <f>_xlfn.STDEV.S(F19:F20)</f>
        <v>0.14372326002376465</v>
      </c>
      <c r="I20" s="62">
        <f>H20/G20</f>
        <v>0.34756964057331874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66">
        <v>0.28949053675499797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67">
        <v>0.22319052306664899</v>
      </c>
      <c r="G22" s="55">
        <f>AVERAGE(F21:F22)</f>
        <v>0.25634052991082346</v>
      </c>
      <c r="H22" s="56">
        <f>_xlfn.STDEV.S(F21:F22)</f>
        <v>4.6881189271793092E-2</v>
      </c>
      <c r="I22" s="57">
        <f>H22/G22</f>
        <v>0.18288637106314115</v>
      </c>
    </row>
    <row r="23" spans="2:9" x14ac:dyDescent="0.3">
      <c r="B23" s="47">
        <v>21</v>
      </c>
      <c r="C23" s="87" t="s">
        <v>41</v>
      </c>
      <c r="D23" s="73">
        <v>500</v>
      </c>
      <c r="E23" s="99">
        <v>15</v>
      </c>
      <c r="F23" s="68">
        <v>3.4559243407891002E-2</v>
      </c>
      <c r="G23" s="33"/>
      <c r="H23" s="33"/>
      <c r="I23" s="40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  <row r="26" spans="2:9" x14ac:dyDescent="0.3">
      <c r="D26" s="85"/>
      <c r="E26" s="8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5" zoomScale="130" zoomScaleNormal="130" workbookViewId="0">
      <selection activeCell="E22" sqref="E22:G26"/>
    </sheetView>
  </sheetViews>
  <sheetFormatPr defaultRowHeight="14.4" x14ac:dyDescent="0.3"/>
  <cols>
    <col min="1" max="1" width="16.44140625" bestFit="1" customWidth="1"/>
    <col min="2" max="14" width="18.6640625" customWidth="1"/>
  </cols>
  <sheetData>
    <row r="1" spans="1:14" x14ac:dyDescent="0.3">
      <c r="A1" t="s">
        <v>2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1</v>
      </c>
      <c r="B3" s="3">
        <v>0.93341974796779803</v>
      </c>
      <c r="C3" s="5">
        <v>0.89450474306091399</v>
      </c>
      <c r="D3" s="3">
        <v>0.90576612669575696</v>
      </c>
      <c r="E3" s="7">
        <v>1</v>
      </c>
      <c r="F3" s="5">
        <v>1.0029047145410499</v>
      </c>
      <c r="G3" s="5">
        <v>0.982973868918111</v>
      </c>
      <c r="H3" s="3">
        <v>1.01003580419107</v>
      </c>
      <c r="I3" s="3">
        <v>0.97574498583067903</v>
      </c>
      <c r="J3" s="5">
        <v>0.963935769034441</v>
      </c>
      <c r="K3" s="3">
        <v>0.973664890298511</v>
      </c>
      <c r="L3" s="5">
        <v>0.66160792293853798</v>
      </c>
      <c r="M3" s="5">
        <v>0.24168132734574699</v>
      </c>
      <c r="N3" s="5">
        <v>0.90597973773304397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 s="4">
        <v>15</v>
      </c>
      <c r="G4" s="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3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1</v>
      </c>
      <c r="B8" s="5">
        <v>0.40080579985924802</v>
      </c>
      <c r="C8" s="3">
        <v>0.49419089183239701</v>
      </c>
      <c r="D8" s="5">
        <v>0.31188155427417302</v>
      </c>
      <c r="E8" s="3">
        <v>0.51513693782825598</v>
      </c>
      <c r="F8" s="7">
        <v>1</v>
      </c>
      <c r="G8" s="5">
        <v>0.28949053675499797</v>
      </c>
      <c r="H8" s="3">
        <v>0.22319052306664899</v>
      </c>
      <c r="I8" s="5">
        <v>3.4559243407891002E-2</v>
      </c>
      <c r="J8" s="1"/>
    </row>
    <row r="9" spans="1:14" x14ac:dyDescent="0.3">
      <c r="A9" t="s">
        <v>4</v>
      </c>
      <c r="B9" s="4">
        <v>15</v>
      </c>
      <c r="C9" s="2">
        <v>30</v>
      </c>
      <c r="D9" s="4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14a</v>
      </c>
      <c r="B12" s="8" t="s">
        <v>0</v>
      </c>
      <c r="C12" s="8" t="s">
        <v>5</v>
      </c>
      <c r="E12" s="9" t="str">
        <f>A1</f>
        <v>Figure 14a</v>
      </c>
      <c r="F12" s="9" t="s">
        <v>0</v>
      </c>
      <c r="G12" s="9" t="s">
        <v>5</v>
      </c>
    </row>
    <row r="13" spans="1:14" x14ac:dyDescent="0.3">
      <c r="A13" s="8" t="s">
        <v>23</v>
      </c>
      <c r="B13" s="8">
        <v>150</v>
      </c>
      <c r="C13" s="5">
        <f>N3</f>
        <v>0.90597973773304397</v>
      </c>
      <c r="E13" s="9" t="s">
        <v>24</v>
      </c>
      <c r="F13" s="9">
        <v>150</v>
      </c>
      <c r="G13" s="3">
        <f>B3</f>
        <v>0.93341974796779803</v>
      </c>
    </row>
    <row r="14" spans="1:14" x14ac:dyDescent="0.3">
      <c r="A14" s="8" t="s">
        <v>26</v>
      </c>
      <c r="B14" s="8">
        <v>200</v>
      </c>
      <c r="C14" s="5">
        <f>C3</f>
        <v>0.89450474306091399</v>
      </c>
      <c r="E14" s="9" t="s">
        <v>26</v>
      </c>
      <c r="F14" s="9">
        <v>200</v>
      </c>
      <c r="G14" s="3">
        <f>D3</f>
        <v>0.90576612669575696</v>
      </c>
    </row>
    <row r="15" spans="1:14" x14ac:dyDescent="0.3">
      <c r="A15" s="4"/>
      <c r="B15" s="8">
        <v>300</v>
      </c>
      <c r="C15" s="5">
        <f>F3</f>
        <v>1.0029047145410499</v>
      </c>
      <c r="E15" s="2"/>
      <c r="F15" s="9">
        <v>300</v>
      </c>
      <c r="G15" s="3">
        <f>H3</f>
        <v>1.01003580419107</v>
      </c>
    </row>
    <row r="16" spans="1:14" x14ac:dyDescent="0.3">
      <c r="A16" s="4"/>
      <c r="B16" s="8">
        <v>300</v>
      </c>
      <c r="C16" s="5">
        <f>G3</f>
        <v>0.982973868918111</v>
      </c>
      <c r="E16" s="2"/>
      <c r="F16" s="9">
        <v>300</v>
      </c>
      <c r="G16" s="3">
        <f>I3</f>
        <v>0.97574498583067903</v>
      </c>
    </row>
    <row r="17" spans="1:11" x14ac:dyDescent="0.3">
      <c r="A17" s="4"/>
      <c r="B17" s="8">
        <v>400</v>
      </c>
      <c r="C17" s="5">
        <f>J3</f>
        <v>0.963935769034441</v>
      </c>
      <c r="E17" s="2"/>
      <c r="F17" s="9">
        <v>400</v>
      </c>
      <c r="G17" s="3">
        <f>K3</f>
        <v>0.973664890298511</v>
      </c>
    </row>
    <row r="18" spans="1:11" x14ac:dyDescent="0.3">
      <c r="A18" s="4"/>
      <c r="B18" s="8">
        <v>550</v>
      </c>
      <c r="C18" s="5">
        <f>L3</f>
        <v>0.66160792293853798</v>
      </c>
      <c r="E18" s="2"/>
      <c r="F18" s="9">
        <v>550</v>
      </c>
      <c r="G18" s="10" t="s">
        <v>25</v>
      </c>
    </row>
    <row r="19" spans="1:11" x14ac:dyDescent="0.3">
      <c r="A19" s="4"/>
      <c r="B19" s="8">
        <v>700</v>
      </c>
      <c r="C19" s="5">
        <f>M3</f>
        <v>0.24168132734574699</v>
      </c>
      <c r="E19" s="2"/>
      <c r="F19" s="9">
        <v>700</v>
      </c>
      <c r="G19" s="10" t="s">
        <v>25</v>
      </c>
    </row>
    <row r="22" spans="1:11" x14ac:dyDescent="0.3">
      <c r="A22" s="8" t="str">
        <f>A6</f>
        <v>Figure 14b</v>
      </c>
      <c r="B22" s="8" t="s">
        <v>0</v>
      </c>
      <c r="C22" s="8" t="s">
        <v>5</v>
      </c>
      <c r="E22" s="9" t="str">
        <f>A6</f>
        <v>Figure 14b</v>
      </c>
      <c r="F22" s="9" t="s">
        <v>0</v>
      </c>
      <c r="G22" s="9" t="s">
        <v>5</v>
      </c>
    </row>
    <row r="23" spans="1:11" x14ac:dyDescent="0.3">
      <c r="A23" s="8" t="s">
        <v>23</v>
      </c>
      <c r="B23" s="8">
        <v>150</v>
      </c>
      <c r="C23" s="5">
        <f>B8</f>
        <v>0.40080579985924802</v>
      </c>
      <c r="E23" s="9" t="s">
        <v>24</v>
      </c>
      <c r="F23" s="9">
        <v>150</v>
      </c>
      <c r="G23" s="3">
        <f>C8</f>
        <v>0.49419089183239701</v>
      </c>
    </row>
    <row r="24" spans="1:11" x14ac:dyDescent="0.3">
      <c r="A24" s="8" t="s">
        <v>27</v>
      </c>
      <c r="B24" s="8">
        <v>200</v>
      </c>
      <c r="C24" s="5">
        <f>D8</f>
        <v>0.31188155427417302</v>
      </c>
      <c r="E24" s="9" t="s">
        <v>27</v>
      </c>
      <c r="F24" s="9">
        <v>200</v>
      </c>
      <c r="G24" s="3">
        <f>E8</f>
        <v>0.51513693782825598</v>
      </c>
    </row>
    <row r="25" spans="1:11" x14ac:dyDescent="0.3">
      <c r="A25" s="4"/>
      <c r="B25" s="8">
        <v>300</v>
      </c>
      <c r="C25" s="5">
        <f>G8</f>
        <v>0.28949053675499797</v>
      </c>
      <c r="E25" s="2"/>
      <c r="F25" s="9">
        <v>300</v>
      </c>
      <c r="G25" s="3">
        <f>H8</f>
        <v>0.22319052306664899</v>
      </c>
    </row>
    <row r="26" spans="1:11" x14ac:dyDescent="0.3">
      <c r="A26" s="4"/>
      <c r="B26" s="8">
        <v>500</v>
      </c>
      <c r="C26" s="5">
        <f>I8</f>
        <v>3.4559243407891002E-2</v>
      </c>
      <c r="E26" s="2"/>
      <c r="F26" s="9">
        <v>500</v>
      </c>
      <c r="G26" s="10" t="s">
        <v>25</v>
      </c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1.0029047145410499</v>
      </c>
      <c r="E32" s="19" t="s">
        <v>24</v>
      </c>
      <c r="F32" s="19">
        <v>300</v>
      </c>
      <c r="G32" s="20">
        <f>G15</f>
        <v>1.01003580419107</v>
      </c>
      <c r="I32" s="16" t="s">
        <v>23</v>
      </c>
      <c r="J32" s="16">
        <v>300</v>
      </c>
      <c r="K32" s="17">
        <f>C32</f>
        <v>1.0029047145410499</v>
      </c>
    </row>
    <row r="33" spans="1:13" x14ac:dyDescent="0.3">
      <c r="A33" s="16" t="s">
        <v>26</v>
      </c>
      <c r="B33" s="16">
        <v>300</v>
      </c>
      <c r="C33" s="17">
        <f>C16</f>
        <v>0.982973868918111</v>
      </c>
      <c r="E33" s="19" t="s">
        <v>26</v>
      </c>
      <c r="F33" s="19">
        <v>300</v>
      </c>
      <c r="G33" s="20">
        <f>G16</f>
        <v>0.97574498583067903</v>
      </c>
      <c r="I33" s="18"/>
      <c r="J33" s="16">
        <v>300</v>
      </c>
      <c r="K33" s="17">
        <f>C33</f>
        <v>0.982973868918111</v>
      </c>
    </row>
    <row r="34" spans="1:13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1.01003580419107</v>
      </c>
    </row>
    <row r="35" spans="1:13" x14ac:dyDescent="0.3">
      <c r="A35" s="18"/>
      <c r="B35" s="16" t="s">
        <v>28</v>
      </c>
      <c r="C35" s="17">
        <f>AVERAGE(C32:C33)</f>
        <v>0.99293929172958051</v>
      </c>
      <c r="E35" s="21"/>
      <c r="F35" s="19" t="s">
        <v>28</v>
      </c>
      <c r="G35" s="20">
        <f>AVERAGE(G32:G33)</f>
        <v>0.9928903950108745</v>
      </c>
      <c r="I35" s="19"/>
      <c r="J35" s="19">
        <v>300</v>
      </c>
      <c r="K35" s="20">
        <f>G33</f>
        <v>0.97574498583067903</v>
      </c>
    </row>
    <row r="36" spans="1:13" x14ac:dyDescent="0.3">
      <c r="A36" s="18"/>
      <c r="B36" s="16" t="s">
        <v>29</v>
      </c>
      <c r="C36" s="17">
        <f>AVEDEV(C32:C33)</f>
        <v>9.9654228114694487E-3</v>
      </c>
      <c r="D36" s="15">
        <f>SQRT(((C32-C35)^2+(C33-C35)^2)/2)</f>
        <v>9.9654228114694487E-3</v>
      </c>
      <c r="E36" s="21"/>
      <c r="F36" s="19" t="s">
        <v>29</v>
      </c>
      <c r="G36" s="20">
        <f>AVEDEV(G32:G33)</f>
        <v>1.714540918019547E-2</v>
      </c>
      <c r="I36" s="24" t="s">
        <v>26</v>
      </c>
      <c r="J36" s="26"/>
      <c r="K36" s="26"/>
    </row>
    <row r="37" spans="1:13" x14ac:dyDescent="0.3">
      <c r="A37" s="18"/>
      <c r="B37" s="22" t="s">
        <v>31</v>
      </c>
      <c r="C37" s="23">
        <f>_xlfn.STDEV.S(C32:C33)</f>
        <v>1.4093236094762315E-2</v>
      </c>
      <c r="D37" s="15">
        <f>SQRT(((C32-C35)^2+(C33-C35)^2)/1)</f>
        <v>1.4093236094762315E-2</v>
      </c>
      <c r="E37" s="21"/>
      <c r="F37" s="22" t="s">
        <v>31</v>
      </c>
      <c r="G37" s="23">
        <f>_xlfn.STDEV.S(G32:G33)</f>
        <v>2.4247270195068601E-2</v>
      </c>
      <c r="I37" s="26"/>
      <c r="J37" s="24" t="s">
        <v>28</v>
      </c>
      <c r="K37" s="25">
        <f>AVERAGE(K32:K35)</f>
        <v>0.99291484337022751</v>
      </c>
    </row>
    <row r="38" spans="1:13" x14ac:dyDescent="0.3">
      <c r="A38" s="18"/>
      <c r="B38" s="16" t="s">
        <v>30</v>
      </c>
      <c r="C38" s="17">
        <f>C36/C35</f>
        <v>1.0036286099738166E-2</v>
      </c>
      <c r="E38" s="21"/>
      <c r="F38" s="19" t="s">
        <v>30</v>
      </c>
      <c r="G38" s="20">
        <f>G36/G35</f>
        <v>1.726817911256729E-2</v>
      </c>
      <c r="I38" s="26"/>
      <c r="J38" s="24" t="s">
        <v>29</v>
      </c>
      <c r="K38" s="25">
        <f>AVEDEV(K32:K35)</f>
        <v>1.3555415995832459E-2</v>
      </c>
    </row>
    <row r="39" spans="1:13" x14ac:dyDescent="0.3">
      <c r="A39" s="18"/>
      <c r="B39" s="16" t="s">
        <v>32</v>
      </c>
      <c r="C39" s="17">
        <f>C37/C35</f>
        <v>1.419345191810629E-2</v>
      </c>
      <c r="E39" s="21"/>
      <c r="F39" s="19" t="s">
        <v>32</v>
      </c>
      <c r="G39" s="20">
        <f>G37/G35</f>
        <v>2.4420893098480459E-2</v>
      </c>
      <c r="I39" s="26"/>
      <c r="J39" s="22" t="s">
        <v>31</v>
      </c>
      <c r="K39" s="23">
        <f>_xlfn.STDEV.S(K32:K35)</f>
        <v>1.6192094845165175E-2</v>
      </c>
      <c r="L39" s="28">
        <f>C37</f>
        <v>1.4093236094762315E-2</v>
      </c>
      <c r="M39" t="s">
        <v>33</v>
      </c>
    </row>
    <row r="40" spans="1:13" x14ac:dyDescent="0.3">
      <c r="I40" s="26"/>
      <c r="J40" s="24" t="s">
        <v>30</v>
      </c>
      <c r="K40" s="25">
        <f>K38/K37</f>
        <v>1.3652143571367742E-2</v>
      </c>
      <c r="L40" s="28">
        <f>G37</f>
        <v>2.4247270195068601E-2</v>
      </c>
      <c r="M40" t="s">
        <v>34</v>
      </c>
    </row>
    <row r="41" spans="1:13" x14ac:dyDescent="0.3">
      <c r="I41" s="26"/>
      <c r="J41" s="24" t="s">
        <v>32</v>
      </c>
      <c r="K41" s="25">
        <f>K39/K37</f>
        <v>1.6307637007625678E-2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zoomScaleNormal="100" workbookViewId="0">
      <selection activeCell="L24" sqref="L24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2" width="8.88671875" style="30"/>
    <col min="13" max="13" width="9.44140625" style="30" bestFit="1" customWidth="1"/>
    <col min="14" max="16384" width="8.88671875" style="30"/>
  </cols>
  <sheetData>
    <row r="1" spans="2:14" ht="15" thickBot="1" x14ac:dyDescent="0.35"/>
    <row r="2" spans="2:14" ht="29.4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47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31">
        <v>1.6037490784937101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6">
        <v>150</v>
      </c>
      <c r="E4" s="82">
        <v>30</v>
      </c>
      <c r="F4" s="31">
        <v>1.4997612862671901</v>
      </c>
      <c r="G4" s="97">
        <f>AVERAGE(F3:F4)</f>
        <v>1.5517551823804501</v>
      </c>
      <c r="H4" s="98">
        <f>_xlfn.STDEV.S(F3:F4)</f>
        <v>7.3530473043990047E-2</v>
      </c>
      <c r="I4" s="106">
        <f>H4/G4</f>
        <v>4.7385356839080489E-2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39">
        <v>2.43401312120608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41">
        <v>2.2121482351011799</v>
      </c>
      <c r="G6" s="60">
        <f>AVERAGE(F5:F6)</f>
        <v>2.3230806781536302</v>
      </c>
      <c r="H6" s="61">
        <f>_xlfn.STDEV.S(F5:F6)</f>
        <v>0.15688216547195594</v>
      </c>
      <c r="I6" s="62">
        <f>H6/G6</f>
        <v>6.7531948824370955E-2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34">
        <v>2.8988250174958301</v>
      </c>
      <c r="G7" s="58"/>
      <c r="H7" s="58"/>
      <c r="I7" s="59"/>
      <c r="M7" s="113">
        <v>1.19569788305308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36">
        <v>1.77425529643583</v>
      </c>
      <c r="G8" s="63"/>
      <c r="H8" s="64"/>
      <c r="I8" s="65"/>
      <c r="M8" s="114">
        <v>1.2194359121409899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36">
        <v>1.2194359121409899</v>
      </c>
      <c r="G9" s="63"/>
      <c r="H9" s="64"/>
      <c r="I9" s="65"/>
      <c r="M9" s="114">
        <v>1.77425529643583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38">
        <v>1.19569788305308</v>
      </c>
      <c r="G10" s="55">
        <f>AVERAGE(F7:F10)</f>
        <v>1.7720535272814324</v>
      </c>
      <c r="H10" s="56">
        <f>_xlfn.STDEV.S(F7:F10)</f>
        <v>0.79732697101937133</v>
      </c>
      <c r="I10" s="57">
        <f>H10/G10</f>
        <v>0.44994519564122748</v>
      </c>
      <c r="M10" s="115">
        <v>2.8988250174958301</v>
      </c>
      <c r="N10" s="116">
        <f>I10</f>
        <v>0.44994519564122748</v>
      </c>
    </row>
    <row r="11" spans="2:14" x14ac:dyDescent="0.3">
      <c r="B11" s="47">
        <v>9</v>
      </c>
      <c r="C11" s="50" t="s">
        <v>38</v>
      </c>
      <c r="D11" s="73">
        <v>400</v>
      </c>
      <c r="E11" s="79">
        <v>15</v>
      </c>
      <c r="F11" s="39">
        <v>1.00310647552424</v>
      </c>
      <c r="G11" s="58"/>
      <c r="H11" s="58"/>
      <c r="I11" s="59"/>
    </row>
    <row r="12" spans="2:14" ht="15" thickBot="1" x14ac:dyDescent="0.35">
      <c r="B12" s="46">
        <v>10</v>
      </c>
      <c r="C12" s="50" t="s">
        <v>38</v>
      </c>
      <c r="D12" s="74">
        <v>400</v>
      </c>
      <c r="E12" s="80">
        <v>30</v>
      </c>
      <c r="F12" s="41">
        <v>1.0972186866147799</v>
      </c>
      <c r="G12" s="60">
        <f>AVERAGE(F11:F12)</f>
        <v>1.0501625810695101</v>
      </c>
      <c r="H12" s="61">
        <f>_xlfn.STDEV.S(F11:F12)</f>
        <v>6.6547382654580572E-2</v>
      </c>
      <c r="I12" s="62">
        <f>H12/G12</f>
        <v>6.3368647725771346E-2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34">
        <v>1.6656007604471099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2">
        <v>550</v>
      </c>
      <c r="E14" s="83">
        <v>30</v>
      </c>
      <c r="F14" s="67" t="s">
        <v>45</v>
      </c>
      <c r="G14" s="92" t="s">
        <v>25</v>
      </c>
      <c r="H14" s="92" t="s">
        <v>25</v>
      </c>
      <c r="I14" s="109" t="s">
        <v>25</v>
      </c>
    </row>
    <row r="15" spans="2:14" x14ac:dyDescent="0.3">
      <c r="B15" s="47">
        <v>13</v>
      </c>
      <c r="C15" s="50" t="s">
        <v>38</v>
      </c>
      <c r="D15" s="73">
        <v>700</v>
      </c>
      <c r="E15" s="79">
        <v>15</v>
      </c>
      <c r="F15" s="39">
        <v>1.2018337975967099</v>
      </c>
      <c r="G15" s="58"/>
      <c r="H15" s="58"/>
      <c r="I15" s="59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6">
        <v>150</v>
      </c>
      <c r="E17" s="93">
        <v>15</v>
      </c>
      <c r="F17" s="31">
        <v>0.248726053876346</v>
      </c>
      <c r="G17" s="35"/>
      <c r="H17" s="35"/>
      <c r="I17" s="37"/>
    </row>
    <row r="18" spans="2:9" ht="15" thickBot="1" x14ac:dyDescent="0.35">
      <c r="B18" s="46">
        <v>16</v>
      </c>
      <c r="C18" s="87" t="s">
        <v>41</v>
      </c>
      <c r="D18" s="76">
        <v>150</v>
      </c>
      <c r="E18" s="82">
        <v>30</v>
      </c>
      <c r="F18" s="31">
        <v>0.55572193204928499</v>
      </c>
      <c r="G18" s="97">
        <f>AVERAGE(F17:F18)</f>
        <v>0.40222399296281552</v>
      </c>
      <c r="H18" s="98">
        <f>_xlfn.STDEV.S(F17:F18)</f>
        <v>0.21707886725240436</v>
      </c>
      <c r="I18" s="106">
        <f>H18/G18</f>
        <v>0.53969646527891901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39">
        <v>0.33417300109709502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96">
        <v>200</v>
      </c>
      <c r="E20" s="91">
        <v>30</v>
      </c>
      <c r="F20" s="32">
        <v>0.63737196876332802</v>
      </c>
      <c r="G20" s="103">
        <f>AVERAGE(F19:F20)</f>
        <v>0.48577248493021152</v>
      </c>
      <c r="H20" s="104">
        <f>_xlfn.STDEV.S(F19:F20)</f>
        <v>0.21439404608555418</v>
      </c>
      <c r="I20" s="105">
        <f>H20/G20</f>
        <v>0.44134662364904237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34">
        <v>0.57148050234214598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38">
        <v>0.72410818061410198</v>
      </c>
      <c r="G22" s="55">
        <f>AVERAGE(F21:F22)</f>
        <v>0.64779434147812398</v>
      </c>
      <c r="H22" s="56">
        <f>_xlfn.STDEV.S(F21:F22)</f>
        <v>0.10792406630285892</v>
      </c>
      <c r="I22" s="57">
        <f>H22/G22</f>
        <v>0.16660236033646106</v>
      </c>
    </row>
    <row r="23" spans="2:9" x14ac:dyDescent="0.3">
      <c r="B23" s="47">
        <v>21</v>
      </c>
      <c r="C23" s="87" t="s">
        <v>41</v>
      </c>
      <c r="D23" s="96">
        <v>500</v>
      </c>
      <c r="E23" s="91">
        <v>15</v>
      </c>
      <c r="F23" s="32">
        <v>3.4042514760134999E-2</v>
      </c>
      <c r="G23" s="35"/>
      <c r="H23" s="35"/>
      <c r="I23" s="37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  <row r="26" spans="2:9" x14ac:dyDescent="0.3">
      <c r="D26" s="85"/>
      <c r="E26" s="8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6" workbookViewId="0">
      <selection activeCell="E22" sqref="E22:G26"/>
    </sheetView>
  </sheetViews>
  <sheetFormatPr defaultRowHeight="14.4" x14ac:dyDescent="0.3"/>
  <cols>
    <col min="1" max="1" width="17.109375" customWidth="1"/>
    <col min="2" max="14" width="18.6640625" customWidth="1"/>
  </cols>
  <sheetData>
    <row r="1" spans="1:14" x14ac:dyDescent="0.3">
      <c r="A1" t="s">
        <v>8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10</v>
      </c>
      <c r="B3" s="3">
        <v>1.4997612862671901</v>
      </c>
      <c r="C3" s="5">
        <v>2.43401312120608</v>
      </c>
      <c r="D3" s="3">
        <v>2.2121482351011799</v>
      </c>
      <c r="E3" s="7">
        <v>1</v>
      </c>
      <c r="F3" s="5">
        <v>2.8988250174958301</v>
      </c>
      <c r="G3" s="5">
        <v>1.2194359121409899</v>
      </c>
      <c r="H3" s="3">
        <v>1.77425529643583</v>
      </c>
      <c r="I3" s="3">
        <v>1.19569788305308</v>
      </c>
      <c r="J3" s="5">
        <v>1.00310647552424</v>
      </c>
      <c r="K3" s="3">
        <v>1.0972186866147799</v>
      </c>
      <c r="L3" s="5">
        <v>1.6656007604471099</v>
      </c>
      <c r="M3" s="5">
        <v>1.2018337975967099</v>
      </c>
      <c r="N3" s="5">
        <v>1.6037490784937101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 s="4">
        <v>15</v>
      </c>
      <c r="G4" s="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9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10</v>
      </c>
      <c r="B8" s="5">
        <v>0.248726053876346</v>
      </c>
      <c r="C8" s="3">
        <v>0.55572193204928499</v>
      </c>
      <c r="D8" s="5">
        <v>0.33417300109709502</v>
      </c>
      <c r="E8" s="3">
        <v>0.63737196876332802</v>
      </c>
      <c r="F8" s="7">
        <v>1</v>
      </c>
      <c r="G8" s="5">
        <v>0.57148050234214598</v>
      </c>
      <c r="H8" s="3">
        <v>0.72410818061410198</v>
      </c>
      <c r="I8" s="5">
        <v>3.4042514760134999E-2</v>
      </c>
      <c r="J8" s="1"/>
    </row>
    <row r="9" spans="1:14" x14ac:dyDescent="0.3">
      <c r="A9" t="s">
        <v>4</v>
      </c>
      <c r="B9" s="4">
        <v>15</v>
      </c>
      <c r="C9" s="2">
        <v>30</v>
      </c>
      <c r="D9" s="4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17a</v>
      </c>
      <c r="B12" s="8" t="s">
        <v>0</v>
      </c>
      <c r="C12" s="8" t="s">
        <v>5</v>
      </c>
      <c r="E12" s="9" t="str">
        <f>A1</f>
        <v>Figure 17a</v>
      </c>
      <c r="F12" s="9" t="s">
        <v>0</v>
      </c>
      <c r="G12" s="9" t="s">
        <v>5</v>
      </c>
    </row>
    <row r="13" spans="1:14" x14ac:dyDescent="0.3">
      <c r="A13" s="8" t="s">
        <v>23</v>
      </c>
      <c r="B13" s="8">
        <v>150</v>
      </c>
      <c r="C13" s="5">
        <f>N3</f>
        <v>1.6037490784937101</v>
      </c>
      <c r="E13" s="9" t="s">
        <v>24</v>
      </c>
      <c r="F13" s="9">
        <v>150</v>
      </c>
      <c r="G13" s="3">
        <f>B3</f>
        <v>1.4997612862671901</v>
      </c>
    </row>
    <row r="14" spans="1:14" x14ac:dyDescent="0.3">
      <c r="A14" s="8" t="s">
        <v>26</v>
      </c>
      <c r="B14" s="8">
        <v>200</v>
      </c>
      <c r="C14" s="5">
        <f>C3</f>
        <v>2.43401312120608</v>
      </c>
      <c r="E14" s="9" t="s">
        <v>26</v>
      </c>
      <c r="F14" s="9">
        <v>200</v>
      </c>
      <c r="G14" s="3">
        <f>D3</f>
        <v>2.2121482351011799</v>
      </c>
    </row>
    <row r="15" spans="1:14" x14ac:dyDescent="0.3">
      <c r="A15" s="4"/>
      <c r="B15" s="8">
        <v>300</v>
      </c>
      <c r="C15" s="5">
        <f>F3</f>
        <v>2.8988250174958301</v>
      </c>
      <c r="E15" s="2"/>
      <c r="F15" s="9">
        <v>300</v>
      </c>
      <c r="G15" s="3">
        <f>H3</f>
        <v>1.77425529643583</v>
      </c>
    </row>
    <row r="16" spans="1:14" x14ac:dyDescent="0.3">
      <c r="A16" s="4"/>
      <c r="B16" s="8">
        <v>300</v>
      </c>
      <c r="C16" s="5">
        <f>G3</f>
        <v>1.2194359121409899</v>
      </c>
      <c r="E16" s="2"/>
      <c r="F16" s="9">
        <v>300</v>
      </c>
      <c r="G16" s="3">
        <f>I3</f>
        <v>1.19569788305308</v>
      </c>
    </row>
    <row r="17" spans="1:11" x14ac:dyDescent="0.3">
      <c r="A17" s="4"/>
      <c r="B17" s="8">
        <v>400</v>
      </c>
      <c r="C17" s="5">
        <f>J3</f>
        <v>1.00310647552424</v>
      </c>
      <c r="E17" s="2"/>
      <c r="F17" s="9">
        <v>400</v>
      </c>
      <c r="G17" s="3">
        <f>K3</f>
        <v>1.0972186866147799</v>
      </c>
    </row>
    <row r="18" spans="1:11" x14ac:dyDescent="0.3">
      <c r="A18" s="4"/>
      <c r="B18" s="8">
        <v>550</v>
      </c>
      <c r="C18" s="5">
        <f>L3</f>
        <v>1.6656007604471099</v>
      </c>
      <c r="E18" s="2"/>
      <c r="F18" s="9">
        <v>550</v>
      </c>
      <c r="G18" s="10" t="s">
        <v>25</v>
      </c>
    </row>
    <row r="19" spans="1:11" x14ac:dyDescent="0.3">
      <c r="A19" s="4"/>
      <c r="B19" s="8">
        <v>700</v>
      </c>
      <c r="C19" s="5">
        <f>M3</f>
        <v>1.2018337975967099</v>
      </c>
      <c r="E19" s="2"/>
      <c r="F19" s="9">
        <v>700</v>
      </c>
      <c r="G19" s="10" t="s">
        <v>25</v>
      </c>
    </row>
    <row r="22" spans="1:11" x14ac:dyDescent="0.3">
      <c r="A22" s="8" t="str">
        <f>A6</f>
        <v>Figure 17b</v>
      </c>
      <c r="B22" s="8" t="s">
        <v>0</v>
      </c>
      <c r="C22" s="8" t="s">
        <v>5</v>
      </c>
      <c r="E22" s="9" t="str">
        <f>A6</f>
        <v>Figure 17b</v>
      </c>
      <c r="F22" s="9" t="s">
        <v>0</v>
      </c>
      <c r="G22" s="9" t="s">
        <v>5</v>
      </c>
    </row>
    <row r="23" spans="1:11" x14ac:dyDescent="0.3">
      <c r="A23" s="8" t="s">
        <v>23</v>
      </c>
      <c r="B23" s="8">
        <v>150</v>
      </c>
      <c r="C23" s="5">
        <f>B8</f>
        <v>0.248726053876346</v>
      </c>
      <c r="E23" s="9" t="s">
        <v>24</v>
      </c>
      <c r="F23" s="9">
        <v>150</v>
      </c>
      <c r="G23" s="3">
        <f>C8</f>
        <v>0.55572193204928499</v>
      </c>
    </row>
    <row r="24" spans="1:11" x14ac:dyDescent="0.3">
      <c r="A24" s="8" t="s">
        <v>27</v>
      </c>
      <c r="B24" s="8">
        <v>200</v>
      </c>
      <c r="C24" s="5">
        <f>D8</f>
        <v>0.33417300109709502</v>
      </c>
      <c r="E24" s="9" t="s">
        <v>27</v>
      </c>
      <c r="F24" s="9">
        <v>200</v>
      </c>
      <c r="G24" s="3">
        <f>E8</f>
        <v>0.63737196876332802</v>
      </c>
    </row>
    <row r="25" spans="1:11" x14ac:dyDescent="0.3">
      <c r="A25" s="4"/>
      <c r="B25" s="8">
        <v>300</v>
      </c>
      <c r="C25" s="5">
        <f>G8</f>
        <v>0.57148050234214598</v>
      </c>
      <c r="E25" s="2"/>
      <c r="F25" s="9">
        <v>300</v>
      </c>
      <c r="G25" s="3">
        <f>H8</f>
        <v>0.72410818061410198</v>
      </c>
    </row>
    <row r="26" spans="1:11" x14ac:dyDescent="0.3">
      <c r="A26" s="4"/>
      <c r="B26" s="8">
        <v>500</v>
      </c>
      <c r="C26" s="5">
        <f>I8</f>
        <v>3.4042514760134999E-2</v>
      </c>
      <c r="E26" s="2"/>
      <c r="F26" s="9">
        <v>500</v>
      </c>
      <c r="G26" s="10" t="s">
        <v>25</v>
      </c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2.8988250174958301</v>
      </c>
      <c r="E32" s="19" t="s">
        <v>24</v>
      </c>
      <c r="F32" s="19">
        <v>300</v>
      </c>
      <c r="G32" s="20">
        <f>G15</f>
        <v>1.77425529643583</v>
      </c>
      <c r="I32" s="16" t="s">
        <v>23</v>
      </c>
      <c r="J32" s="16">
        <v>300</v>
      </c>
      <c r="K32" s="17">
        <f>C32</f>
        <v>2.8988250174958301</v>
      </c>
    </row>
    <row r="33" spans="1:11" x14ac:dyDescent="0.3">
      <c r="A33" s="16" t="s">
        <v>26</v>
      </c>
      <c r="B33" s="16">
        <v>300</v>
      </c>
      <c r="C33" s="17">
        <f>C16</f>
        <v>1.2194359121409899</v>
      </c>
      <c r="E33" s="19" t="s">
        <v>26</v>
      </c>
      <c r="F33" s="19">
        <v>300</v>
      </c>
      <c r="G33" s="20">
        <f>G16</f>
        <v>1.19569788305308</v>
      </c>
      <c r="I33" s="18"/>
      <c r="J33" s="16">
        <v>300</v>
      </c>
      <c r="K33" s="17">
        <f>C33</f>
        <v>1.2194359121409899</v>
      </c>
    </row>
    <row r="34" spans="1:11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1.77425529643583</v>
      </c>
    </row>
    <row r="35" spans="1:11" x14ac:dyDescent="0.3">
      <c r="A35" s="18"/>
      <c r="B35" s="16" t="s">
        <v>28</v>
      </c>
      <c r="C35" s="17">
        <f>AVERAGE(C32:C33)</f>
        <v>2.0591304648184101</v>
      </c>
      <c r="E35" s="21"/>
      <c r="F35" s="19" t="s">
        <v>28</v>
      </c>
      <c r="G35" s="20">
        <f>AVERAGE(G32:G33)</f>
        <v>1.4849765897444551</v>
      </c>
      <c r="I35" s="19"/>
      <c r="J35" s="19">
        <v>300</v>
      </c>
      <c r="K35" s="20">
        <f>G33</f>
        <v>1.19569788305308</v>
      </c>
    </row>
    <row r="36" spans="1:11" x14ac:dyDescent="0.3">
      <c r="A36" s="18"/>
      <c r="B36" s="16" t="s">
        <v>29</v>
      </c>
      <c r="C36" s="17">
        <f>AVEDEV(C32:C33)</f>
        <v>0.8396945526774201</v>
      </c>
      <c r="D36" s="15">
        <f>SQRT(((C32-C35)^2+(C33-C35)^2)/2)</f>
        <v>0.8396945526774201</v>
      </c>
      <c r="E36" s="21"/>
      <c r="F36" s="19" t="s">
        <v>29</v>
      </c>
      <c r="G36" s="20">
        <f>AVEDEV(G32:G33)</f>
        <v>0.28927870669137501</v>
      </c>
      <c r="I36" s="24" t="s">
        <v>26</v>
      </c>
      <c r="J36" s="26"/>
      <c r="K36" s="26"/>
    </row>
    <row r="37" spans="1:11" x14ac:dyDescent="0.3">
      <c r="A37" s="18"/>
      <c r="B37" s="22" t="s">
        <v>31</v>
      </c>
      <c r="C37" s="23">
        <f>_xlfn.STDEV.S(C32:C33)</f>
        <v>1.1875074246472166</v>
      </c>
      <c r="D37" s="15">
        <f>SQRT(((C32-C35)^2+(C33-C35)^2)/1)</f>
        <v>1.1875074246472168</v>
      </c>
      <c r="E37" s="21"/>
      <c r="F37" s="22" t="s">
        <v>31</v>
      </c>
      <c r="G37" s="23">
        <f>_xlfn.STDEV.S(G32:G33)</f>
        <v>0.40910187030869</v>
      </c>
      <c r="I37" s="26"/>
      <c r="J37" s="24" t="s">
        <v>28</v>
      </c>
      <c r="K37" s="25">
        <f>AVERAGE(K32:K35)</f>
        <v>1.7720535272814324</v>
      </c>
    </row>
    <row r="38" spans="1:11" x14ac:dyDescent="0.3">
      <c r="A38" s="18"/>
      <c r="B38" s="16" t="s">
        <v>30</v>
      </c>
      <c r="C38" s="17">
        <f>C36/C35</f>
        <v>0.40779084522527853</v>
      </c>
      <c r="E38" s="21"/>
      <c r="F38" s="19" t="s">
        <v>30</v>
      </c>
      <c r="G38" s="20">
        <f>G36/G35</f>
        <v>0.19480354686342635</v>
      </c>
      <c r="I38" s="26"/>
      <c r="J38" s="24" t="s">
        <v>29</v>
      </c>
      <c r="K38" s="25">
        <f>AVEDEV(K32:K35)</f>
        <v>0.56448662968439756</v>
      </c>
    </row>
    <row r="39" spans="1:11" x14ac:dyDescent="0.3">
      <c r="A39" s="18"/>
      <c r="B39" s="16" t="s">
        <v>32</v>
      </c>
      <c r="C39" s="17">
        <f>C37/C35</f>
        <v>0.57670334392917644</v>
      </c>
      <c r="E39" s="21"/>
      <c r="F39" s="19" t="s">
        <v>32</v>
      </c>
      <c r="G39" s="20">
        <f>G37/G35</f>
        <v>0.27549381797263955</v>
      </c>
      <c r="I39" s="26"/>
      <c r="J39" s="22" t="s">
        <v>31</v>
      </c>
      <c r="K39" s="23">
        <f>_xlfn.STDEV.S(K32:K35)</f>
        <v>0.79732697101937133</v>
      </c>
    </row>
    <row r="40" spans="1:11" x14ac:dyDescent="0.3">
      <c r="I40" s="26"/>
      <c r="J40" s="24" t="s">
        <v>30</v>
      </c>
      <c r="K40" s="25">
        <f>K38/K37</f>
        <v>0.31854942358902427</v>
      </c>
    </row>
    <row r="41" spans="1:11" x14ac:dyDescent="0.3">
      <c r="I41" s="26"/>
      <c r="J41" s="24" t="s">
        <v>32</v>
      </c>
      <c r="K41" s="25">
        <f>K39/K37</f>
        <v>0.44994519564122748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zoomScaleNormal="100" workbookViewId="0">
      <selection activeCell="N20" sqref="N20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6384" width="8.88671875" style="30"/>
  </cols>
  <sheetData>
    <row r="1" spans="2:14" ht="15" thickBot="1" x14ac:dyDescent="0.35"/>
    <row r="2" spans="2:14" ht="29.4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48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66">
        <v>8.4540385981037893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2">
        <v>150</v>
      </c>
      <c r="E4" s="78">
        <v>30</v>
      </c>
      <c r="F4" s="67">
        <v>8.1392711878697899</v>
      </c>
      <c r="G4" s="55">
        <f>AVERAGE(F3:F4)</f>
        <v>8.2966548929867905</v>
      </c>
      <c r="H4" s="56">
        <f>_xlfn.STDEV.S(F3:F4)</f>
        <v>0.2225741702729889</v>
      </c>
      <c r="I4" s="57">
        <f>H4/G4</f>
        <v>2.6826977033976924E-2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68">
        <v>6.8658138939520299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69">
        <v>9.5193853680806395</v>
      </c>
      <c r="G6" s="60">
        <f>AVERAGE(F5:F6)</f>
        <v>8.1925996310163356</v>
      </c>
      <c r="H6" s="61">
        <f>_xlfn.STDEV.S(F5:F6)</f>
        <v>1.8763583837195175</v>
      </c>
      <c r="I6" s="62">
        <f>H6/G6</f>
        <v>0.22903088985525652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66">
        <v>8.12727339067294</v>
      </c>
      <c r="G7" s="58"/>
      <c r="H7" s="58"/>
      <c r="I7" s="59"/>
      <c r="M7" s="113">
        <v>5.70671799511498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70">
        <v>8.4269394103516007</v>
      </c>
      <c r="G8" s="63"/>
      <c r="H8" s="64"/>
      <c r="I8" s="65"/>
      <c r="M8" s="114">
        <v>6.5621740368524604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70">
        <v>5.70671799511498</v>
      </c>
      <c r="G9" s="63"/>
      <c r="H9" s="64"/>
      <c r="I9" s="65"/>
      <c r="M9" s="114">
        <v>8.12727339067294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67">
        <v>6.5621740368524604</v>
      </c>
      <c r="G10" s="55">
        <f>AVERAGE(F7:F10)</f>
        <v>7.205776208247995</v>
      </c>
      <c r="H10" s="56">
        <f>_xlfn.STDEV.S(F7:F10)</f>
        <v>1.2912262782300699</v>
      </c>
      <c r="I10" s="57">
        <f>H10/G10</f>
        <v>0.17919322511738361</v>
      </c>
      <c r="M10" s="115">
        <v>8.4269394103516007</v>
      </c>
      <c r="N10" s="116">
        <f>I10</f>
        <v>0.17919322511738361</v>
      </c>
    </row>
    <row r="11" spans="2:14" x14ac:dyDescent="0.3">
      <c r="B11" s="47">
        <v>9</v>
      </c>
      <c r="C11" s="50" t="s">
        <v>38</v>
      </c>
      <c r="D11" s="73">
        <v>400</v>
      </c>
      <c r="E11" s="79">
        <v>15</v>
      </c>
      <c r="F11" s="68">
        <v>18.206022025999399</v>
      </c>
      <c r="G11" s="58"/>
      <c r="H11" s="58"/>
      <c r="I11" s="59"/>
    </row>
    <row r="12" spans="2:14" ht="15" thickBot="1" x14ac:dyDescent="0.35">
      <c r="B12" s="46">
        <v>10</v>
      </c>
      <c r="C12" s="50" t="s">
        <v>38</v>
      </c>
      <c r="D12" s="74">
        <v>400</v>
      </c>
      <c r="E12" s="80">
        <v>30</v>
      </c>
      <c r="F12" s="69">
        <v>17.605520191289099</v>
      </c>
      <c r="G12" s="60">
        <f>AVERAGE(F11:F12)</f>
        <v>17.905771108644249</v>
      </c>
      <c r="H12" s="61">
        <f>_xlfn.STDEV.S(F11:F12)</f>
        <v>0.42461891943861668</v>
      </c>
      <c r="I12" s="62">
        <f>H12/G12</f>
        <v>2.3714081726065751E-2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66">
        <v>11.614496160065499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2">
        <v>550</v>
      </c>
      <c r="E14" s="83">
        <v>30</v>
      </c>
      <c r="F14" s="67" t="s">
        <v>45</v>
      </c>
      <c r="G14" s="92" t="s">
        <v>25</v>
      </c>
      <c r="H14" s="92" t="s">
        <v>25</v>
      </c>
      <c r="I14" s="109" t="s">
        <v>25</v>
      </c>
    </row>
    <row r="15" spans="2:14" x14ac:dyDescent="0.3">
      <c r="B15" s="47">
        <v>13</v>
      </c>
      <c r="C15" s="50" t="s">
        <v>38</v>
      </c>
      <c r="D15" s="73">
        <v>700</v>
      </c>
      <c r="E15" s="79">
        <v>15</v>
      </c>
      <c r="F15" s="68">
        <v>3.53592699984979</v>
      </c>
      <c r="G15" s="58"/>
      <c r="H15" s="58"/>
      <c r="I15" s="59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5">
        <v>150</v>
      </c>
      <c r="E17" s="81">
        <v>15</v>
      </c>
      <c r="F17" s="34">
        <v>19.9912607666577</v>
      </c>
      <c r="G17" s="33"/>
      <c r="H17" s="33"/>
      <c r="I17" s="40"/>
    </row>
    <row r="18" spans="2:9" ht="15" thickBot="1" x14ac:dyDescent="0.35">
      <c r="B18" s="46">
        <v>16</v>
      </c>
      <c r="C18" s="87" t="s">
        <v>41</v>
      </c>
      <c r="D18" s="72">
        <v>150</v>
      </c>
      <c r="E18" s="78">
        <v>30</v>
      </c>
      <c r="F18" s="38">
        <v>20.118165863553902</v>
      </c>
      <c r="G18" s="55">
        <f>AVERAGE(F17:F18)</f>
        <v>20.054713315105801</v>
      </c>
      <c r="H18" s="56">
        <f>_xlfn.STDEV.S(F17:F18)</f>
        <v>8.9735454582440324E-2</v>
      </c>
      <c r="I18" s="57">
        <f>H18/G18</f>
        <v>4.4745319054174133E-3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39">
        <v>1.4138148878347501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74">
        <v>200</v>
      </c>
      <c r="E20" s="80">
        <v>30</v>
      </c>
      <c r="F20" s="41">
        <v>3.6219553113350398</v>
      </c>
      <c r="G20" s="60">
        <f>AVERAGE(F19:F20)</f>
        <v>2.5178850995848947</v>
      </c>
      <c r="H20" s="61">
        <f>_xlfn.STDEV.S(F19:F20)</f>
        <v>1.5613910672691911</v>
      </c>
      <c r="I20" s="62">
        <f>H20/G20</f>
        <v>0.62012006327318359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34">
        <v>12.116454971455999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38">
        <v>0.94206422210385099</v>
      </c>
      <c r="G22" s="55">
        <f>AVERAGE(F21:F22)</f>
        <v>6.5292595967799247</v>
      </c>
      <c r="H22" s="56">
        <f>_xlfn.STDEV.S(F21:F22)</f>
        <v>7.9014874744951316</v>
      </c>
      <c r="I22" s="57">
        <f>H22/G22</f>
        <v>1.2101659242331178</v>
      </c>
    </row>
    <row r="23" spans="2:9" x14ac:dyDescent="0.3">
      <c r="B23" s="47">
        <v>21</v>
      </c>
      <c r="C23" s="87" t="s">
        <v>41</v>
      </c>
      <c r="D23" s="73">
        <v>500</v>
      </c>
      <c r="E23" s="99">
        <v>15</v>
      </c>
      <c r="F23" s="39">
        <v>0.18225239663838</v>
      </c>
      <c r="G23" s="33"/>
      <c r="H23" s="33"/>
      <c r="I23" s="40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  <row r="26" spans="2:9" x14ac:dyDescent="0.3">
      <c r="D26" s="85"/>
      <c r="E26" s="86"/>
    </row>
    <row r="27" spans="2:9" x14ac:dyDescent="0.3">
      <c r="D27" s="85"/>
      <c r="E27" s="86"/>
    </row>
  </sheetData>
  <sortState ref="M7:M10">
    <sortCondition ref="M6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10" workbookViewId="0">
      <selection activeCell="H26" sqref="H26"/>
    </sheetView>
  </sheetViews>
  <sheetFormatPr defaultRowHeight="14.4" x14ac:dyDescent="0.3"/>
  <cols>
    <col min="1" max="1" width="16.44140625" bestFit="1" customWidth="1"/>
    <col min="2" max="14" width="18.6640625" customWidth="1"/>
  </cols>
  <sheetData>
    <row r="1" spans="1:14" x14ac:dyDescent="0.3">
      <c r="A1" t="s">
        <v>11</v>
      </c>
    </row>
    <row r="2" spans="1:14" x14ac:dyDescent="0.3">
      <c r="A2" t="s">
        <v>0</v>
      </c>
      <c r="B2" s="2">
        <v>150</v>
      </c>
      <c r="C2" s="4">
        <v>200</v>
      </c>
      <c r="D2" s="2">
        <v>200</v>
      </c>
      <c r="E2" s="6">
        <v>24</v>
      </c>
      <c r="F2" s="4">
        <v>300</v>
      </c>
      <c r="G2" s="4">
        <v>300</v>
      </c>
      <c r="H2" s="2">
        <v>300</v>
      </c>
      <c r="I2" s="2">
        <v>300</v>
      </c>
      <c r="J2" s="4">
        <v>400</v>
      </c>
      <c r="K2" s="2">
        <v>400</v>
      </c>
      <c r="L2" s="4">
        <v>550</v>
      </c>
      <c r="M2" s="4">
        <v>700</v>
      </c>
      <c r="N2" s="4">
        <v>150</v>
      </c>
    </row>
    <row r="3" spans="1:14" x14ac:dyDescent="0.3">
      <c r="A3" t="s">
        <v>14</v>
      </c>
      <c r="B3" s="3">
        <v>8.1392711878697899</v>
      </c>
      <c r="C3" s="5">
        <v>6.8658138939520299</v>
      </c>
      <c r="D3" s="3">
        <v>9.5193853680806395</v>
      </c>
      <c r="E3" s="7">
        <v>11.1287356379047</v>
      </c>
      <c r="F3" s="5">
        <v>8.12727339067294</v>
      </c>
      <c r="G3" s="5">
        <v>5.70671799511498</v>
      </c>
      <c r="H3" s="3">
        <v>8.4269394103516007</v>
      </c>
      <c r="I3" s="3">
        <v>6.5621740368524604</v>
      </c>
      <c r="J3" s="5">
        <v>18.206022025999399</v>
      </c>
      <c r="K3" s="3">
        <v>17.605520191289099</v>
      </c>
      <c r="L3" s="5">
        <v>11.614496160065499</v>
      </c>
      <c r="M3" s="5">
        <v>3.53592699984979</v>
      </c>
      <c r="N3" s="5">
        <v>8.4540385981037893</v>
      </c>
    </row>
    <row r="4" spans="1:14" x14ac:dyDescent="0.3">
      <c r="A4" t="s">
        <v>4</v>
      </c>
      <c r="B4" s="2">
        <v>30</v>
      </c>
      <c r="C4" s="4">
        <v>15</v>
      </c>
      <c r="D4" s="2">
        <v>30</v>
      </c>
      <c r="E4" s="6">
        <v>0</v>
      </c>
      <c r="F4">
        <v>15</v>
      </c>
      <c r="G4">
        <v>15</v>
      </c>
      <c r="H4" s="2">
        <v>30</v>
      </c>
      <c r="I4" s="2">
        <v>30</v>
      </c>
      <c r="J4" s="4">
        <v>15</v>
      </c>
      <c r="K4" s="2">
        <v>30</v>
      </c>
      <c r="L4" s="4">
        <v>15</v>
      </c>
      <c r="M4" s="4">
        <v>15</v>
      </c>
      <c r="N4" s="4">
        <v>15</v>
      </c>
    </row>
    <row r="6" spans="1:14" x14ac:dyDescent="0.3">
      <c r="A6" t="s">
        <v>12</v>
      </c>
    </row>
    <row r="7" spans="1:14" x14ac:dyDescent="0.3">
      <c r="A7" t="s">
        <v>0</v>
      </c>
      <c r="B7" s="4">
        <v>150</v>
      </c>
      <c r="C7" s="2">
        <v>150</v>
      </c>
      <c r="D7" s="4">
        <v>200</v>
      </c>
      <c r="E7" s="2">
        <v>200</v>
      </c>
      <c r="F7" s="6">
        <v>24</v>
      </c>
      <c r="G7" s="4">
        <v>300</v>
      </c>
      <c r="H7" s="2">
        <v>300</v>
      </c>
      <c r="I7" s="4">
        <v>500</v>
      </c>
    </row>
    <row r="8" spans="1:14" x14ac:dyDescent="0.3">
      <c r="A8" t="s">
        <v>14</v>
      </c>
      <c r="B8" s="5">
        <v>19.9912607666577</v>
      </c>
      <c r="C8" s="3">
        <v>20.118165863553902</v>
      </c>
      <c r="D8" s="5">
        <v>1.4138148878347501</v>
      </c>
      <c r="E8" s="3">
        <v>3.6219553113350398</v>
      </c>
      <c r="F8" s="7">
        <v>11.1525765060944</v>
      </c>
      <c r="G8" s="5">
        <v>12.116454971455999</v>
      </c>
      <c r="H8" s="3">
        <v>0.94206422210385099</v>
      </c>
      <c r="I8" s="5">
        <v>0.18225239663838</v>
      </c>
      <c r="J8" s="1"/>
    </row>
    <row r="9" spans="1:14" x14ac:dyDescent="0.3">
      <c r="A9" t="s">
        <v>4</v>
      </c>
      <c r="B9" s="4">
        <v>15</v>
      </c>
      <c r="C9" s="2">
        <v>30</v>
      </c>
      <c r="D9" s="4">
        <v>15</v>
      </c>
      <c r="E9" s="2">
        <v>30</v>
      </c>
      <c r="F9" s="6">
        <v>0</v>
      </c>
      <c r="G9" s="4">
        <v>15</v>
      </c>
      <c r="H9" s="2">
        <v>30</v>
      </c>
      <c r="I9" s="4">
        <v>15</v>
      </c>
    </row>
    <row r="12" spans="1:14" x14ac:dyDescent="0.3">
      <c r="A12" s="8" t="str">
        <f>A1</f>
        <v>Figure 18a</v>
      </c>
      <c r="B12" s="8" t="s">
        <v>0</v>
      </c>
      <c r="C12" s="8" t="s">
        <v>5</v>
      </c>
      <c r="E12" s="9" t="str">
        <f>A1</f>
        <v>Figure 18a</v>
      </c>
      <c r="F12" s="9" t="s">
        <v>0</v>
      </c>
      <c r="G12" s="9" t="s">
        <v>5</v>
      </c>
    </row>
    <row r="13" spans="1:14" x14ac:dyDescent="0.3">
      <c r="A13" s="8" t="s">
        <v>23</v>
      </c>
      <c r="B13" s="8">
        <v>150</v>
      </c>
      <c r="C13" s="5">
        <f>N3</f>
        <v>8.4540385981037893</v>
      </c>
      <c r="E13" s="9" t="s">
        <v>24</v>
      </c>
      <c r="F13" s="9">
        <v>150</v>
      </c>
      <c r="G13" s="3">
        <f>B3</f>
        <v>8.1392711878697899</v>
      </c>
    </row>
    <row r="14" spans="1:14" x14ac:dyDescent="0.3">
      <c r="A14" s="8" t="s">
        <v>26</v>
      </c>
      <c r="B14" s="8">
        <v>200</v>
      </c>
      <c r="C14" s="5">
        <f>C3</f>
        <v>6.8658138939520299</v>
      </c>
      <c r="E14" s="9" t="s">
        <v>26</v>
      </c>
      <c r="F14" s="9">
        <v>200</v>
      </c>
      <c r="G14" s="3">
        <f>D3</f>
        <v>9.5193853680806395</v>
      </c>
    </row>
    <row r="15" spans="1:14" x14ac:dyDescent="0.3">
      <c r="A15" s="4"/>
      <c r="B15" s="8">
        <v>300</v>
      </c>
      <c r="C15" s="5">
        <f>F3</f>
        <v>8.12727339067294</v>
      </c>
      <c r="E15" s="2"/>
      <c r="F15" s="9">
        <v>300</v>
      </c>
      <c r="G15" s="3">
        <f>H3</f>
        <v>8.4269394103516007</v>
      </c>
    </row>
    <row r="16" spans="1:14" x14ac:dyDescent="0.3">
      <c r="A16" s="4"/>
      <c r="B16" s="8">
        <v>300</v>
      </c>
      <c r="C16" s="5">
        <f>G3</f>
        <v>5.70671799511498</v>
      </c>
      <c r="E16" s="2"/>
      <c r="F16" s="9">
        <v>300</v>
      </c>
      <c r="G16" s="3">
        <f>I3</f>
        <v>6.5621740368524604</v>
      </c>
    </row>
    <row r="17" spans="1:11" x14ac:dyDescent="0.3">
      <c r="A17" s="4"/>
      <c r="B17" s="8">
        <v>400</v>
      </c>
      <c r="C17" s="5">
        <f>J3</f>
        <v>18.206022025999399</v>
      </c>
      <c r="E17" s="2"/>
      <c r="F17" s="9">
        <v>400</v>
      </c>
      <c r="G17" s="3">
        <f>K3</f>
        <v>17.605520191289099</v>
      </c>
    </row>
    <row r="18" spans="1:11" x14ac:dyDescent="0.3">
      <c r="A18" s="4"/>
      <c r="B18" s="8">
        <v>550</v>
      </c>
      <c r="C18" s="5">
        <f>L3</f>
        <v>11.614496160065499</v>
      </c>
      <c r="E18" s="2"/>
      <c r="F18" s="9">
        <v>550</v>
      </c>
      <c r="G18" s="10" t="s">
        <v>25</v>
      </c>
    </row>
    <row r="19" spans="1:11" x14ac:dyDescent="0.3">
      <c r="A19" s="4"/>
      <c r="B19" s="8">
        <v>700</v>
      </c>
      <c r="C19" s="5">
        <f>M3</f>
        <v>3.53592699984979</v>
      </c>
      <c r="E19" s="2"/>
      <c r="F19" s="9">
        <v>700</v>
      </c>
      <c r="G19" s="10" t="s">
        <v>25</v>
      </c>
    </row>
    <row r="22" spans="1:11" x14ac:dyDescent="0.3">
      <c r="A22" s="8" t="str">
        <f>A6</f>
        <v>Figure 18b</v>
      </c>
      <c r="B22" s="8" t="s">
        <v>0</v>
      </c>
      <c r="C22" s="8" t="s">
        <v>5</v>
      </c>
      <c r="E22" s="9" t="str">
        <f>A6</f>
        <v>Figure 18b</v>
      </c>
      <c r="F22" s="9" t="s">
        <v>0</v>
      </c>
      <c r="G22" s="9" t="s">
        <v>5</v>
      </c>
    </row>
    <row r="23" spans="1:11" x14ac:dyDescent="0.3">
      <c r="A23" s="8" t="s">
        <v>23</v>
      </c>
      <c r="B23" s="8">
        <v>150</v>
      </c>
      <c r="C23" s="5">
        <f>B8</f>
        <v>19.9912607666577</v>
      </c>
      <c r="E23" s="9" t="s">
        <v>24</v>
      </c>
      <c r="F23" s="9">
        <v>150</v>
      </c>
      <c r="G23" s="3">
        <f>C8</f>
        <v>20.118165863553902</v>
      </c>
    </row>
    <row r="24" spans="1:11" x14ac:dyDescent="0.3">
      <c r="A24" s="8" t="s">
        <v>27</v>
      </c>
      <c r="B24" s="8">
        <v>200</v>
      </c>
      <c r="C24" s="5">
        <f>D8</f>
        <v>1.4138148878347501</v>
      </c>
      <c r="E24" s="9" t="s">
        <v>27</v>
      </c>
      <c r="F24" s="9">
        <v>200</v>
      </c>
      <c r="G24" s="3">
        <f>E8</f>
        <v>3.6219553113350398</v>
      </c>
    </row>
    <row r="25" spans="1:11" x14ac:dyDescent="0.3">
      <c r="A25" s="4"/>
      <c r="B25" s="8">
        <v>300</v>
      </c>
      <c r="C25" s="5">
        <f>G8</f>
        <v>12.116454971455999</v>
      </c>
      <c r="E25" s="2"/>
      <c r="F25" s="9">
        <v>300</v>
      </c>
      <c r="G25" s="3">
        <f>H8</f>
        <v>0.94206422210385099</v>
      </c>
    </row>
    <row r="26" spans="1:11" x14ac:dyDescent="0.3">
      <c r="A26" s="4"/>
      <c r="B26" s="8">
        <v>500</v>
      </c>
      <c r="C26" s="5">
        <f>I8</f>
        <v>0.18225239663838</v>
      </c>
      <c r="E26" s="2"/>
      <c r="F26" s="9">
        <v>500</v>
      </c>
      <c r="G26" s="10" t="s">
        <v>25</v>
      </c>
    </row>
    <row r="31" spans="1:11" x14ac:dyDescent="0.3">
      <c r="A31" s="16">
        <f>A20</f>
        <v>0</v>
      </c>
      <c r="B31" s="16" t="s">
        <v>0</v>
      </c>
      <c r="C31" s="16" t="s">
        <v>5</v>
      </c>
      <c r="E31" s="19">
        <f>E20</f>
        <v>0</v>
      </c>
      <c r="F31" s="19" t="s">
        <v>0</v>
      </c>
      <c r="G31" s="19" t="s">
        <v>5</v>
      </c>
      <c r="I31" s="16">
        <f>I20</f>
        <v>0</v>
      </c>
      <c r="J31" s="16" t="s">
        <v>0</v>
      </c>
      <c r="K31" s="16" t="s">
        <v>5</v>
      </c>
    </row>
    <row r="32" spans="1:11" x14ac:dyDescent="0.3">
      <c r="A32" s="16" t="s">
        <v>23</v>
      </c>
      <c r="B32" s="16">
        <v>300</v>
      </c>
      <c r="C32" s="17">
        <f>C15</f>
        <v>8.12727339067294</v>
      </c>
      <c r="E32" s="19" t="s">
        <v>24</v>
      </c>
      <c r="F32" s="19">
        <v>300</v>
      </c>
      <c r="G32" s="20">
        <f>G15</f>
        <v>8.4269394103516007</v>
      </c>
      <c r="I32" s="16" t="s">
        <v>23</v>
      </c>
      <c r="J32" s="16">
        <v>300</v>
      </c>
      <c r="K32" s="17">
        <f>C32</f>
        <v>8.12727339067294</v>
      </c>
    </row>
    <row r="33" spans="1:11" x14ac:dyDescent="0.3">
      <c r="A33" s="16" t="s">
        <v>26</v>
      </c>
      <c r="B33" s="16">
        <v>300</v>
      </c>
      <c r="C33" s="17">
        <f>C16</f>
        <v>5.70671799511498</v>
      </c>
      <c r="E33" s="19" t="s">
        <v>26</v>
      </c>
      <c r="F33" s="19">
        <v>300</v>
      </c>
      <c r="G33" s="20">
        <f>G16</f>
        <v>6.5621740368524604</v>
      </c>
      <c r="I33" s="18"/>
      <c r="J33" s="16">
        <v>300</v>
      </c>
      <c r="K33" s="17">
        <f>C33</f>
        <v>5.70671799511498</v>
      </c>
    </row>
    <row r="34" spans="1:11" x14ac:dyDescent="0.3">
      <c r="A34" s="18"/>
      <c r="B34" s="18"/>
      <c r="C34" s="18"/>
      <c r="E34" s="21"/>
      <c r="F34" s="21"/>
      <c r="G34" s="21"/>
      <c r="I34" s="19" t="s">
        <v>24</v>
      </c>
      <c r="J34" s="19">
        <v>300</v>
      </c>
      <c r="K34" s="20">
        <f>G32</f>
        <v>8.4269394103516007</v>
      </c>
    </row>
    <row r="35" spans="1:11" x14ac:dyDescent="0.3">
      <c r="A35" s="18"/>
      <c r="B35" s="16" t="s">
        <v>28</v>
      </c>
      <c r="C35" s="17">
        <f>AVERAGE(C32:C33)</f>
        <v>6.91699569289396</v>
      </c>
      <c r="E35" s="21"/>
      <c r="F35" s="19" t="s">
        <v>28</v>
      </c>
      <c r="G35" s="20">
        <f>AVERAGE(G32:G33)</f>
        <v>7.494556723602031</v>
      </c>
      <c r="I35" s="19"/>
      <c r="J35" s="19">
        <v>300</v>
      </c>
      <c r="K35" s="20">
        <f>G33</f>
        <v>6.5621740368524604</v>
      </c>
    </row>
    <row r="36" spans="1:11" x14ac:dyDescent="0.3">
      <c r="A36" s="18"/>
      <c r="B36" s="16" t="s">
        <v>29</v>
      </c>
      <c r="C36" s="17">
        <f>AVEDEV(C32:C33)</f>
        <v>1.21027769777898</v>
      </c>
      <c r="D36" s="15">
        <f>SQRT(((C32-C35)^2+(C33-C35)^2)/2)</f>
        <v>1.21027769777898</v>
      </c>
      <c r="E36" s="21"/>
      <c r="F36" s="19" t="s">
        <v>29</v>
      </c>
      <c r="G36" s="20">
        <f>AVEDEV(G32:G33)</f>
        <v>0.93238268674957014</v>
      </c>
      <c r="I36" s="24" t="s">
        <v>26</v>
      </c>
      <c r="J36" s="26"/>
      <c r="K36" s="26"/>
    </row>
    <row r="37" spans="1:11" x14ac:dyDescent="0.3">
      <c r="A37" s="18"/>
      <c r="B37" s="22" t="s">
        <v>31</v>
      </c>
      <c r="C37" s="23">
        <f>_xlfn.STDEV.S(C32:C33)</f>
        <v>1.7115911344367163</v>
      </c>
      <c r="D37" s="15">
        <f>SQRT(((C32-C35)^2+(C33-C35)^2)/1)</f>
        <v>1.7115911344367194</v>
      </c>
      <c r="E37" s="21"/>
      <c r="F37" s="22" t="s">
        <v>31</v>
      </c>
      <c r="G37" s="23">
        <f>_xlfn.STDEV.S(G32:G33)</f>
        <v>1.3185882409231033</v>
      </c>
      <c r="I37" s="26"/>
      <c r="J37" s="24" t="s">
        <v>28</v>
      </c>
      <c r="K37" s="25">
        <f>AVERAGE(K32:K35)</f>
        <v>7.205776208247995</v>
      </c>
    </row>
    <row r="38" spans="1:11" x14ac:dyDescent="0.3">
      <c r="A38" s="18"/>
      <c r="B38" s="16" t="s">
        <v>30</v>
      </c>
      <c r="C38" s="17">
        <f>C36/C35</f>
        <v>0.17497158470437318</v>
      </c>
      <c r="E38" s="21"/>
      <c r="F38" s="19" t="s">
        <v>30</v>
      </c>
      <c r="G38" s="20">
        <f>G36/G35</f>
        <v>0.12440798317174505</v>
      </c>
      <c r="I38" s="26"/>
      <c r="J38" s="24" t="s">
        <v>29</v>
      </c>
      <c r="K38" s="25">
        <f>AVEDEV(K32:K35)</f>
        <v>1.0713301922642751</v>
      </c>
    </row>
    <row r="39" spans="1:11" x14ac:dyDescent="0.3">
      <c r="A39" s="18"/>
      <c r="B39" s="16" t="s">
        <v>32</v>
      </c>
      <c r="C39" s="17">
        <f>C37/C35</f>
        <v>0.2474471881188369</v>
      </c>
      <c r="E39" s="21"/>
      <c r="F39" s="19" t="s">
        <v>32</v>
      </c>
      <c r="G39" s="20">
        <f>G37/G35</f>
        <v>0.1759394570689651</v>
      </c>
      <c r="I39" s="26"/>
      <c r="J39" s="22" t="s">
        <v>31</v>
      </c>
      <c r="K39" s="23">
        <f>_xlfn.STDEV.S(K32:K35)</f>
        <v>1.2912262782300699</v>
      </c>
    </row>
    <row r="40" spans="1:11" x14ac:dyDescent="0.3">
      <c r="I40" s="26"/>
      <c r="J40" s="24" t="s">
        <v>30</v>
      </c>
      <c r="K40" s="25">
        <f>K38/K37</f>
        <v>0.14867658407681206</v>
      </c>
    </row>
    <row r="41" spans="1:11" x14ac:dyDescent="0.3">
      <c r="I41" s="26"/>
      <c r="J41" s="24" t="s">
        <v>32</v>
      </c>
      <c r="K41" s="25">
        <f>K39/K37</f>
        <v>0.17919322511738361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zoomScaleNormal="100" workbookViewId="0">
      <selection activeCell="N10" sqref="N10"/>
    </sheetView>
  </sheetViews>
  <sheetFormatPr defaultRowHeight="14.4" x14ac:dyDescent="0.3"/>
  <cols>
    <col min="1" max="1" width="2.77734375" style="30" customWidth="1"/>
    <col min="2" max="2" width="9.88671875" style="30" customWidth="1"/>
    <col min="3" max="3" width="8.88671875" style="30"/>
    <col min="4" max="4" width="12.21875" style="30" customWidth="1"/>
    <col min="5" max="5" width="15.6640625" style="30" customWidth="1"/>
    <col min="6" max="6" width="14.6640625" style="30" customWidth="1"/>
    <col min="7" max="9" width="7.77734375" style="30" customWidth="1"/>
    <col min="10" max="12" width="8.88671875" style="30"/>
    <col min="13" max="13" width="9.44140625" style="30" bestFit="1" customWidth="1"/>
    <col min="14" max="16384" width="8.88671875" style="30"/>
  </cols>
  <sheetData>
    <row r="1" spans="2:14" ht="15" thickBot="1" x14ac:dyDescent="0.35"/>
    <row r="2" spans="2:14" ht="29.4" thickBot="1" x14ac:dyDescent="0.35">
      <c r="B2" s="84" t="s">
        <v>44</v>
      </c>
      <c r="C2" s="42" t="s">
        <v>35</v>
      </c>
      <c r="D2" s="43" t="s">
        <v>43</v>
      </c>
      <c r="E2" s="43" t="s">
        <v>39</v>
      </c>
      <c r="F2" s="43" t="s">
        <v>13</v>
      </c>
      <c r="G2" s="43" t="s">
        <v>36</v>
      </c>
      <c r="H2" s="43" t="s">
        <v>42</v>
      </c>
      <c r="I2" s="44" t="s">
        <v>37</v>
      </c>
      <c r="J2" s="29"/>
      <c r="K2" s="29"/>
      <c r="L2" s="29"/>
    </row>
    <row r="3" spans="2:14" x14ac:dyDescent="0.3">
      <c r="B3" s="45">
        <v>1</v>
      </c>
      <c r="C3" s="49" t="s">
        <v>38</v>
      </c>
      <c r="D3" s="71">
        <v>150</v>
      </c>
      <c r="E3" s="77">
        <v>15</v>
      </c>
      <c r="F3" s="66">
        <v>0.43117404664541698</v>
      </c>
      <c r="G3" s="53"/>
      <c r="H3" s="53"/>
      <c r="I3" s="54"/>
      <c r="J3" s="29"/>
      <c r="K3" s="29"/>
      <c r="L3" s="29"/>
    </row>
    <row r="4" spans="2:14" ht="15" thickBot="1" x14ac:dyDescent="0.35">
      <c r="B4" s="46">
        <v>2</v>
      </c>
      <c r="C4" s="50" t="s">
        <v>38</v>
      </c>
      <c r="D4" s="72">
        <v>150</v>
      </c>
      <c r="E4" s="78">
        <v>30</v>
      </c>
      <c r="F4" s="67">
        <v>0.397888334964139</v>
      </c>
      <c r="G4" s="55">
        <f>AVERAGE(F3:F4)</f>
        <v>0.41453119080477796</v>
      </c>
      <c r="H4" s="56">
        <f>_xlfn.STDEV.S(F3:F4)</f>
        <v>2.3536552446451933E-2</v>
      </c>
      <c r="I4" s="57">
        <f>H4/G4</f>
        <v>5.677872490308309E-2</v>
      </c>
    </row>
    <row r="5" spans="2:14" x14ac:dyDescent="0.3">
      <c r="B5" s="47">
        <v>3</v>
      </c>
      <c r="C5" s="50" t="s">
        <v>38</v>
      </c>
      <c r="D5" s="73">
        <v>200</v>
      </c>
      <c r="E5" s="79">
        <v>15</v>
      </c>
      <c r="F5" s="68">
        <v>0.37728316960245101</v>
      </c>
      <c r="G5" s="58"/>
      <c r="H5" s="58"/>
      <c r="I5" s="59"/>
    </row>
    <row r="6" spans="2:14" ht="15" thickBot="1" x14ac:dyDescent="0.35">
      <c r="B6" s="46">
        <v>4</v>
      </c>
      <c r="C6" s="50" t="s">
        <v>38</v>
      </c>
      <c r="D6" s="74">
        <v>200</v>
      </c>
      <c r="E6" s="80">
        <v>30</v>
      </c>
      <c r="F6" s="69">
        <v>0.38849744237329698</v>
      </c>
      <c r="G6" s="60">
        <f>AVERAGE(F5:F6)</f>
        <v>0.38289030598787399</v>
      </c>
      <c r="H6" s="61">
        <f>_xlfn.STDEV.S(F5:F6)</f>
        <v>7.9296883223408388E-3</v>
      </c>
      <c r="I6" s="62">
        <f>H6/G6</f>
        <v>2.0710078574284849E-2</v>
      </c>
    </row>
    <row r="7" spans="2:14" x14ac:dyDescent="0.3">
      <c r="B7" s="47">
        <v>5</v>
      </c>
      <c r="C7" s="50" t="s">
        <v>38</v>
      </c>
      <c r="D7" s="75">
        <v>300</v>
      </c>
      <c r="E7" s="81">
        <v>15</v>
      </c>
      <c r="F7" s="66">
        <v>0.38037299526942198</v>
      </c>
      <c r="G7" s="58"/>
      <c r="H7" s="58"/>
      <c r="I7" s="59"/>
      <c r="M7" s="113">
        <v>0.37378688770538299</v>
      </c>
    </row>
    <row r="8" spans="2:14" x14ac:dyDescent="0.3">
      <c r="B8" s="46">
        <v>6</v>
      </c>
      <c r="C8" s="50" t="s">
        <v>38</v>
      </c>
      <c r="D8" s="76">
        <v>300</v>
      </c>
      <c r="E8" s="82">
        <v>30</v>
      </c>
      <c r="F8" s="70">
        <v>0.39845264310084899</v>
      </c>
      <c r="G8" s="63"/>
      <c r="H8" s="64"/>
      <c r="I8" s="65"/>
      <c r="M8" s="114">
        <v>0.38037299526942198</v>
      </c>
    </row>
    <row r="9" spans="2:14" x14ac:dyDescent="0.3">
      <c r="B9" s="47">
        <v>7</v>
      </c>
      <c r="C9" s="50" t="s">
        <v>38</v>
      </c>
      <c r="D9" s="76">
        <v>300</v>
      </c>
      <c r="E9" s="82">
        <v>15</v>
      </c>
      <c r="F9" s="70">
        <v>0.37378688770538299</v>
      </c>
      <c r="G9" s="63"/>
      <c r="H9" s="64"/>
      <c r="I9" s="65"/>
      <c r="M9" s="114">
        <v>0.384164974612001</v>
      </c>
    </row>
    <row r="10" spans="2:14" ht="15" thickBot="1" x14ac:dyDescent="0.35">
      <c r="B10" s="46">
        <v>8</v>
      </c>
      <c r="C10" s="50" t="s">
        <v>38</v>
      </c>
      <c r="D10" s="72">
        <v>300</v>
      </c>
      <c r="E10" s="78">
        <v>30</v>
      </c>
      <c r="F10" s="67">
        <v>0.384164974612001</v>
      </c>
      <c r="G10" s="55">
        <f>AVERAGE(F7:F10)</f>
        <v>0.38419437517191374</v>
      </c>
      <c r="H10" s="56">
        <f>_xlfn.STDEV.S(F7:F10)</f>
        <v>1.0427812305742584E-2</v>
      </c>
      <c r="I10" s="57">
        <f>H10/G10</f>
        <v>2.7142022318979806E-2</v>
      </c>
      <c r="M10" s="115">
        <v>0.39845264310084899</v>
      </c>
      <c r="N10" s="116">
        <f>I10</f>
        <v>2.7142022318979806E-2</v>
      </c>
    </row>
    <row r="11" spans="2:14" x14ac:dyDescent="0.3">
      <c r="B11" s="47">
        <v>9</v>
      </c>
      <c r="C11" s="50" t="s">
        <v>38</v>
      </c>
      <c r="D11" s="96">
        <v>400</v>
      </c>
      <c r="E11" s="90">
        <v>15</v>
      </c>
      <c r="F11" s="88">
        <v>0.26530110709080001</v>
      </c>
      <c r="G11" s="94"/>
      <c r="H11" s="94"/>
      <c r="I11" s="95"/>
    </row>
    <row r="12" spans="2:14" ht="15" thickBot="1" x14ac:dyDescent="0.35">
      <c r="B12" s="46">
        <v>10</v>
      </c>
      <c r="C12" s="50" t="s">
        <v>38</v>
      </c>
      <c r="D12" s="96">
        <v>400</v>
      </c>
      <c r="E12" s="91">
        <v>30</v>
      </c>
      <c r="F12" s="88">
        <v>0.26364307110920399</v>
      </c>
      <c r="G12" s="103">
        <f>AVERAGE(F11:F12)</f>
        <v>0.26447208910000197</v>
      </c>
      <c r="H12" s="104">
        <f>_xlfn.STDEV.S(F11:F12)</f>
        <v>1.1724084860378456E-3</v>
      </c>
      <c r="I12" s="105">
        <f>H12/G12</f>
        <v>4.4330140470684428E-3</v>
      </c>
    </row>
    <row r="13" spans="2:14" x14ac:dyDescent="0.3">
      <c r="B13" s="47">
        <v>11</v>
      </c>
      <c r="C13" s="50" t="s">
        <v>38</v>
      </c>
      <c r="D13" s="75">
        <v>550</v>
      </c>
      <c r="E13" s="81">
        <v>15</v>
      </c>
      <c r="F13" s="66">
        <v>0.43619881125905602</v>
      </c>
      <c r="G13" s="58"/>
      <c r="H13" s="58"/>
      <c r="I13" s="59"/>
    </row>
    <row r="14" spans="2:14" ht="15" thickBot="1" x14ac:dyDescent="0.35">
      <c r="B14" s="47">
        <v>12</v>
      </c>
      <c r="C14" s="50" t="s">
        <v>38</v>
      </c>
      <c r="D14" s="72">
        <v>550</v>
      </c>
      <c r="E14" s="83">
        <v>30</v>
      </c>
      <c r="F14" s="67" t="s">
        <v>45</v>
      </c>
      <c r="G14" s="92" t="s">
        <v>25</v>
      </c>
      <c r="H14" s="92" t="s">
        <v>25</v>
      </c>
      <c r="I14" s="109" t="s">
        <v>25</v>
      </c>
    </row>
    <row r="15" spans="2:14" x14ac:dyDescent="0.3">
      <c r="B15" s="47">
        <v>13</v>
      </c>
      <c r="C15" s="50" t="s">
        <v>38</v>
      </c>
      <c r="D15" s="73">
        <v>700</v>
      </c>
      <c r="E15" s="79">
        <v>15</v>
      </c>
      <c r="F15" s="68">
        <v>0.262636074968565</v>
      </c>
      <c r="G15" s="58"/>
      <c r="H15" s="58"/>
      <c r="I15" s="59"/>
    </row>
    <row r="16" spans="2:14" ht="15" thickBot="1" x14ac:dyDescent="0.35">
      <c r="B16" s="46">
        <v>14</v>
      </c>
      <c r="C16" s="50" t="s">
        <v>38</v>
      </c>
      <c r="D16" s="74">
        <v>700</v>
      </c>
      <c r="E16" s="101">
        <v>30</v>
      </c>
      <c r="F16" s="69" t="s">
        <v>45</v>
      </c>
      <c r="G16" s="100" t="s">
        <v>25</v>
      </c>
      <c r="H16" s="100" t="s">
        <v>25</v>
      </c>
      <c r="I16" s="102" t="s">
        <v>25</v>
      </c>
    </row>
    <row r="17" spans="2:9" x14ac:dyDescent="0.3">
      <c r="B17" s="45">
        <v>15</v>
      </c>
      <c r="C17" s="51" t="s">
        <v>41</v>
      </c>
      <c r="D17" s="76">
        <v>150</v>
      </c>
      <c r="E17" s="93">
        <v>15</v>
      </c>
      <c r="F17" s="89">
        <v>0.26254378888276098</v>
      </c>
      <c r="G17" s="35"/>
      <c r="H17" s="35"/>
      <c r="I17" s="37"/>
    </row>
    <row r="18" spans="2:9" ht="15" thickBot="1" x14ac:dyDescent="0.35">
      <c r="B18" s="46">
        <v>16</v>
      </c>
      <c r="C18" s="87" t="s">
        <v>41</v>
      </c>
      <c r="D18" s="76">
        <v>150</v>
      </c>
      <c r="E18" s="82">
        <v>30</v>
      </c>
      <c r="F18" s="89">
        <v>0.26250488812556</v>
      </c>
      <c r="G18" s="97">
        <f>AVERAGE(F17:F18)</f>
        <v>0.26252433850416046</v>
      </c>
      <c r="H18" s="98">
        <f>_xlfn.STDEV.S(F17:F18)</f>
        <v>2.7506989210102229E-5</v>
      </c>
      <c r="I18" s="106">
        <f>H18/G18</f>
        <v>1.0477881543035028E-4</v>
      </c>
    </row>
    <row r="19" spans="2:9" x14ac:dyDescent="0.3">
      <c r="B19" s="47">
        <v>17</v>
      </c>
      <c r="C19" s="87" t="s">
        <v>41</v>
      </c>
      <c r="D19" s="73">
        <v>200</v>
      </c>
      <c r="E19" s="99">
        <v>15</v>
      </c>
      <c r="F19" s="68">
        <v>0.43347359394512402</v>
      </c>
      <c r="G19" s="33"/>
      <c r="H19" s="33"/>
      <c r="I19" s="40"/>
    </row>
    <row r="20" spans="2:9" ht="15" thickBot="1" x14ac:dyDescent="0.35">
      <c r="B20" s="46">
        <v>18</v>
      </c>
      <c r="C20" s="87" t="s">
        <v>41</v>
      </c>
      <c r="D20" s="74">
        <v>200</v>
      </c>
      <c r="E20" s="80">
        <v>30</v>
      </c>
      <c r="F20" s="69">
        <v>0.30272722907173599</v>
      </c>
      <c r="G20" s="60">
        <f>AVERAGE(F19:F20)</f>
        <v>0.36810041150842998</v>
      </c>
      <c r="H20" s="61">
        <f>_xlfn.STDEV.S(F19:F20)</f>
        <v>9.2451641217463507E-2</v>
      </c>
      <c r="I20" s="62">
        <f>H20/G20</f>
        <v>0.25115875540211463</v>
      </c>
    </row>
    <row r="21" spans="2:9" x14ac:dyDescent="0.3">
      <c r="B21" s="47">
        <v>19</v>
      </c>
      <c r="C21" s="87" t="s">
        <v>41</v>
      </c>
      <c r="D21" s="75">
        <v>300</v>
      </c>
      <c r="E21" s="81">
        <v>15</v>
      </c>
      <c r="F21" s="66">
        <v>0.26256077846496401</v>
      </c>
      <c r="G21" s="33"/>
      <c r="H21" s="33"/>
      <c r="I21" s="40"/>
    </row>
    <row r="22" spans="2:9" ht="15" thickBot="1" x14ac:dyDescent="0.35">
      <c r="B22" s="46">
        <v>20</v>
      </c>
      <c r="C22" s="87" t="s">
        <v>41</v>
      </c>
      <c r="D22" s="72">
        <v>300</v>
      </c>
      <c r="E22" s="78">
        <v>30</v>
      </c>
      <c r="F22" s="67">
        <v>0.37616392381888403</v>
      </c>
      <c r="G22" s="55">
        <f>AVERAGE(F21:F22)</f>
        <v>0.31936235114192402</v>
      </c>
      <c r="H22" s="56">
        <f>_xlfn.STDEV.S(F21:F22)</f>
        <v>8.0329554443877835E-2</v>
      </c>
      <c r="I22" s="57">
        <f>H22/G22</f>
        <v>0.25153107170162187</v>
      </c>
    </row>
    <row r="23" spans="2:9" x14ac:dyDescent="0.3">
      <c r="B23" s="47">
        <v>21</v>
      </c>
      <c r="C23" s="87" t="s">
        <v>41</v>
      </c>
      <c r="D23" s="73">
        <v>500</v>
      </c>
      <c r="E23" s="99">
        <v>15</v>
      </c>
      <c r="F23" s="68">
        <v>0.27895426965193099</v>
      </c>
      <c r="G23" s="33"/>
      <c r="H23" s="33"/>
      <c r="I23" s="40"/>
    </row>
    <row r="24" spans="2:9" ht="15" thickBot="1" x14ac:dyDescent="0.35">
      <c r="B24" s="48">
        <v>22</v>
      </c>
      <c r="C24" s="52" t="s">
        <v>41</v>
      </c>
      <c r="D24" s="74">
        <v>500</v>
      </c>
      <c r="E24" s="80">
        <v>30</v>
      </c>
      <c r="F24" s="69" t="s">
        <v>45</v>
      </c>
      <c r="G24" s="100" t="s">
        <v>25</v>
      </c>
      <c r="H24" s="100" t="s">
        <v>25</v>
      </c>
      <c r="I24" s="102" t="s">
        <v>25</v>
      </c>
    </row>
    <row r="25" spans="2:9" x14ac:dyDescent="0.3">
      <c r="D25" s="85"/>
      <c r="E25" s="86"/>
    </row>
    <row r="26" spans="2:9" x14ac:dyDescent="0.3">
      <c r="D26" s="85"/>
      <c r="E26" s="86"/>
    </row>
  </sheetData>
  <sortState ref="M7:M10">
    <sortCondition ref="M7"/>
  </sortState>
  <pageMargins left="0.511811024" right="0.511811024" top="0.78740157499999996" bottom="0.78740157499999996" header="0.31496062000000002" footer="0.31496062000000002"/>
  <ignoredErrors>
    <ignoredError sqref="G4:H4 G6:H6 G10:H10 G12:H12 G18:H18 G20:H20 G22:H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Fig13_Retained yield strength</vt:lpstr>
      <vt:lpstr>Fig13</vt:lpstr>
      <vt:lpstr>Fig14_Retained Plateau Stress</vt:lpstr>
      <vt:lpstr>Fig14</vt:lpstr>
      <vt:lpstr>Fig17_Ret. Quasi-Elast. Modulus</vt:lpstr>
      <vt:lpstr>Fig17</vt:lpstr>
      <vt:lpstr>Fig18_Quasi-Hardening Modulus</vt:lpstr>
      <vt:lpstr>Fig18</vt:lpstr>
      <vt:lpstr>Fig19_Densification Strain </vt:lpstr>
      <vt:lpstr>Fig19</vt:lpstr>
      <vt:lpstr>Fig21_Energy Absorpt. Capacity</vt:lpstr>
      <vt:lpstr>Fig21</vt:lpstr>
      <vt:lpstr>Fig22Energy Absorpt. Efficiency</vt:lpstr>
      <vt:lpstr>Fig22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Weigand, Jonathan M. (Fed)</dc:creator>
  <cp:lastModifiedBy>Saulo Almeida</cp:lastModifiedBy>
  <cp:lastPrinted>2020-03-30T13:33:26Z</cp:lastPrinted>
  <dcterms:created xsi:type="dcterms:W3CDTF">2020-02-01T01:05:06Z</dcterms:created>
  <dcterms:modified xsi:type="dcterms:W3CDTF">2020-04-07T11:43:15Z</dcterms:modified>
</cp:coreProperties>
</file>