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winter/Local/Thesis/Proposal/"/>
    </mc:Choice>
  </mc:AlternateContent>
  <xr:revisionPtr revIDLastSave="0" documentId="13_ncr:1_{28768F96-F479-4642-8A26-C1320E7298EE}" xr6:coauthVersionLast="47" xr6:coauthVersionMax="47" xr10:uidLastSave="{00000000-0000-0000-0000-000000000000}"/>
  <bookViews>
    <workbookView xWindow="0" yWindow="500" windowWidth="28800" windowHeight="17500" xr2:uid="{A5961234-51F8-2E43-9D90-E0419C5AE6D8}"/>
  </bookViews>
  <sheets>
    <sheet name="GANT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D10" i="2" s="1"/>
  <c r="E9" i="2"/>
  <c r="F8" i="2"/>
  <c r="F9" i="2"/>
  <c r="C5" i="2"/>
  <c r="C12" i="2"/>
  <c r="C11" i="2"/>
  <c r="C8" i="2"/>
  <c r="C7" i="2"/>
  <c r="C4" i="2"/>
  <c r="C3" i="2"/>
  <c r="E2" i="2"/>
  <c r="E8" i="2"/>
  <c r="E11" i="2"/>
  <c r="D11" i="2" s="1"/>
  <c r="F11" i="2"/>
  <c r="F10" i="2"/>
  <c r="D6" i="2"/>
  <c r="D5" i="2"/>
  <c r="D4" i="2"/>
  <c r="D3" i="2"/>
  <c r="D12" i="2"/>
  <c r="D7" i="2"/>
  <c r="F7" i="2"/>
  <c r="F6" i="2"/>
  <c r="F5" i="2"/>
  <c r="F3" i="2"/>
  <c r="C6" i="2"/>
  <c r="F12" i="2"/>
  <c r="E12" i="2"/>
  <c r="E7" i="2"/>
  <c r="E3" i="2"/>
  <c r="D2" i="2"/>
  <c r="E4" i="2"/>
  <c r="F4" i="2"/>
  <c r="F2" i="2"/>
  <c r="C10" i="2" l="1"/>
  <c r="D9" i="2"/>
  <c r="C9" i="2"/>
  <c r="D8" i="2"/>
</calcChain>
</file>

<file path=xl/sharedStrings.xml><?xml version="1.0" encoding="utf-8"?>
<sst xmlns="http://schemas.openxmlformats.org/spreadsheetml/2006/main" count="28" uniqueCount="21">
  <si>
    <t>Task</t>
  </si>
  <si>
    <t>Category</t>
  </si>
  <si>
    <t>Proposal</t>
  </si>
  <si>
    <t>Finish Proposal Draft</t>
  </si>
  <si>
    <t>Data</t>
  </si>
  <si>
    <t>Prepare Thesis Proposal Presentation</t>
  </si>
  <si>
    <t>Start Date</t>
  </si>
  <si>
    <t>Finish Final Proposal</t>
  </si>
  <si>
    <t>End Date</t>
  </si>
  <si>
    <t>Days From Now</t>
  </si>
  <si>
    <t>Days To Complete Milestone</t>
  </si>
  <si>
    <t>Clean Reddit Text Data</t>
  </si>
  <si>
    <t>Sentiment Analysis</t>
  </si>
  <si>
    <t>Load Stock Data for Securities</t>
  </si>
  <si>
    <t>Compare Sentiment Analysis Algorithms</t>
  </si>
  <si>
    <t>Predict Changes in Stock Prices</t>
  </si>
  <si>
    <t>Algorithm &amp; Evaluation</t>
  </si>
  <si>
    <t>Compare Prediction Algorithms</t>
  </si>
  <si>
    <t>Write First Draft of Thesis</t>
  </si>
  <si>
    <t>Writing</t>
  </si>
  <si>
    <t>Finalize 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</si>
</sst>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9" formatCode="dd/mm/yy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mruColors>
      <color rgb="FFE96744"/>
      <color rgb="FFFFC322"/>
      <color rgb="FF3B4C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GANTT!$C$1</c:f>
              <c:strCache>
                <c:ptCount val="1"/>
                <c:pt idx="0">
                  <c:v>Days From Now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GANTT!$A$2:$A$12</c:f>
              <c:strCache>
                <c:ptCount val="11"/>
                <c:pt idx="0">
                  <c:v>Finish Proposal Draft</c:v>
                </c:pt>
                <c:pt idx="1">
                  <c:v>Finish Final Proposal</c:v>
                </c:pt>
                <c:pt idx="2">
                  <c:v>Prepare Thesis Proposal Presentation</c:v>
                </c:pt>
                <c:pt idx="3">
                  <c:v>Clean Reddit Text Data</c:v>
                </c:pt>
                <c:pt idx="4">
                  <c:v>Load Stock Data for Securities</c:v>
                </c:pt>
                <c:pt idx="5">
                  <c:v>Sentiment Analysis</c:v>
                </c:pt>
                <c:pt idx="6">
                  <c:v>Compare Sentiment Analysis Algorithms</c:v>
                </c:pt>
                <c:pt idx="7">
                  <c:v>Predict Changes in Stock Prices</c:v>
                </c:pt>
                <c:pt idx="8">
                  <c:v>Compare Prediction Algorithms</c:v>
                </c:pt>
                <c:pt idx="9">
                  <c:v>Write First Draft of Thesis</c:v>
                </c:pt>
                <c:pt idx="10">
                  <c:v>Finalize Thesis</c:v>
                </c:pt>
              </c:strCache>
            </c:strRef>
          </c:cat>
          <c:val>
            <c:numRef>
              <c:f>GANTT!$C$2:$C$12</c:f>
              <c:numCache>
                <c:formatCode>General</c:formatCode>
                <c:ptCount val="11"/>
                <c:pt idx="0">
                  <c:v>0</c:v>
                </c:pt>
                <c:pt idx="1">
                  <c:v>9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37</c:v>
                </c:pt>
                <c:pt idx="6">
                  <c:v>20</c:v>
                </c:pt>
                <c:pt idx="7">
                  <c:v>32</c:v>
                </c:pt>
                <c:pt idx="8">
                  <c:v>44</c:v>
                </c:pt>
                <c:pt idx="9">
                  <c:v>20</c:v>
                </c:pt>
                <c:pt idx="1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4-A844-83AF-EE71AF1C927F}"/>
            </c:ext>
          </c:extLst>
        </c:ser>
        <c:ser>
          <c:idx val="1"/>
          <c:order val="1"/>
          <c:tx>
            <c:strRef>
              <c:f>GANTT!$D$1</c:f>
              <c:strCache>
                <c:ptCount val="1"/>
                <c:pt idx="0">
                  <c:v>Days To Complete Milestone</c:v>
                </c:pt>
              </c:strCache>
            </c:strRef>
          </c:tx>
          <c:spPr>
            <a:solidFill>
              <a:srgbClr val="3B4CF6"/>
            </a:solidFill>
            <a:ln cap="rnd"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E96744"/>
              </a:solidFill>
              <a:ln cap="rnd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14-A844-83AF-EE71AF1C927F}"/>
              </c:ext>
            </c:extLst>
          </c:dPt>
          <c:dPt>
            <c:idx val="4"/>
            <c:invertIfNegative val="0"/>
            <c:bubble3D val="0"/>
            <c:spPr>
              <a:solidFill>
                <a:srgbClr val="E96744"/>
              </a:solidFill>
              <a:ln cap="rnd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B14-A844-83AF-EE71AF1C927F}"/>
              </c:ext>
            </c:extLst>
          </c:dPt>
          <c:dPt>
            <c:idx val="5"/>
            <c:invertIfNegative val="0"/>
            <c:bubble3D val="0"/>
            <c:spPr>
              <a:solidFill>
                <a:srgbClr val="FFC322"/>
              </a:solidFill>
              <a:ln cap="rnd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14-A844-83AF-EE71AF1C927F}"/>
              </c:ext>
            </c:extLst>
          </c:dPt>
          <c:dPt>
            <c:idx val="6"/>
            <c:invertIfNegative val="0"/>
            <c:bubble3D val="0"/>
            <c:spPr>
              <a:solidFill>
                <a:srgbClr val="FFC322"/>
              </a:solidFill>
              <a:ln cap="rnd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B14-A844-83AF-EE71AF1C927F}"/>
              </c:ext>
            </c:extLst>
          </c:dPt>
          <c:dPt>
            <c:idx val="7"/>
            <c:invertIfNegative val="0"/>
            <c:bubble3D val="0"/>
            <c:spPr>
              <a:solidFill>
                <a:srgbClr val="FFC322"/>
              </a:solidFill>
              <a:ln cap="rnd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2B-0A4C-B1FC-146F8C0A7D54}"/>
              </c:ext>
            </c:extLst>
          </c:dPt>
          <c:dPt>
            <c:idx val="8"/>
            <c:invertIfNegative val="0"/>
            <c:bubble3D val="0"/>
            <c:spPr>
              <a:solidFill>
                <a:srgbClr val="FFC322"/>
              </a:solidFill>
              <a:ln cap="rnd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B14-A844-83AF-EE71AF1C927F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cap="rnd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B14-A844-83AF-EE71AF1C927F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cap="rnd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2F3-5543-90C6-16C90966CBB6}"/>
              </c:ext>
            </c:extLst>
          </c:dPt>
          <c:dLbls>
            <c:dLbl>
              <c:idx val="0"/>
              <c:spPr>
                <a:solidFill>
                  <a:srgbClr val="3B4CF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91440" tIns="19050" rIns="9144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Karla" pitchFamily="2" charset="0"/>
                      <a:ea typeface="+mn-ea"/>
                      <a:cs typeface="+mn-cs"/>
                    </a:defRPr>
                  </a:pPr>
                  <a:endParaRPr lang="en-A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1.1979151246216886E-2"/>
                      <c:h val="4.7578691992820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D-9DDC-924B-B6E7-CF103DFE1DFF}"/>
                </c:ext>
              </c:extLst>
            </c:dLbl>
            <c:dLbl>
              <c:idx val="1"/>
              <c:spPr>
                <a:solidFill>
                  <a:srgbClr val="3B4CF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91440" tIns="19050" rIns="9144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Karla" pitchFamily="2" charset="0"/>
                      <a:ea typeface="+mn-ea"/>
                      <a:cs typeface="+mn-cs"/>
                    </a:defRPr>
                  </a:pPr>
                  <a:endParaRPr lang="en-A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1.1979151246216886E-2"/>
                      <c:h val="4.7578691992820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9DDC-924B-B6E7-CF103DFE1DFF}"/>
                </c:ext>
              </c:extLst>
            </c:dLbl>
            <c:dLbl>
              <c:idx val="3"/>
              <c:layout>
                <c:manualLayout>
                  <c:x val="3.3276802073118569E-3"/>
                  <c:y val="-9.9007248585354186E-17"/>
                </c:manualLayout>
              </c:layout>
              <c:spPr>
                <a:solidFill>
                  <a:srgbClr val="E9674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91440" tIns="19050" rIns="9144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Karla" pitchFamily="2" charset="0"/>
                      <a:ea typeface="+mn-ea"/>
                      <a:cs typeface="+mn-cs"/>
                    </a:defRPr>
                  </a:pPr>
                  <a:endParaRPr lang="en-A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2B14-A844-83AF-EE71AF1C927F}"/>
                </c:ext>
              </c:extLst>
            </c:dLbl>
            <c:dLbl>
              <c:idx val="4"/>
              <c:layout>
                <c:manualLayout>
                  <c:x val="4.9915203109677847E-3"/>
                  <c:y val="0"/>
                </c:manualLayout>
              </c:layout>
              <c:spPr>
                <a:solidFill>
                  <a:srgbClr val="E9674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91440" tIns="19050" rIns="9144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Karla" pitchFamily="2" charset="0"/>
                      <a:ea typeface="+mn-ea"/>
                      <a:cs typeface="+mn-cs"/>
                    </a:defRPr>
                  </a:pPr>
                  <a:endParaRPr lang="en-A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6-2B14-A844-83AF-EE71AF1C927F}"/>
                </c:ext>
              </c:extLst>
            </c:dLbl>
            <c:dLbl>
              <c:idx val="5"/>
              <c:spPr>
                <a:solidFill>
                  <a:srgbClr val="FFC32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91440" tIns="19050" rIns="9144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Karla" pitchFamily="2" charset="0"/>
                      <a:ea typeface="+mn-ea"/>
                      <a:cs typeface="+mn-cs"/>
                    </a:defRPr>
                  </a:pPr>
                  <a:endParaRPr lang="en-A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4.7916604984867543E-2"/>
                      <c:h val="4.69367522036157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B14-A844-83AF-EE71AF1C927F}"/>
                </c:ext>
              </c:extLst>
            </c:dLbl>
            <c:dLbl>
              <c:idx val="6"/>
              <c:spPr>
                <a:solidFill>
                  <a:srgbClr val="FFC32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91440" tIns="19050" rIns="9144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Karla" pitchFamily="2" charset="0"/>
                      <a:ea typeface="+mn-ea"/>
                      <a:cs typeface="+mn-cs"/>
                    </a:defRPr>
                  </a:pPr>
                  <a:endParaRPr lang="en-A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0249124410567068E-2"/>
                      <c:h val="4.472205580280725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2B14-A844-83AF-EE71AF1C927F}"/>
                </c:ext>
              </c:extLst>
            </c:dLbl>
            <c:dLbl>
              <c:idx val="7"/>
              <c:spPr>
                <a:solidFill>
                  <a:srgbClr val="FFC32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91440" tIns="19050" rIns="9144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Karla" pitchFamily="2" charset="0"/>
                      <a:ea typeface="+mn-ea"/>
                      <a:cs typeface="+mn-cs"/>
                    </a:defRPr>
                  </a:pPr>
                  <a:endParaRPr lang="en-A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5.6899702323989866E-2"/>
                      <c:h val="4.481957457089050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CC2B-0A4C-B1FC-146F8C0A7D54}"/>
                </c:ext>
              </c:extLst>
            </c:dLbl>
            <c:dLbl>
              <c:idx val="8"/>
              <c:spPr>
                <a:solidFill>
                  <a:srgbClr val="FFC32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91440" tIns="19050" rIns="9144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Karla" pitchFamily="2" charset="0"/>
                      <a:ea typeface="+mn-ea"/>
                      <a:cs typeface="+mn-cs"/>
                    </a:defRPr>
                  </a:pPr>
                  <a:endParaRPr lang="en-A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4.8581070698281659E-2"/>
                      <c:h val="3.930118006738525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2B14-A844-83AF-EE71AF1C92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9144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Karla" pitchFamily="2" charset="0"/>
                    <a:ea typeface="+mn-ea"/>
                    <a:cs typeface="+mn-cs"/>
                  </a:defRPr>
                </a:pPr>
                <a:endParaRPr lang="en-A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GANTT!$A$2:$A$12</c:f>
              <c:strCache>
                <c:ptCount val="11"/>
                <c:pt idx="0">
                  <c:v>Finish Proposal Draft</c:v>
                </c:pt>
                <c:pt idx="1">
                  <c:v>Finish Final Proposal</c:v>
                </c:pt>
                <c:pt idx="2">
                  <c:v>Prepare Thesis Proposal Presentation</c:v>
                </c:pt>
                <c:pt idx="3">
                  <c:v>Clean Reddit Text Data</c:v>
                </c:pt>
                <c:pt idx="4">
                  <c:v>Load Stock Data for Securities</c:v>
                </c:pt>
                <c:pt idx="5">
                  <c:v>Sentiment Analysis</c:v>
                </c:pt>
                <c:pt idx="6">
                  <c:v>Compare Sentiment Analysis Algorithms</c:v>
                </c:pt>
                <c:pt idx="7">
                  <c:v>Predict Changes in Stock Prices</c:v>
                </c:pt>
                <c:pt idx="8">
                  <c:v>Compare Prediction Algorithms</c:v>
                </c:pt>
                <c:pt idx="9">
                  <c:v>Write First Draft of Thesis</c:v>
                </c:pt>
                <c:pt idx="10">
                  <c:v>Finalize Thesis</c:v>
                </c:pt>
              </c:strCache>
            </c:strRef>
          </c:cat>
          <c:val>
            <c:numRef>
              <c:f>GANTT!$D$2:$D$12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45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4-A844-83AF-EE71AF1C9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1136491168"/>
        <c:axId val="1136492816"/>
      </c:barChart>
      <c:catAx>
        <c:axId val="113649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Karla" pitchFamily="2" charset="0"/>
                <a:ea typeface="+mn-ea"/>
                <a:cs typeface="+mn-cs"/>
              </a:defRPr>
            </a:pPr>
            <a:endParaRPr lang="en-AT"/>
          </a:p>
        </c:txPr>
        <c:crossAx val="1136492816"/>
        <c:crosses val="autoZero"/>
        <c:auto val="1"/>
        <c:lblAlgn val="ctr"/>
        <c:lblOffset val="100"/>
        <c:noMultiLvlLbl val="0"/>
      </c:catAx>
      <c:valAx>
        <c:axId val="11364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GB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days from now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Karla" pitchFamily="2" charset="0"/>
                <a:ea typeface="+mn-ea"/>
                <a:cs typeface="+mn-cs"/>
              </a:defRPr>
            </a:pPr>
            <a:endParaRPr lang="en-AT"/>
          </a:p>
        </c:txPr>
        <c:crossAx val="1136491168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n>
            <a:noFill/>
          </a:ln>
          <a:latin typeface="Karla" pitchFamily="2" charset="0"/>
        </a:defRPr>
      </a:pPr>
      <a:endParaRPr lang="en-A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303452</xdr:colOff>
      <xdr:row>14</xdr:row>
      <xdr:rowOff>192523</xdr:rowOff>
    </xdr:from>
    <xdr:to>
      <xdr:col>5</xdr:col>
      <xdr:colOff>732555</xdr:colOff>
      <xdr:row>37</xdr:row>
      <xdr:rowOff>192523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4056FC-784B-6B41-BC82-F5B7CC77C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3A983A-34CC-B642-ABB1-45B29C606271}" name="Table1" displayName="Table1" ref="A1:F12" totalsRowShown="0" headerRowDxfId="3">
  <autoFilter ref="A1:F12" xr:uid="{182E5482-ABAB-A24C-B417-48C62BEF9293}"/>
  <tableColumns count="6">
    <tableColumn id="1" xr3:uid="{A325299B-D988-6F4B-81B5-51198A333671}" name="Task"/>
    <tableColumn id="4" xr3:uid="{5248C2D5-1D57-1842-A29F-BB88789AED41}" name="Category"/>
    <tableColumn id="2" xr3:uid="{0D65C1B4-0321-5A43-9A46-0284C9378EAC}" name="Days From Now" dataDxfId="0"/>
    <tableColumn id="3" xr3:uid="{4A8ABD7F-4B33-6848-9886-AD97EED227AA}" name="Days To Complete Milestone" dataDxfId="1">
      <calculatedColumnFormula>Table1[[#This Row],[End Date]]-Table1[[#This Row],[Start Date]]</calculatedColumnFormula>
    </tableColumn>
    <tableColumn id="5" xr3:uid="{1F3DC285-7831-FF4E-B7FF-CC806C006119}" name="Start Date" dataDxfId="2">
      <calculatedColumnFormula>DATE(2021,10,28)</calculatedColumnFormula>
    </tableColumn>
    <tableColumn id="6" xr3:uid="{DAA3444F-FDED-E845-AF97-E1FF41D18A60}" name="End Dat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22D2-CDC8-1047-87FA-4A79D1A746C8}">
  <dimension ref="A1:F12"/>
  <sheetViews>
    <sheetView tabSelected="1" topLeftCell="A14" zoomScale="115" zoomScaleNormal="113" workbookViewId="0">
      <selection activeCell="G42" sqref="G42"/>
    </sheetView>
  </sheetViews>
  <sheetFormatPr baseColWidth="10" defaultRowHeight="16" x14ac:dyDescent="0.2"/>
  <cols>
    <col min="1" max="1" width="34.83203125" bestFit="1" customWidth="1"/>
    <col min="2" max="2" width="20.33203125" bestFit="1" customWidth="1"/>
    <col min="3" max="3" width="11.6640625" customWidth="1"/>
    <col min="4" max="4" width="16.6640625" customWidth="1"/>
    <col min="5" max="5" width="11" bestFit="1" customWidth="1"/>
  </cols>
  <sheetData>
    <row r="1" spans="1:6" ht="30" customHeight="1" x14ac:dyDescent="0.2">
      <c r="A1" s="3" t="s">
        <v>0</v>
      </c>
      <c r="B1" s="3" t="s">
        <v>1</v>
      </c>
      <c r="C1" s="4" t="s">
        <v>9</v>
      </c>
      <c r="D1" s="4" t="s">
        <v>10</v>
      </c>
      <c r="E1" s="3" t="s">
        <v>6</v>
      </c>
      <c r="F1" s="3" t="s">
        <v>8</v>
      </c>
    </row>
    <row r="2" spans="1:6" x14ac:dyDescent="0.2">
      <c r="A2" t="s">
        <v>3</v>
      </c>
      <c r="B2" t="s">
        <v>2</v>
      </c>
      <c r="C2" s="2">
        <v>0</v>
      </c>
      <c r="D2" s="2">
        <f>Table1[[#This Row],[End Date]]-Table1[[#This Row],[Start Date]]</f>
        <v>2</v>
      </c>
      <c r="E2" s="1">
        <f>DATE(2021,9,29)</f>
        <v>44468</v>
      </c>
      <c r="F2" s="1">
        <f>DATE(2021,10,1)</f>
        <v>44470</v>
      </c>
    </row>
    <row r="3" spans="1:6" x14ac:dyDescent="0.2">
      <c r="A3" t="s">
        <v>7</v>
      </c>
      <c r="B3" t="s">
        <v>2</v>
      </c>
      <c r="C3" s="2">
        <f>Table1[[#This Row],[Start Date]]-E2</f>
        <v>9</v>
      </c>
      <c r="D3" s="2">
        <f>Table1[[#This Row],[End Date]]-Table1[[#This Row],[Start Date]]</f>
        <v>2</v>
      </c>
      <c r="E3" s="1">
        <f>DATE(2021,10,8)</f>
        <v>44477</v>
      </c>
      <c r="F3" s="1">
        <f>DATE(2021,10,10)</f>
        <v>44479</v>
      </c>
    </row>
    <row r="4" spans="1:6" x14ac:dyDescent="0.2">
      <c r="A4" t="s">
        <v>5</v>
      </c>
      <c r="B4" t="s">
        <v>2</v>
      </c>
      <c r="C4" s="2">
        <f>Table1[[#This Row],[Start Date]]-E2</f>
        <v>22</v>
      </c>
      <c r="D4" s="2">
        <f>Table1[[#This Row],[End Date]]-Table1[[#This Row],[Start Date]]</f>
        <v>8</v>
      </c>
      <c r="E4" s="1">
        <f>DATE(2021,10,21)</f>
        <v>44490</v>
      </c>
      <c r="F4" s="1">
        <f>DATE(2021,10,29)</f>
        <v>44498</v>
      </c>
    </row>
    <row r="5" spans="1:6" x14ac:dyDescent="0.2">
      <c r="A5" t="s">
        <v>11</v>
      </c>
      <c r="B5" t="s">
        <v>4</v>
      </c>
      <c r="C5" s="2">
        <f>Table1[[#This Row],[Start Date]]-Table1[[#This Row],[Start Date]]</f>
        <v>0</v>
      </c>
      <c r="D5" s="2">
        <f>Table1[[#This Row],[End Date]]-Table1[[#This Row],[Start Date]]</f>
        <v>6</v>
      </c>
      <c r="E5" s="1">
        <v>44468</v>
      </c>
      <c r="F5" s="1">
        <f>DATE(2021,10,5)</f>
        <v>44474</v>
      </c>
    </row>
    <row r="6" spans="1:6" x14ac:dyDescent="0.2">
      <c r="A6" t="s">
        <v>13</v>
      </c>
      <c r="B6" t="s">
        <v>4</v>
      </c>
      <c r="C6" s="2">
        <f>Table1[[#This Row],[Start Date]]-Table1[[#This Row],[Start Date]]</f>
        <v>0</v>
      </c>
      <c r="D6" s="2">
        <f>Table1[[#This Row],[End Date]]-Table1[[#This Row],[Start Date]]</f>
        <v>6</v>
      </c>
      <c r="E6" s="1">
        <v>44468</v>
      </c>
      <c r="F6" s="1">
        <f>DATE(2021,10,5)</f>
        <v>44474</v>
      </c>
    </row>
    <row r="7" spans="1:6" x14ac:dyDescent="0.2">
      <c r="A7" t="s">
        <v>12</v>
      </c>
      <c r="B7" t="s">
        <v>16</v>
      </c>
      <c r="C7" s="2">
        <f>Table1[[#This Row],[Start Date]]-E2</f>
        <v>37</v>
      </c>
      <c r="D7" s="2">
        <f>Table1[[#This Row],[End Date]]-Table1[[#This Row],[Start Date]]</f>
        <v>7</v>
      </c>
      <c r="E7" s="1">
        <f>DATE(2021,11,5)</f>
        <v>44505</v>
      </c>
      <c r="F7" s="1">
        <f>DATE(2021,11,12)</f>
        <v>44512</v>
      </c>
    </row>
    <row r="8" spans="1:6" x14ac:dyDescent="0.2">
      <c r="A8" t="s">
        <v>14</v>
      </c>
      <c r="B8" t="s">
        <v>16</v>
      </c>
      <c r="C8" s="2">
        <f>IF(Table1[[#This Row],[Start Date]]-E2&gt;0,Table1[[#This Row],[Start Date]]-E2,0)</f>
        <v>20</v>
      </c>
      <c r="D8" s="2">
        <f>Table1[[#This Row],[End Date]]-Table1[[#This Row],[Start Date]]</f>
        <v>12</v>
      </c>
      <c r="E8" s="1">
        <f>DATE(2021,10,19)</f>
        <v>44488</v>
      </c>
      <c r="F8" s="1">
        <f>DATE(2021,10,31)</f>
        <v>44500</v>
      </c>
    </row>
    <row r="9" spans="1:6" x14ac:dyDescent="0.2">
      <c r="A9" t="s">
        <v>15</v>
      </c>
      <c r="B9" t="s">
        <v>16</v>
      </c>
      <c r="C9" s="2">
        <f>IF(Table1[[#This Row],[Start Date]]-E2&gt;0,Table1[[#This Row],[Start Date]]-E2,0)</f>
        <v>32</v>
      </c>
      <c r="D9" s="2">
        <f>Table1[[#This Row],[End Date]]-Table1[[#This Row],[Start Date]]</f>
        <v>12</v>
      </c>
      <c r="E9" s="1">
        <f>DATE(2021,10,31)</f>
        <v>44500</v>
      </c>
      <c r="F9" s="1">
        <f>DATE(2021,11,12)</f>
        <v>44512</v>
      </c>
    </row>
    <row r="10" spans="1:6" x14ac:dyDescent="0.2">
      <c r="A10" t="s">
        <v>17</v>
      </c>
      <c r="B10" t="s">
        <v>16</v>
      </c>
      <c r="C10" s="2">
        <f>IF(Table1[[#This Row],[Start Date]]-E2&gt;0,Table1[[#This Row],[Start Date]]-E2,0)</f>
        <v>44</v>
      </c>
      <c r="D10" s="2">
        <f>Table1[[#This Row],[End Date]]-Table1[[#This Row],[Start Date]]</f>
        <v>12</v>
      </c>
      <c r="E10" s="1">
        <f>DATE(2021,11,12)</f>
        <v>44512</v>
      </c>
      <c r="F10" s="1">
        <f>DATE(2021,11,24)</f>
        <v>44524</v>
      </c>
    </row>
    <row r="11" spans="1:6" x14ac:dyDescent="0.2">
      <c r="A11" t="s">
        <v>18</v>
      </c>
      <c r="B11" t="s">
        <v>19</v>
      </c>
      <c r="C11" s="2">
        <f>IF(Table1[[#This Row],[Start Date]]-E2&gt;0,Table1[[#This Row],[Start Date]]-E2,0)</f>
        <v>20</v>
      </c>
      <c r="D11" s="2">
        <f>Table1[[#This Row],[End Date]]-Table1[[#This Row],[Start Date]]</f>
        <v>45</v>
      </c>
      <c r="E11" s="1">
        <f>DATE(2021,10,19)</f>
        <v>44488</v>
      </c>
      <c r="F11" s="1">
        <f>DATE(2021,12,3)</f>
        <v>44533</v>
      </c>
    </row>
    <row r="12" spans="1:6" x14ac:dyDescent="0.2">
      <c r="A12" t="s">
        <v>20</v>
      </c>
      <c r="B12" t="s">
        <v>19</v>
      </c>
      <c r="C12" s="2">
        <f>IF(Table1[[#This Row],[Start Date]]-E2&gt;0,Table1[[#This Row],[Start Date]]-E2,0)</f>
        <v>90</v>
      </c>
      <c r="D12" s="2">
        <f>Table1[[#This Row],[End Date]]-Table1[[#This Row],[Start Date]]</f>
        <v>24</v>
      </c>
      <c r="E12" s="1">
        <f>DATE(2021,12,28)</f>
        <v>44558</v>
      </c>
      <c r="F12" s="1">
        <f>DATE(2022,1,21)</f>
        <v>44582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2021-04-10T11:21:40Z</dcterms:created>
  <dcterms:modified xsi:type="dcterms:W3CDTF">2021-10-14T10:58:38Z</dcterms:modified>
</cp:coreProperties>
</file>