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численные методы\"/>
    </mc:Choice>
  </mc:AlternateContent>
  <bookViews>
    <workbookView xWindow="0" yWindow="0" windowWidth="15150" windowHeight="8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E35" i="1"/>
  <c r="E12" i="1"/>
  <c r="G35" i="1"/>
  <c r="I13" i="1" l="1"/>
  <c r="D13" i="1"/>
  <c r="B13" i="1"/>
  <c r="A17" i="1" s="1"/>
  <c r="F13" i="1" l="1"/>
  <c r="D14" i="1" s="1"/>
  <c r="H14" i="1" s="1"/>
  <c r="B17" i="1" s="1"/>
  <c r="A18" i="1" s="1"/>
  <c r="B18" i="1" s="1"/>
  <c r="B26" i="1" l="1"/>
  <c r="C17" i="1"/>
  <c r="D17" i="1"/>
  <c r="C26" i="1" l="1"/>
  <c r="E17" i="1"/>
  <c r="F17" i="1" s="1"/>
  <c r="A27" i="1"/>
  <c r="C18" i="1"/>
  <c r="B27" i="1" l="1"/>
  <c r="A19" i="1"/>
  <c r="D18" i="1"/>
  <c r="B19" i="1" l="1"/>
  <c r="D19" i="1"/>
  <c r="C27" i="1"/>
  <c r="E18" i="1"/>
  <c r="F18" i="1" s="1"/>
  <c r="A28" i="1"/>
  <c r="C19" i="1" l="1"/>
  <c r="E19" i="1"/>
  <c r="F19" i="1" s="1"/>
  <c r="C28" i="1"/>
  <c r="A20" i="1"/>
  <c r="B28" i="1"/>
  <c r="B20" i="1" l="1"/>
  <c r="C20" i="1" s="1"/>
  <c r="A29" i="1"/>
  <c r="D20" i="1" l="1"/>
  <c r="E20" i="1" s="1"/>
  <c r="F20" i="1" s="1"/>
  <c r="A21" i="1"/>
  <c r="B29" i="1"/>
  <c r="C29" i="1" l="1"/>
  <c r="B21" i="1"/>
  <c r="C21" i="1" s="1"/>
  <c r="D21" i="1"/>
  <c r="A30" i="1"/>
  <c r="E21" i="1" l="1"/>
  <c r="F21" i="1" s="1"/>
  <c r="C30" i="1"/>
  <c r="A22" i="1"/>
  <c r="B30" i="1"/>
  <c r="C22" i="1" l="1"/>
  <c r="D22" i="1"/>
  <c r="A31" i="1"/>
  <c r="D23" i="1" l="1"/>
  <c r="E22" i="1" l="1"/>
  <c r="F22" i="1" s="1"/>
  <c r="C31" i="1"/>
  <c r="H20" i="1"/>
  <c r="H21" i="1" s="1"/>
  <c r="H22" i="1" s="1"/>
  <c r="D26" i="1" s="1"/>
  <c r="C34" i="1"/>
  <c r="D31" i="1" l="1"/>
  <c r="E31" i="1" s="1"/>
  <c r="I31" i="1" s="1"/>
  <c r="D30" i="1"/>
  <c r="E30" i="1" s="1"/>
  <c r="I30" i="1" s="1"/>
  <c r="D29" i="1"/>
  <c r="E29" i="1" s="1"/>
  <c r="I29" i="1" s="1"/>
  <c r="D28" i="1"/>
  <c r="E28" i="1" s="1"/>
  <c r="F28" i="1" s="1"/>
  <c r="G28" i="1" s="1"/>
  <c r="H28" i="1" s="1"/>
  <c r="D27" i="1"/>
  <c r="E27" i="1" s="1"/>
  <c r="F27" i="1" s="1"/>
  <c r="G27" i="1" s="1"/>
  <c r="H27" i="1" s="1"/>
  <c r="E26" i="1"/>
  <c r="F30" i="1" l="1"/>
  <c r="G30" i="1" s="1"/>
  <c r="H30" i="1" s="1"/>
  <c r="F31" i="1"/>
  <c r="G31" i="1" s="1"/>
  <c r="H31" i="1" s="1"/>
  <c r="F29" i="1"/>
  <c r="G29" i="1" s="1"/>
  <c r="H29" i="1" s="1"/>
  <c r="D34" i="1"/>
  <c r="I27" i="1"/>
  <c r="I28" i="1"/>
  <c r="E34" i="1"/>
  <c r="F26" i="1"/>
  <c r="G26" i="1" s="1"/>
  <c r="H26" i="1" s="1"/>
  <c r="G34" i="1" s="1"/>
  <c r="I26" i="1"/>
  <c r="H34" i="1" s="1"/>
</calcChain>
</file>

<file path=xl/sharedStrings.xml><?xml version="1.0" encoding="utf-8"?>
<sst xmlns="http://schemas.openxmlformats.org/spreadsheetml/2006/main" count="37" uniqueCount="34">
  <si>
    <t>Вариант 2</t>
  </si>
  <si>
    <t>Количество интервалов</t>
  </si>
  <si>
    <t xml:space="preserve">k= </t>
  </si>
  <si>
    <t xml:space="preserve">min = </t>
  </si>
  <si>
    <t xml:space="preserve">max = </t>
  </si>
  <si>
    <t>W=</t>
  </si>
  <si>
    <t>округляем</t>
  </si>
  <si>
    <t xml:space="preserve">h = </t>
  </si>
  <si>
    <t>Интервальный статистический ряд</t>
  </si>
  <si>
    <t>xi+1)</t>
  </si>
  <si>
    <t>xi*</t>
  </si>
  <si>
    <t>ni</t>
  </si>
  <si>
    <t>ni/n</t>
  </si>
  <si>
    <t>ni/n/h</t>
  </si>
  <si>
    <t>n=</t>
  </si>
  <si>
    <t>Выборочное среднее</t>
  </si>
  <si>
    <t xml:space="preserve">x- cp = </t>
  </si>
  <si>
    <t>Выбороночная дисперсия</t>
  </si>
  <si>
    <t xml:space="preserve">Dв = </t>
  </si>
  <si>
    <t xml:space="preserve">s2 = </t>
  </si>
  <si>
    <t xml:space="preserve">s = </t>
  </si>
  <si>
    <t>Проверка гипотезы о законе распределения по критерю Пирсона</t>
  </si>
  <si>
    <t>[xi;</t>
  </si>
  <si>
    <t>pi</t>
  </si>
  <si>
    <t>n*pi</t>
  </si>
  <si>
    <t>Суммы</t>
  </si>
  <si>
    <t xml:space="preserve">k - r - 1 = </t>
  </si>
  <si>
    <t xml:space="preserve">х2 расч = </t>
  </si>
  <si>
    <t>х2 крит =</t>
  </si>
  <si>
    <t>Длина интервалов</t>
  </si>
  <si>
    <t>ni-n*pi</t>
  </si>
  <si>
    <t>(ni-n*pi)^2</t>
  </si>
  <si>
    <t>(ni-npi)^2/npi";ni^2/npi</t>
  </si>
  <si>
    <t>#####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</si>
</sst>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2"/>
      <color theme="1"/>
      <name val="Arial"/>
      <family val="2"/>
      <charset val="204"/>
    </font>
    <font>
      <sz val="14"/>
      <color rgb="FF000000"/>
      <name val="Cambria"/>
      <family val="1"/>
      <charset val="204"/>
    </font>
    <font>
      <sz val="7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4" borderId="0" xfId="0" applyFill="1"/>
    <xf numFmtId="0" fontId="3" fillId="3" borderId="1" xfId="0" applyFont="1" applyFill="1" applyBorder="1"/>
    <xf numFmtId="0" fontId="0" fillId="4" borderId="1" xfId="0" applyFill="1" applyBorder="1"/>
    <xf numFmtId="0" fontId="0" fillId="0" borderId="1" xfId="0" applyBorder="1"/>
    <xf numFmtId="0" fontId="2" fillId="2" borderId="2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0" fontId="2" fillId="2" borderId="8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right" vertical="center"/>
    </xf>
    <xf numFmtId="0" fontId="5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3" borderId="10" xfId="0" applyFill="1" applyBorder="1"/>
    <xf numFmtId="0" fontId="0" fillId="3" borderId="11" xfId="0" applyFill="1" applyBorder="1"/>
    <xf numFmtId="0" fontId="4" fillId="3" borderId="11" xfId="0" applyFont="1" applyFill="1" applyBorder="1"/>
    <xf numFmtId="0" fontId="0" fillId="3" borderId="12" xfId="0" applyFill="1" applyBorder="1"/>
    <xf numFmtId="11" fontId="6" fillId="4" borderId="0" xfId="0" applyNumberFormat="1" applyFont="1" applyFill="1"/>
    <xf numFmtId="11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отсносительных частот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Лист1!$F$16</c:f>
              <c:strCache>
                <c:ptCount val="1"/>
                <c:pt idx="0">
                  <c:v>ni/n/h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Лист1!$C$17:$C$22</c:f>
              <c:numCache>
                <c:formatCode>General</c:formatCode>
                <c:ptCount val="6"/>
                <c:pt idx="0">
                  <c:v>6.75</c:v>
                </c:pt>
                <c:pt idx="1">
                  <c:v>14.75</c:v>
                </c:pt>
                <c:pt idx="2">
                  <c:v>22.75</c:v>
                </c:pt>
                <c:pt idx="3">
                  <c:v>30.25</c:v>
                </c:pt>
                <c:pt idx="4">
                  <c:v>37.75</c:v>
                </c:pt>
                <c:pt idx="5">
                  <c:v>48.75</c:v>
                </c:pt>
              </c:numCache>
            </c:numRef>
          </c:cat>
          <c:val>
            <c:numRef>
              <c:f>Лист1!$F$17:$F$22</c:f>
              <c:numCache>
                <c:formatCode>General</c:formatCode>
                <c:ptCount val="6"/>
                <c:pt idx="0">
                  <c:v>1.2E-2</c:v>
                </c:pt>
                <c:pt idx="1">
                  <c:v>2.6666666666666668E-2</c:v>
                </c:pt>
                <c:pt idx="2">
                  <c:v>4.2666666666666665E-2</c:v>
                </c:pt>
                <c:pt idx="3">
                  <c:v>3.4666666666666665E-2</c:v>
                </c:pt>
                <c:pt idx="4">
                  <c:v>1.0666666666666666E-2</c:v>
                </c:pt>
                <c:pt idx="5">
                  <c:v>6.6666666666666671E-3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CF-454C-BB00-4F486E972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408308616"/>
        <c:axId val="408308944"/>
      </c:barChart>
      <c:catAx>
        <c:axId val="408308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Середины</a:t>
                </a:r>
                <a:r>
                  <a:rPr lang="ru-RU" baseline="0"/>
                  <a:t> интвервалов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08944"/>
        <c:crosses val="autoZero"/>
        <c:auto val="1"/>
        <c:lblAlgn val="ctr"/>
        <c:lblOffset val="100"/>
        <c:noMultiLvlLbl val="0"/>
      </c:catAx>
      <c:valAx>
        <c:axId val="40830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ni/n/h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0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556260</xdr:colOff>
      <xdr:row>5</xdr:row>
      <xdr:rowOff>72390</xdr:rowOff>
    </xdr:from>
    <xdr:to>
      <xdr:col>18</xdr:col>
      <xdr:colOff>251460</xdr:colOff>
      <xdr:row>19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627428F-4405-41C7-AB8F-5D43F6B91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zoomScale="60" zoomScaleNormal="60" workbookViewId="0">
      <selection activeCell="H17" sqref="H17"/>
    </sheetView>
  </sheetViews>
  <sheetFormatPr defaultRowHeight="14.5" x14ac:dyDescent="0.35"/>
  <cols>
    <col min="8" max="8" width="8.90625" customWidth="1"/>
  </cols>
  <sheetData>
    <row r="1" spans="1:10" x14ac:dyDescent="0.3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</row>
    <row r="2" spans="1:10" ht="15.5" x14ac:dyDescent="0.35">
      <c r="A2" s="5">
        <v>17</v>
      </c>
      <c r="B2" s="6">
        <v>41</v>
      </c>
      <c r="C2" s="6">
        <v>22</v>
      </c>
      <c r="D2" s="6">
        <v>27</v>
      </c>
      <c r="E2" s="6">
        <v>16</v>
      </c>
      <c r="F2" s="6">
        <v>31</v>
      </c>
      <c r="G2" s="6">
        <v>8</v>
      </c>
      <c r="H2" s="6">
        <v>23</v>
      </c>
      <c r="I2" s="6">
        <v>22</v>
      </c>
      <c r="J2" s="7">
        <v>18</v>
      </c>
    </row>
    <row r="3" spans="1:10" ht="15.5" x14ac:dyDescent="0.35">
      <c r="A3" s="8">
        <v>26</v>
      </c>
      <c r="B3" s="9">
        <v>29</v>
      </c>
      <c r="C3" s="9">
        <v>18</v>
      </c>
      <c r="D3" s="9">
        <v>35</v>
      </c>
      <c r="E3" s="9">
        <v>28</v>
      </c>
      <c r="F3" s="9">
        <v>23</v>
      </c>
      <c r="G3" s="9">
        <v>32</v>
      </c>
      <c r="H3" s="9">
        <v>34</v>
      </c>
      <c r="I3" s="9">
        <v>33</v>
      </c>
      <c r="J3" s="10">
        <v>22</v>
      </c>
    </row>
    <row r="4" spans="1:10" ht="15.5" x14ac:dyDescent="0.35">
      <c r="A4" s="8">
        <v>28</v>
      </c>
      <c r="B4" s="9">
        <v>20</v>
      </c>
      <c r="C4" s="9">
        <v>36</v>
      </c>
      <c r="D4" s="9">
        <v>13</v>
      </c>
      <c r="E4" s="9">
        <v>13</v>
      </c>
      <c r="F4" s="9">
        <v>55</v>
      </c>
      <c r="G4" s="9">
        <v>15</v>
      </c>
      <c r="H4" s="9">
        <v>6</v>
      </c>
      <c r="I4" s="9">
        <v>22</v>
      </c>
      <c r="J4" s="10">
        <v>14</v>
      </c>
    </row>
    <row r="5" spans="1:10" ht="15.5" x14ac:dyDescent="0.35">
      <c r="A5" s="8">
        <v>22</v>
      </c>
      <c r="B5" s="9">
        <v>13</v>
      </c>
      <c r="C5" s="9">
        <v>22</v>
      </c>
      <c r="D5" s="9">
        <v>14</v>
      </c>
      <c r="E5" s="9">
        <v>19</v>
      </c>
      <c r="F5" s="9">
        <v>21</v>
      </c>
      <c r="G5" s="9">
        <v>10</v>
      </c>
      <c r="H5" s="9">
        <v>9</v>
      </c>
      <c r="I5" s="9">
        <v>27</v>
      </c>
      <c r="J5" s="10">
        <v>25</v>
      </c>
    </row>
    <row r="6" spans="1:10" ht="15.5" x14ac:dyDescent="0.35">
      <c r="A6" s="8">
        <v>16</v>
      </c>
      <c r="B6" s="9">
        <v>24</v>
      </c>
      <c r="C6" s="9">
        <v>9</v>
      </c>
      <c r="D6" s="9">
        <v>40</v>
      </c>
      <c r="E6" s="9">
        <v>20</v>
      </c>
      <c r="F6" s="9">
        <v>17</v>
      </c>
      <c r="G6" s="9">
        <v>45</v>
      </c>
      <c r="H6" s="9">
        <v>11</v>
      </c>
      <c r="I6" s="9">
        <v>46</v>
      </c>
      <c r="J6" s="10">
        <v>14</v>
      </c>
    </row>
    <row r="7" spans="1:10" ht="15.5" x14ac:dyDescent="0.35">
      <c r="A7" s="8">
        <v>28</v>
      </c>
      <c r="B7" s="9">
        <v>26</v>
      </c>
      <c r="C7" s="9">
        <v>15</v>
      </c>
      <c r="D7" s="9">
        <v>27</v>
      </c>
      <c r="E7" s="9">
        <v>8</v>
      </c>
      <c r="F7" s="9">
        <v>16</v>
      </c>
      <c r="G7" s="9">
        <v>20</v>
      </c>
      <c r="H7" s="9">
        <v>47</v>
      </c>
      <c r="I7" s="9">
        <v>27</v>
      </c>
      <c r="J7" s="10">
        <v>9</v>
      </c>
    </row>
    <row r="8" spans="1:10" ht="15.5" x14ac:dyDescent="0.35">
      <c r="A8" s="8">
        <v>31</v>
      </c>
      <c r="B8" s="9">
        <v>25</v>
      </c>
      <c r="C8" s="9">
        <v>20</v>
      </c>
      <c r="D8" s="9">
        <v>23</v>
      </c>
      <c r="E8" s="9">
        <v>28</v>
      </c>
      <c r="F8" s="9">
        <v>29</v>
      </c>
      <c r="G8" s="9">
        <v>21</v>
      </c>
      <c r="H8" s="9">
        <v>40</v>
      </c>
      <c r="I8" s="9">
        <v>19</v>
      </c>
      <c r="J8" s="10">
        <v>32</v>
      </c>
    </row>
    <row r="9" spans="1:10" ht="15.5" x14ac:dyDescent="0.35">
      <c r="A9" s="8">
        <v>28</v>
      </c>
      <c r="B9" s="9">
        <v>15</v>
      </c>
      <c r="C9" s="9">
        <v>19</v>
      </c>
      <c r="D9" s="9">
        <v>14</v>
      </c>
      <c r="E9" s="9">
        <v>26</v>
      </c>
      <c r="F9" s="9">
        <v>39</v>
      </c>
      <c r="G9" s="9">
        <v>31</v>
      </c>
      <c r="H9" s="9">
        <v>30</v>
      </c>
      <c r="I9" s="9">
        <v>22</v>
      </c>
      <c r="J9" s="10">
        <v>26</v>
      </c>
    </row>
    <row r="10" spans="1:10" ht="15.5" x14ac:dyDescent="0.35">
      <c r="A10" s="8">
        <v>22</v>
      </c>
      <c r="B10" s="9">
        <v>32</v>
      </c>
      <c r="C10" s="9">
        <v>31</v>
      </c>
      <c r="D10" s="9">
        <v>33</v>
      </c>
      <c r="E10" s="9">
        <v>30</v>
      </c>
      <c r="F10" s="9">
        <v>3</v>
      </c>
      <c r="G10" s="9">
        <v>15</v>
      </c>
      <c r="H10" s="9">
        <v>31</v>
      </c>
      <c r="I10" s="9">
        <v>24</v>
      </c>
      <c r="J10" s="10">
        <v>21</v>
      </c>
    </row>
    <row r="11" spans="1:10" ht="15.5" x14ac:dyDescent="0.35">
      <c r="A11" s="11">
        <v>46</v>
      </c>
      <c r="B11" s="12">
        <v>36</v>
      </c>
      <c r="C11" s="12">
        <v>29</v>
      </c>
      <c r="D11" s="12">
        <v>30</v>
      </c>
      <c r="E11" s="12">
        <v>33</v>
      </c>
      <c r="F11" s="12">
        <v>19</v>
      </c>
      <c r="G11" s="12">
        <v>6</v>
      </c>
      <c r="H11" s="12">
        <v>21</v>
      </c>
      <c r="I11" s="12">
        <v>23</v>
      </c>
      <c r="J11" s="13">
        <v>17</v>
      </c>
    </row>
    <row r="12" spans="1:10" x14ac:dyDescent="0.35">
      <c r="A12" s="24" t="s">
        <v>1</v>
      </c>
      <c r="B12" s="24"/>
      <c r="C12" s="24"/>
      <c r="D12" t="s">
        <v>2</v>
      </c>
      <c r="E12">
        <f>ROUND(LOG(100,2),0)</f>
        <v>7</v>
      </c>
    </row>
    <row r="13" spans="1:10" x14ac:dyDescent="0.35">
      <c r="A13" t="s">
        <v>3</v>
      </c>
      <c r="B13">
        <f>MIN(A2:J11)</f>
        <v>3</v>
      </c>
      <c r="C13" t="s">
        <v>4</v>
      </c>
      <c r="D13">
        <f>MAX(A2:J11)</f>
        <v>55</v>
      </c>
      <c r="E13" t="s">
        <v>5</v>
      </c>
      <c r="F13">
        <f>D13-B13</f>
        <v>52</v>
      </c>
      <c r="H13" t="s">
        <v>14</v>
      </c>
      <c r="I13">
        <f>COUNT(A2:J11)</f>
        <v>100</v>
      </c>
    </row>
    <row r="14" spans="1:10" x14ac:dyDescent="0.35">
      <c r="A14" s="24" t="s">
        <v>29</v>
      </c>
      <c r="B14" s="24"/>
      <c r="C14" s="24"/>
      <c r="D14">
        <f xml:space="preserve"> F13 / E12</f>
        <v>7.4285714285714288</v>
      </c>
      <c r="E14" s="24" t="s">
        <v>6</v>
      </c>
      <c r="F14" s="24"/>
      <c r="G14" t="s">
        <v>7</v>
      </c>
      <c r="H14">
        <f>CEILING(D14,0.1)</f>
        <v>7.5</v>
      </c>
    </row>
    <row r="15" spans="1:10" ht="15" thickBot="1" x14ac:dyDescent="0.4">
      <c r="A15" s="14" t="s">
        <v>8</v>
      </c>
    </row>
    <row r="16" spans="1:10" ht="18" thickBot="1" x14ac:dyDescent="0.4">
      <c r="A16" s="2" t="s">
        <v>22</v>
      </c>
      <c r="B16" s="2" t="s">
        <v>9</v>
      </c>
      <c r="C16" s="2" t="s">
        <v>10</v>
      </c>
      <c r="D16" s="2" t="s">
        <v>11</v>
      </c>
      <c r="E16" s="2" t="s">
        <v>12</v>
      </c>
      <c r="F16" s="2" t="s">
        <v>13</v>
      </c>
      <c r="G16" s="24" t="s">
        <v>15</v>
      </c>
      <c r="H16" s="24"/>
      <c r="I16" s="24"/>
    </row>
    <row r="17" spans="1:9" ht="15" thickBot="1" x14ac:dyDescent="0.4">
      <c r="A17" s="3">
        <f xml:space="preserve"> B13</f>
        <v>3</v>
      </c>
      <c r="B17" s="3">
        <f xml:space="preserve"> A17 + $H$14</f>
        <v>10.5</v>
      </c>
      <c r="C17" s="4">
        <f>(A17+B17)/2</f>
        <v>6.75</v>
      </c>
      <c r="D17" s="3">
        <f>COUNTIFS($A$2:$J$11,"&gt;="&amp;A17,$A$2:$J$11,"&lt;"&amp;B17)</f>
        <v>9</v>
      </c>
      <c r="E17" s="4">
        <f xml:space="preserve"> D17 / $I$13</f>
        <v>0.09</v>
      </c>
      <c r="F17" s="4">
        <f xml:space="preserve"> E17 / $H$14</f>
        <v>1.2E-2</v>
      </c>
      <c r="G17" t="s">
        <v>16</v>
      </c>
      <c r="H17" s="15">
        <f>SUMPRODUCT(C17:C22,D17:D22)/10</f>
        <v>241.6</v>
      </c>
    </row>
    <row r="18" spans="1:9" ht="15" thickBot="1" x14ac:dyDescent="0.4">
      <c r="A18" s="3">
        <f>B17</f>
        <v>10.5</v>
      </c>
      <c r="B18" s="3">
        <f xml:space="preserve"> A18 + $H$14+1</f>
        <v>19</v>
      </c>
      <c r="C18" s="4">
        <f t="shared" ref="C18:C21" si="0">(A18+B18)/2</f>
        <v>14.75</v>
      </c>
      <c r="D18" s="3">
        <f t="shared" ref="D18:D21" si="1">COUNTIFS($A$2:$J$11,"&gt;="&amp;A18,$A$2:$J$11,"&lt;"&amp;B18)</f>
        <v>20</v>
      </c>
      <c r="E18" s="4">
        <f t="shared" ref="E18:E22" si="2" xml:space="preserve"> D18 / $I$13</f>
        <v>0.2</v>
      </c>
      <c r="F18" s="4">
        <f t="shared" ref="F18:F22" si="3" xml:space="preserve"> E18 / $H$14</f>
        <v>2.6666666666666668E-2</v>
      </c>
    </row>
    <row r="19" spans="1:9" ht="15" thickBot="1" x14ac:dyDescent="0.4">
      <c r="A19" s="3">
        <f t="shared" ref="A19:A22" si="4">B18</f>
        <v>19</v>
      </c>
      <c r="B19" s="3">
        <f t="shared" ref="B19:B21" si="5" xml:space="preserve"> A19 + $H$14</f>
        <v>26.5</v>
      </c>
      <c r="C19" s="4">
        <f t="shared" si="0"/>
        <v>22.75</v>
      </c>
      <c r="D19" s="3">
        <f t="shared" si="1"/>
        <v>32</v>
      </c>
      <c r="E19" s="4">
        <f t="shared" si="2"/>
        <v>0.32</v>
      </c>
      <c r="F19" s="4">
        <f t="shared" si="3"/>
        <v>4.2666666666666665E-2</v>
      </c>
      <c r="G19" s="24" t="s">
        <v>17</v>
      </c>
      <c r="H19" s="24"/>
      <c r="I19" s="24"/>
    </row>
    <row r="20" spans="1:9" ht="15" thickBot="1" x14ac:dyDescent="0.4">
      <c r="A20" s="3">
        <f t="shared" si="4"/>
        <v>26.5</v>
      </c>
      <c r="B20" s="3">
        <f t="shared" si="5"/>
        <v>34</v>
      </c>
      <c r="C20" s="4">
        <f t="shared" si="0"/>
        <v>30.25</v>
      </c>
      <c r="D20" s="3">
        <f t="shared" si="1"/>
        <v>26</v>
      </c>
      <c r="E20" s="4">
        <f t="shared" si="2"/>
        <v>0.26</v>
      </c>
      <c r="F20" s="4">
        <f t="shared" si="3"/>
        <v>3.4666666666666665E-2</v>
      </c>
      <c r="G20" t="s">
        <v>18</v>
      </c>
      <c r="H20">
        <f>SUMPRODUCT(C17:C22,C17:C22,D17:D22)/100-H17*H17</f>
        <v>-57686.577499999999</v>
      </c>
    </row>
    <row r="21" spans="1:9" ht="15" thickBot="1" x14ac:dyDescent="0.4">
      <c r="A21" s="3">
        <f t="shared" si="4"/>
        <v>34</v>
      </c>
      <c r="B21" s="3">
        <f t="shared" si="5"/>
        <v>41.5</v>
      </c>
      <c r="C21" s="4">
        <f t="shared" si="0"/>
        <v>37.75</v>
      </c>
      <c r="D21" s="3">
        <f t="shared" si="1"/>
        <v>8</v>
      </c>
      <c r="E21" s="4">
        <f t="shared" si="2"/>
        <v>0.08</v>
      </c>
      <c r="F21" s="4">
        <f t="shared" si="3"/>
        <v>1.0666666666666666E-2</v>
      </c>
      <c r="G21" t="s">
        <v>19</v>
      </c>
      <c r="H21">
        <f>H20*100/99</f>
        <v>-58269.270202020205</v>
      </c>
    </row>
    <row r="22" spans="1:9" ht="15" thickBot="1" x14ac:dyDescent="0.4">
      <c r="A22" s="3">
        <f t="shared" si="4"/>
        <v>41.5</v>
      </c>
      <c r="B22" s="3">
        <v>56</v>
      </c>
      <c r="C22" s="4">
        <f>(A22+B22)/2</f>
        <v>48.75</v>
      </c>
      <c r="D22" s="3">
        <f>COUNTIFS($A$2:$J$11,"&gt;="&amp;A22,$A$2:$J$11,"&lt;"&amp;B22)</f>
        <v>5</v>
      </c>
      <c r="E22" s="4">
        <f t="shared" si="2"/>
        <v>0.05</v>
      </c>
      <c r="F22" s="4">
        <f t="shared" si="3"/>
        <v>6.6666666666666671E-3</v>
      </c>
      <c r="G22" t="s">
        <v>20</v>
      </c>
      <c r="H22" s="15" t="e">
        <f>SQRT(H21)</f>
        <v>#NUM!</v>
      </c>
    </row>
    <row r="23" spans="1:9" x14ac:dyDescent="0.35">
      <c r="D23">
        <f xml:space="preserve"> SUM(D17:D22)</f>
        <v>100</v>
      </c>
    </row>
    <row r="24" spans="1:9" ht="15" thickBot="1" x14ac:dyDescent="0.4">
      <c r="A24" s="25" t="s">
        <v>21</v>
      </c>
      <c r="B24" s="25"/>
      <c r="C24" s="25"/>
      <c r="D24" s="25"/>
      <c r="E24" s="25"/>
      <c r="F24" s="25"/>
      <c r="G24" s="25"/>
      <c r="H24" s="25"/>
      <c r="I24" s="25"/>
    </row>
    <row r="25" spans="1:9" ht="15.5" thickTop="1" thickBot="1" x14ac:dyDescent="0.4">
      <c r="A25" s="18" t="s">
        <v>22</v>
      </c>
      <c r="B25" s="19" t="s">
        <v>9</v>
      </c>
      <c r="C25" s="19" t="s">
        <v>11</v>
      </c>
      <c r="D25" s="19" t="s">
        <v>23</v>
      </c>
      <c r="E25" s="19" t="s">
        <v>24</v>
      </c>
      <c r="F25" s="19" t="s">
        <v>30</v>
      </c>
      <c r="G25" s="19" t="s">
        <v>31</v>
      </c>
      <c r="H25" s="20" t="s">
        <v>32</v>
      </c>
      <c r="I25" s="21"/>
    </row>
    <row r="26" spans="1:9" ht="15" thickTop="1" x14ac:dyDescent="0.35">
      <c r="A26" s="1" t="s">
        <v>33</v>
      </c>
      <c r="B26" s="1">
        <f xml:space="preserve"> B17</f>
        <v>10.5</v>
      </c>
      <c r="C26" s="1">
        <f t="shared" ref="C26:C31" si="6">D17</f>
        <v>9</v>
      </c>
      <c r="D26" t="e">
        <f>_xlfn.NORM.DIST(B26,$H$17,$H$22,TRUE)</f>
        <v>#NUM!</v>
      </c>
      <c r="E26" t="e">
        <f xml:space="preserve"> $I$13 * D26</f>
        <v>#NUM!</v>
      </c>
      <c r="F26" t="e">
        <f xml:space="preserve"> C26 - E26</f>
        <v>#NUM!</v>
      </c>
      <c r="G26" t="e">
        <f xml:space="preserve"> F26 ^ 2</f>
        <v>#NUM!</v>
      </c>
      <c r="H26" t="e">
        <f xml:space="preserve"> G26 /E26</f>
        <v>#NUM!</v>
      </c>
      <c r="I26" t="e">
        <f>C26 ^ 2 /E26</f>
        <v>#NUM!</v>
      </c>
    </row>
    <row r="27" spans="1:9" x14ac:dyDescent="0.35">
      <c r="A27" s="1">
        <f xml:space="preserve"> A18</f>
        <v>10.5</v>
      </c>
      <c r="B27" s="1">
        <f xml:space="preserve"> B18</f>
        <v>19</v>
      </c>
      <c r="C27" s="1">
        <f t="shared" si="6"/>
        <v>20</v>
      </c>
      <c r="D27" t="e">
        <f>_xlfn.NORM.DIST(B27,$H$17,$H$22,TRUE)-
_xlfn.NORM.DIST(A27,$H$17,$H$22,TRUE)</f>
        <v>#NUM!</v>
      </c>
      <c r="E27" t="e">
        <f xml:space="preserve"> $I$13 * D27</f>
        <v>#NUM!</v>
      </c>
      <c r="F27" t="e">
        <f xml:space="preserve"> C27 - E27</f>
        <v>#NUM!</v>
      </c>
      <c r="G27" t="e">
        <f xml:space="preserve"> F27 ^ 2</f>
        <v>#NUM!</v>
      </c>
      <c r="H27" t="e">
        <f xml:space="preserve"> G27 /E27</f>
        <v>#NUM!</v>
      </c>
      <c r="I27" t="e">
        <f>C27 ^ 2 /E27</f>
        <v>#NUM!</v>
      </c>
    </row>
    <row r="28" spans="1:9" x14ac:dyDescent="0.35">
      <c r="A28" s="1">
        <f xml:space="preserve"> A19</f>
        <v>19</v>
      </c>
      <c r="B28" s="1">
        <f xml:space="preserve"> B19</f>
        <v>26.5</v>
      </c>
      <c r="C28" s="1">
        <f t="shared" si="6"/>
        <v>32</v>
      </c>
      <c r="D28" t="e">
        <f t="shared" ref="D28:D31" si="7">_xlfn.NORM.DIST(B28,$H$17,$H$22,TRUE)-
_xlfn.NORM.DIST(A28,$H$17,$H$22,TRUE)</f>
        <v>#NUM!</v>
      </c>
      <c r="E28" t="e">
        <f t="shared" ref="E28:E31" si="8" xml:space="preserve"> $I$13 * D28</f>
        <v>#NUM!</v>
      </c>
      <c r="F28" t="e">
        <f t="shared" ref="F28:F31" si="9" xml:space="preserve"> C28 - E28</f>
        <v>#NUM!</v>
      </c>
      <c r="G28" t="e">
        <f t="shared" ref="G28:G31" si="10" xml:space="preserve"> F28 ^ 2</f>
        <v>#NUM!</v>
      </c>
      <c r="H28" t="e">
        <f t="shared" ref="H28:H31" si="11" xml:space="preserve"> G28 /E28</f>
        <v>#NUM!</v>
      </c>
      <c r="I28" t="e">
        <f t="shared" ref="I28:I31" si="12">C28 ^ 2 /E28</f>
        <v>#NUM!</v>
      </c>
    </row>
    <row r="29" spans="1:9" x14ac:dyDescent="0.35">
      <c r="A29" s="1">
        <f t="shared" ref="A29:B29" si="13" xml:space="preserve"> A20</f>
        <v>26.5</v>
      </c>
      <c r="B29" s="1">
        <f t="shared" si="13"/>
        <v>34</v>
      </c>
      <c r="C29" s="1">
        <f t="shared" si="6"/>
        <v>26</v>
      </c>
      <c r="D29" t="e">
        <f t="shared" si="7"/>
        <v>#NUM!</v>
      </c>
      <c r="E29" t="e">
        <f t="shared" si="8"/>
        <v>#NUM!</v>
      </c>
      <c r="F29" t="e">
        <f t="shared" si="9"/>
        <v>#NUM!</v>
      </c>
      <c r="G29" t="e">
        <f t="shared" si="10"/>
        <v>#NUM!</v>
      </c>
      <c r="H29" t="e">
        <f t="shared" si="11"/>
        <v>#NUM!</v>
      </c>
      <c r="I29" t="e">
        <f t="shared" si="12"/>
        <v>#NUM!</v>
      </c>
    </row>
    <row r="30" spans="1:9" x14ac:dyDescent="0.35">
      <c r="A30" s="1">
        <f t="shared" ref="A30:B30" si="14" xml:space="preserve"> A21</f>
        <v>34</v>
      </c>
      <c r="B30" s="1">
        <f t="shared" si="14"/>
        <v>41.5</v>
      </c>
      <c r="C30" s="1">
        <f t="shared" si="6"/>
        <v>8</v>
      </c>
      <c r="D30" t="e">
        <f t="shared" si="7"/>
        <v>#NUM!</v>
      </c>
      <c r="E30" t="e">
        <f t="shared" si="8"/>
        <v>#NUM!</v>
      </c>
      <c r="F30" t="e">
        <f t="shared" si="9"/>
        <v>#NUM!</v>
      </c>
      <c r="G30" t="e">
        <f t="shared" si="10"/>
        <v>#NUM!</v>
      </c>
      <c r="H30" t="e">
        <f t="shared" si="11"/>
        <v>#NUM!</v>
      </c>
      <c r="I30" t="e">
        <f t="shared" si="12"/>
        <v>#NUM!</v>
      </c>
    </row>
    <row r="31" spans="1:9" x14ac:dyDescent="0.35">
      <c r="A31" s="1">
        <f t="shared" ref="A31" si="15" xml:space="preserve"> A22</f>
        <v>41.5</v>
      </c>
      <c r="B31" s="22">
        <v>10000000000</v>
      </c>
      <c r="C31" s="1">
        <f t="shared" si="6"/>
        <v>5</v>
      </c>
      <c r="D31" t="e">
        <f t="shared" si="7"/>
        <v>#NUM!</v>
      </c>
      <c r="E31" t="e">
        <f t="shared" si="8"/>
        <v>#NUM!</v>
      </c>
      <c r="F31" t="e">
        <f t="shared" si="9"/>
        <v>#NUM!</v>
      </c>
      <c r="G31" t="e">
        <f t="shared" si="10"/>
        <v>#NUM!</v>
      </c>
      <c r="H31" t="e">
        <f t="shared" si="11"/>
        <v>#NUM!</v>
      </c>
      <c r="I31" t="e">
        <f t="shared" si="12"/>
        <v>#NUM!</v>
      </c>
    </row>
    <row r="32" spans="1:9" x14ac:dyDescent="0.35">
      <c r="A32" s="1"/>
      <c r="B32" s="22"/>
      <c r="C32" s="1"/>
      <c r="D32" s="23"/>
    </row>
    <row r="33" spans="1:9" x14ac:dyDescent="0.35">
      <c r="A33" s="16"/>
      <c r="B33" s="16"/>
      <c r="C33" s="16"/>
      <c r="D33" s="16"/>
      <c r="E33" s="16"/>
      <c r="F33" s="16"/>
      <c r="G33" s="16"/>
      <c r="H33" s="16"/>
      <c r="I33" s="16"/>
    </row>
    <row r="34" spans="1:9" x14ac:dyDescent="0.35">
      <c r="A34" s="17" t="s">
        <v>25</v>
      </c>
      <c r="B34" s="17"/>
      <c r="C34" s="17">
        <f xml:space="preserve"> SUM(C26:C32)</f>
        <v>100</v>
      </c>
      <c r="D34" s="17" t="e">
        <f xml:space="preserve"> SUM(D26:D32)</f>
        <v>#NUM!</v>
      </c>
      <c r="E34" s="17" t="e">
        <f xml:space="preserve"> SUM(E26:E32)</f>
        <v>#NUM!</v>
      </c>
      <c r="F34" s="17" t="s">
        <v>27</v>
      </c>
      <c r="G34" s="17" t="e">
        <f xml:space="preserve"> SUM(H26:H31)</f>
        <v>#NUM!</v>
      </c>
      <c r="H34" s="17" t="e">
        <f xml:space="preserve"> SUM(I26:I31)</f>
        <v>#NUM!</v>
      </c>
    </row>
    <row r="35" spans="1:9" x14ac:dyDescent="0.35">
      <c r="D35" s="17" t="s">
        <v>26</v>
      </c>
      <c r="E35" s="17">
        <f xml:space="preserve"> 7- 2 - 1</f>
        <v>4</v>
      </c>
      <c r="F35" s="17" t="s">
        <v>28</v>
      </c>
      <c r="G35" s="17">
        <f>_xlfn.CHISQ.INV.RT(0.05,E35)</f>
        <v>9.4877290367811575</v>
      </c>
    </row>
  </sheetData>
  <mergeCells count="7">
    <mergeCell ref="G16:I16"/>
    <mergeCell ref="G19:I19"/>
    <mergeCell ref="A24:I24"/>
    <mergeCell ref="A1:J1"/>
    <mergeCell ref="A12:C12"/>
    <mergeCell ref="A14:C14"/>
    <mergeCell ref="E14:F14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Kostya</dc:creator>
  <cp:lastModifiedBy>User</cp:lastModifiedBy>
  <dcterms:created xsi:type="dcterms:W3CDTF">2022-11-23T15:23:55Z</dcterms:created>
  <dcterms:modified xsi:type="dcterms:W3CDTF">2023-11-28T15:31:14Z</dcterms:modified>
</cp:coreProperties>
</file>