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5" i="1" l="1"/>
  <c r="H43" i="1"/>
  <c r="D45" i="1" s="1"/>
  <c r="H37" i="1"/>
  <c r="H38" i="1"/>
  <c r="H39" i="1"/>
  <c r="H40" i="1"/>
  <c r="H41" i="1"/>
  <c r="H42" i="1"/>
  <c r="H36" i="1"/>
  <c r="G38" i="1"/>
  <c r="G39" i="1"/>
  <c r="F42" i="1"/>
  <c r="F36" i="1"/>
  <c r="D37" i="1"/>
  <c r="G37" i="1" s="1"/>
  <c r="D38" i="1"/>
  <c r="D39" i="1"/>
  <c r="D40" i="1"/>
  <c r="G40" i="1" s="1"/>
  <c r="D41" i="1"/>
  <c r="G41" i="1" s="1"/>
  <c r="D42" i="1"/>
  <c r="G42" i="1" s="1"/>
  <c r="D36" i="1"/>
  <c r="D43" i="1" s="1"/>
  <c r="C42" i="1"/>
  <c r="C37" i="1"/>
  <c r="C43" i="1" s="1"/>
  <c r="C38" i="1"/>
  <c r="F38" i="1" s="1"/>
  <c r="C39" i="1"/>
  <c r="F39" i="1" s="1"/>
  <c r="C40" i="1"/>
  <c r="F40" i="1" s="1"/>
  <c r="C41" i="1"/>
  <c r="F41" i="1" s="1"/>
  <c r="C36" i="1"/>
  <c r="B37" i="1"/>
  <c r="B38" i="1"/>
  <c r="B39" i="1"/>
  <c r="B40" i="1"/>
  <c r="B41" i="1"/>
  <c r="B42" i="1"/>
  <c r="B36" i="1"/>
  <c r="B43" i="1" s="1"/>
  <c r="A37" i="1"/>
  <c r="A43" i="1" s="1"/>
  <c r="C47" i="1" s="1"/>
  <c r="A38" i="1"/>
  <c r="A39" i="1"/>
  <c r="A40" i="1"/>
  <c r="A41" i="1"/>
  <c r="A42" i="1"/>
  <c r="A36" i="1"/>
  <c r="C46" i="1" l="1"/>
  <c r="B47" i="1"/>
  <c r="B46" i="1"/>
  <c r="C45" i="1"/>
  <c r="A47" i="1"/>
  <c r="A46" i="1"/>
  <c r="B45" i="1"/>
  <c r="A49" i="1" s="1" a="1"/>
  <c r="F37" i="1"/>
  <c r="F43" i="1" s="1"/>
  <c r="D47" i="1" s="1"/>
  <c r="G36" i="1"/>
  <c r="G43" i="1" s="1"/>
  <c r="D46" i="1" s="1"/>
  <c r="A49" i="1" l="1"/>
  <c r="C51" i="1"/>
  <c r="B51" i="1"/>
  <c r="A51" i="1"/>
  <c r="B50" i="1"/>
  <c r="C50" i="1"/>
  <c r="A50" i="1"/>
  <c r="C49" i="1"/>
  <c r="B49" i="1"/>
  <c r="E49" i="1" l="1" a="1"/>
  <c r="E51" i="1" l="1"/>
  <c r="E49" i="1"/>
  <c r="E50" i="1"/>
  <c r="A24" i="1"/>
  <c r="A25" i="1"/>
  <c r="A26" i="1"/>
  <c r="A27" i="1"/>
  <c r="A28" i="1"/>
  <c r="A29" i="1"/>
  <c r="A30" i="1"/>
  <c r="B14" i="1" l="1"/>
  <c r="B15" i="1" s="1"/>
  <c r="E6" i="1"/>
  <c r="E7" i="1"/>
  <c r="E8" i="1"/>
  <c r="E9" i="1"/>
  <c r="E10" i="1"/>
  <c r="E11" i="1"/>
  <c r="E5" i="1"/>
  <c r="D6" i="1"/>
  <c r="D7" i="1"/>
  <c r="D8" i="1"/>
  <c r="D9" i="1"/>
  <c r="D10" i="1"/>
  <c r="D11" i="1"/>
  <c r="D5" i="1"/>
  <c r="C6" i="1"/>
  <c r="C7" i="1"/>
  <c r="C8" i="1"/>
  <c r="C9" i="1"/>
  <c r="C10" i="1"/>
  <c r="C11" i="1"/>
  <c r="C5" i="1"/>
  <c r="B12" i="1"/>
  <c r="D17" i="1" s="1"/>
  <c r="A12" i="1"/>
  <c r="A18" i="1" s="1"/>
  <c r="B13" i="1"/>
  <c r="A17" i="1" s="1"/>
  <c r="C12" i="1" l="1"/>
  <c r="D18" i="1" s="1"/>
  <c r="E12" i="1"/>
  <c r="D12" i="1"/>
  <c r="B18" i="1" s="1"/>
  <c r="D14" i="1"/>
  <c r="F14" i="1"/>
  <c r="B17" i="1"/>
  <c r="E23" i="1"/>
  <c r="A20" i="1" l="1" a="1"/>
  <c r="A20" i="1" s="1"/>
  <c r="B20" i="1" l="1"/>
  <c r="A21" i="1"/>
  <c r="B21" i="1"/>
  <c r="D20" i="1" a="1"/>
  <c r="D21" i="1" l="1"/>
  <c r="D20" i="1"/>
</calcChain>
</file>

<file path=xl/sharedStrings.xml><?xml version="1.0" encoding="utf-8"?>
<sst xmlns="http://schemas.openxmlformats.org/spreadsheetml/2006/main" count="28" uniqueCount="27">
  <si>
    <t>T, град C</t>
  </si>
  <si>
    <t>W</t>
  </si>
  <si>
    <t>xi</t>
  </si>
  <si>
    <t>yi</t>
  </si>
  <si>
    <t>xiyi</t>
  </si>
  <si>
    <t>xi^2</t>
  </si>
  <si>
    <t>yi^2</t>
  </si>
  <si>
    <t>Система нормальных уравнений:</t>
  </si>
  <si>
    <t>r =</t>
  </si>
  <si>
    <t>n =</t>
  </si>
  <si>
    <t>tрасч =</t>
  </si>
  <si>
    <t>tтабл =</t>
  </si>
  <si>
    <t>b0 =</t>
  </si>
  <si>
    <t>b1 =</t>
  </si>
  <si>
    <t>1/xi</t>
  </si>
  <si>
    <t>r2=</t>
  </si>
  <si>
    <t>x4</t>
  </si>
  <si>
    <t>x3</t>
  </si>
  <si>
    <t>x2</t>
  </si>
  <si>
    <t>x1</t>
  </si>
  <si>
    <t>n</t>
  </si>
  <si>
    <t>x2y</t>
  </si>
  <si>
    <t>x1y</t>
  </si>
  <si>
    <t>xy</t>
  </si>
  <si>
    <t>b0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</si>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</sst>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/>
    <xf numFmtId="0" fontId="0" fillId="2" borderId="8" xfId="0" applyFill="1" applyBorder="1"/>
    <xf numFmtId="0" fontId="0" fillId="2" borderId="9" xfId="0" applyFill="1" applyBorder="1"/>
    <xf numFmtId="0" fontId="0" fillId="6" borderId="3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14" xfId="0" applyFill="1" applyBorder="1"/>
    <xf numFmtId="0" fontId="0" fillId="6" borderId="6" xfId="0" applyFill="1" applyBorder="1"/>
    <xf numFmtId="0" fontId="0" fillId="6" borderId="1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6" xfId="0" applyFill="1" applyBorder="1"/>
    <xf numFmtId="0" fontId="0" fillId="3" borderId="12" xfId="0" applyFill="1" applyBorder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71309878077299"/>
                  <c:y val="-0.63426430363525887"/>
                </c:manualLayout>
              </c:layout>
              <c:numFmt formatCode="General" sourceLinked="0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4172940863592382"/>
                  <c:y val="-0.42098626788335275"/>
                </c:manualLayout>
              </c:layout>
              <c:numFmt formatCode="General" sourceLinked="0"/>
              <c:spPr>
                <a:solidFill>
                  <a:srgbClr val="FF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881994277565581"/>
                  <c:y val="-0.46851398196560617"/>
                </c:manualLayout>
              </c:layout>
              <c:numFmt formatCode="General" sourceLinked="0"/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1704671028800163"/>
                  <c:y val="-0.39168220605313514"/>
                </c:manualLayout>
              </c:layout>
              <c:numFmt formatCode="General" sourceLinked="0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FF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9793089059970928"/>
                  <c:y val="-0.37350573782051616"/>
                </c:manualLayout>
              </c:layout>
              <c:numFmt formatCode="General" sourceLinked="0"/>
              <c:spPr>
                <a:solidFill>
                  <a:srgbClr val="FF00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Sheet1!$A$5:$A$11</c:f>
              <c:numCache>
                <c:formatCode>General</c:formatCode>
                <c:ptCount val="7"/>
                <c:pt idx="0">
                  <c:v>5</c:v>
                </c:pt>
                <c:pt idx="1">
                  <c:v>9.6</c:v>
                </c:pt>
                <c:pt idx="2">
                  <c:v>16</c:v>
                </c:pt>
                <c:pt idx="3">
                  <c:v>19.600000000000001</c:v>
                </c:pt>
                <c:pt idx="4">
                  <c:v>24.4</c:v>
                </c:pt>
                <c:pt idx="5">
                  <c:v>29.8</c:v>
                </c:pt>
                <c:pt idx="6">
                  <c:v>34.4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CD-4D1C-B7BB-8CC35F271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09423"/>
        <c:axId val="92107759"/>
      </c:scatterChart>
      <c:valAx>
        <c:axId val="9210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07759"/>
        <c:crosses val="autoZero"/>
        <c:crossBetween val="midCat"/>
      </c:valAx>
      <c:valAx>
        <c:axId val="9210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0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227466760923355E-2"/>
          <c:y val="0.19414277153285997"/>
          <c:w val="0.87520182712961203"/>
          <c:h val="0.7219165743548767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Sheet1!$A$24:$A$30</c:f>
              <c:numCache>
                <c:formatCode>General</c:formatCode>
                <c:ptCount val="7"/>
                <c:pt idx="0">
                  <c:v>0.2</c:v>
                </c:pt>
                <c:pt idx="1">
                  <c:v>0.10416666666666667</c:v>
                </c:pt>
                <c:pt idx="2">
                  <c:v>6.25E-2</c:v>
                </c:pt>
                <c:pt idx="3">
                  <c:v>5.10204081632653E-2</c:v>
                </c:pt>
                <c:pt idx="4">
                  <c:v>4.0983606557377053E-2</c:v>
                </c:pt>
                <c:pt idx="5">
                  <c:v>3.3557046979865772E-2</c:v>
                </c:pt>
                <c:pt idx="6">
                  <c:v>2.9069767441860465E-2</c:v>
                </c:pt>
              </c:numCache>
            </c:numRef>
          </c:xVal>
          <c:yVal>
            <c:numRef>
              <c:f>Sheet1!$B$24:$B$30</c:f>
              <c:numCache>
                <c:formatCode>General</c:formatCode>
                <c:ptCount val="7"/>
                <c:pt idx="0">
                  <c:v>2.6</c:v>
                </c:pt>
                <c:pt idx="1">
                  <c:v>2.0099999999999998</c:v>
                </c:pt>
                <c:pt idx="2">
                  <c:v>1.34</c:v>
                </c:pt>
                <c:pt idx="3">
                  <c:v>1.08</c:v>
                </c:pt>
                <c:pt idx="4">
                  <c:v>0.94</c:v>
                </c:pt>
                <c:pt idx="5">
                  <c:v>1.06</c:v>
                </c:pt>
                <c:pt idx="6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D9-48DE-B87D-E3BF75668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90592"/>
        <c:axId val="498993216"/>
      </c:scatterChart>
      <c:valAx>
        <c:axId val="4989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93216"/>
        <c:crosses val="autoZero"/>
        <c:crossBetween val="midCat"/>
      </c:valAx>
      <c:valAx>
        <c:axId val="4989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9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597365</xdr:colOff>
      <xdr:row>2</xdr:row>
      <xdr:rowOff>135030</xdr:rowOff>
    </xdr:from>
    <xdr:to>
      <xdr:col>22</xdr:col>
      <xdr:colOff>217386</xdr:colOff>
      <xdr:row>33</xdr:row>
      <xdr:rowOff>159034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348838</xdr:colOff>
      <xdr:row>15</xdr:row>
      <xdr:rowOff>137556</xdr:rowOff>
    </xdr:from>
    <xdr:to>
      <xdr:col>30</xdr:col>
      <xdr:colOff>64135</xdr:colOff>
      <xdr:row>30</xdr:row>
      <xdr:rowOff>103504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50" zoomScaleNormal="85" workbookViewId="0">
      <selection activeCell="G31" sqref="G31"/>
    </sheetView>
  </sheetViews>
  <sheetFormatPr defaultRowHeight="14.5" x14ac:dyDescent="0.35"/>
  <sheetData>
    <row r="1" spans="1:8" ht="15" thickBot="1" x14ac:dyDescent="0.4">
      <c r="A1" s="1" t="s">
        <v>0</v>
      </c>
      <c r="B1" s="2">
        <v>5</v>
      </c>
      <c r="C1" s="2">
        <v>9.6</v>
      </c>
      <c r="D1" s="2">
        <v>16</v>
      </c>
      <c r="E1" s="2">
        <v>19.600000000000001</v>
      </c>
      <c r="F1" s="2">
        <v>24.4</v>
      </c>
      <c r="G1" s="2">
        <v>29.8</v>
      </c>
      <c r="H1" s="2">
        <v>34.4</v>
      </c>
    </row>
    <row r="2" spans="1:8" ht="15" thickBot="1" x14ac:dyDescent="0.4">
      <c r="A2" s="1" t="s">
        <v>1</v>
      </c>
      <c r="B2" s="2">
        <v>2.6</v>
      </c>
      <c r="C2" s="2">
        <v>2.0099999999999998</v>
      </c>
      <c r="D2" s="2">
        <v>1.34</v>
      </c>
      <c r="E2" s="2">
        <v>1.08</v>
      </c>
      <c r="F2" s="2">
        <v>0.94</v>
      </c>
      <c r="G2" s="2">
        <v>1.06</v>
      </c>
      <c r="H2" s="2">
        <v>1.25</v>
      </c>
    </row>
    <row r="4" spans="1:8" x14ac:dyDescent="0.3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</row>
    <row r="5" spans="1:8" ht="15" thickBot="1" x14ac:dyDescent="0.4">
      <c r="A5" s="8">
        <v>5</v>
      </c>
      <c r="B5" s="9">
        <v>2.6</v>
      </c>
      <c r="C5" s="4">
        <f>A5*B5</f>
        <v>13</v>
      </c>
      <c r="D5" s="4">
        <f>A5*A5</f>
        <v>25</v>
      </c>
      <c r="E5" s="4">
        <f>B5*B5</f>
        <v>6.7600000000000007</v>
      </c>
      <c r="F5" s="4"/>
      <c r="G5" s="4"/>
      <c r="H5" s="4"/>
    </row>
    <row r="6" spans="1:8" ht="15" thickBot="1" x14ac:dyDescent="0.4">
      <c r="A6" s="3">
        <v>9.6</v>
      </c>
      <c r="B6" s="2">
        <v>2.0099999999999998</v>
      </c>
      <c r="C6" s="4">
        <f t="shared" ref="C6:C11" si="0">A6*B6</f>
        <v>19.295999999999996</v>
      </c>
      <c r="D6" s="4">
        <f t="shared" ref="D6:D11" si="1">A6*A6</f>
        <v>92.16</v>
      </c>
      <c r="E6" s="4">
        <f t="shared" ref="E6:E11" si="2">B6*B6</f>
        <v>4.0400999999999989</v>
      </c>
      <c r="F6" s="4"/>
      <c r="G6" s="4"/>
      <c r="H6" s="4"/>
    </row>
    <row r="7" spans="1:8" ht="15" thickBot="1" x14ac:dyDescent="0.4">
      <c r="A7" s="3">
        <v>16</v>
      </c>
      <c r="B7" s="2">
        <v>1.34</v>
      </c>
      <c r="C7" s="4">
        <f t="shared" si="0"/>
        <v>21.44</v>
      </c>
      <c r="D7" s="4">
        <f t="shared" si="1"/>
        <v>256</v>
      </c>
      <c r="E7" s="4">
        <f t="shared" si="2"/>
        <v>1.7956000000000003</v>
      </c>
      <c r="F7" s="4"/>
      <c r="G7" s="4"/>
      <c r="H7" s="4"/>
    </row>
    <row r="8" spans="1:8" ht="15" thickBot="1" x14ac:dyDescent="0.4">
      <c r="A8" s="3">
        <v>19.600000000000001</v>
      </c>
      <c r="B8" s="2">
        <v>1.08</v>
      </c>
      <c r="C8" s="4">
        <f t="shared" si="0"/>
        <v>21.168000000000003</v>
      </c>
      <c r="D8" s="4">
        <f t="shared" si="1"/>
        <v>384.16000000000008</v>
      </c>
      <c r="E8" s="4">
        <f t="shared" si="2"/>
        <v>1.1664000000000001</v>
      </c>
      <c r="F8" s="4"/>
      <c r="G8" s="4"/>
      <c r="H8" s="4"/>
    </row>
    <row r="9" spans="1:8" ht="15" thickBot="1" x14ac:dyDescent="0.4">
      <c r="A9" s="3">
        <v>24.4</v>
      </c>
      <c r="B9" s="2">
        <v>0.94</v>
      </c>
      <c r="C9" s="4">
        <f t="shared" si="0"/>
        <v>22.935999999999996</v>
      </c>
      <c r="D9" s="4">
        <f t="shared" si="1"/>
        <v>595.3599999999999</v>
      </c>
      <c r="E9" s="4">
        <f t="shared" si="2"/>
        <v>0.88359999999999994</v>
      </c>
      <c r="F9" s="4"/>
      <c r="G9" s="4"/>
      <c r="H9" s="4"/>
    </row>
    <row r="10" spans="1:8" ht="15" thickBot="1" x14ac:dyDescent="0.4">
      <c r="A10" s="3">
        <v>29.8</v>
      </c>
      <c r="B10" s="2">
        <v>1.06</v>
      </c>
      <c r="C10" s="4">
        <f t="shared" si="0"/>
        <v>31.588000000000001</v>
      </c>
      <c r="D10" s="4">
        <f t="shared" si="1"/>
        <v>888.04000000000008</v>
      </c>
      <c r="E10" s="4">
        <f t="shared" si="2"/>
        <v>1.1236000000000002</v>
      </c>
      <c r="F10" s="4"/>
      <c r="G10" s="4"/>
      <c r="H10" s="4"/>
    </row>
    <row r="11" spans="1:8" x14ac:dyDescent="0.35">
      <c r="A11" s="5">
        <v>34.4</v>
      </c>
      <c r="B11" s="6">
        <v>1.25</v>
      </c>
      <c r="C11" s="4">
        <f t="shared" si="0"/>
        <v>43</v>
      </c>
      <c r="D11" s="4">
        <f t="shared" si="1"/>
        <v>1183.3599999999999</v>
      </c>
      <c r="E11" s="4">
        <f t="shared" si="2"/>
        <v>1.5625</v>
      </c>
      <c r="F11" s="4"/>
      <c r="G11" s="4"/>
      <c r="H11" s="4"/>
    </row>
    <row r="12" spans="1:8" x14ac:dyDescent="0.35">
      <c r="A12" s="7">
        <f>SUM(A5:A11)</f>
        <v>138.79999999999998</v>
      </c>
      <c r="B12" s="7">
        <f>SUM(B5:B11)</f>
        <v>10.28</v>
      </c>
      <c r="C12" s="7">
        <f>SUM(C5:C11)</f>
        <v>172.428</v>
      </c>
      <c r="D12" s="7">
        <f>SUM(D5:D11)</f>
        <v>3424.08</v>
      </c>
      <c r="E12" s="7">
        <f>SUM(E5:E11)</f>
        <v>17.331800000000001</v>
      </c>
    </row>
    <row r="13" spans="1:8" x14ac:dyDescent="0.35">
      <c r="A13" s="11" t="s">
        <v>9</v>
      </c>
      <c r="B13" s="12">
        <f>COUNT(A5:A11)</f>
        <v>7</v>
      </c>
    </row>
    <row r="14" spans="1:8" x14ac:dyDescent="0.35">
      <c r="A14" s="13" t="s">
        <v>8</v>
      </c>
      <c r="B14" s="13">
        <f>CORREL(A5:A11,B5:B11)</f>
        <v>-0.81057334127278802</v>
      </c>
      <c r="C14" s="13" t="s">
        <v>10</v>
      </c>
      <c r="D14" s="13">
        <f>ABS(B14)*SQRT((B13-2)/(1-B14^2))</f>
        <v>3.0949148739919776</v>
      </c>
      <c r="E14" s="13" t="s">
        <v>11</v>
      </c>
      <c r="F14" s="13">
        <f>_xlfn.T.INV.2T(0.05,B13-2)</f>
        <v>2.570581835636315</v>
      </c>
    </row>
    <row r="15" spans="1:8" x14ac:dyDescent="0.35">
      <c r="B15">
        <f>B14^2</f>
        <v>0.65702914158213166</v>
      </c>
    </row>
    <row r="16" spans="1:8" x14ac:dyDescent="0.35">
      <c r="A16" t="s">
        <v>7</v>
      </c>
    </row>
    <row r="17" spans="1:5" x14ac:dyDescent="0.35">
      <c r="A17" s="16">
        <f>B13</f>
        <v>7</v>
      </c>
      <c r="B17" s="17">
        <f>A12</f>
        <v>138.79999999999998</v>
      </c>
      <c r="D17" s="14">
        <f>B12</f>
        <v>10.28</v>
      </c>
    </row>
    <row r="18" spans="1:5" x14ac:dyDescent="0.35">
      <c r="A18" s="18">
        <f>A12</f>
        <v>138.79999999999998</v>
      </c>
      <c r="B18" s="19">
        <f>D12</f>
        <v>3424.08</v>
      </c>
      <c r="D18" s="15">
        <f>C12</f>
        <v>172.428</v>
      </c>
    </row>
    <row r="19" spans="1:5" ht="15" thickBot="1" x14ac:dyDescent="0.4"/>
    <row r="20" spans="1:5" x14ac:dyDescent="0.35">
      <c r="A20">
        <f t="array" ref="A20:B21">MINVERSE(A17:B18)</f>
        <v>0.72804436204051759</v>
      </c>
      <c r="B20">
        <v>-2.9512323734031867E-2</v>
      </c>
      <c r="C20" s="20" t="s">
        <v>12</v>
      </c>
      <c r="D20" s="21">
        <f t="array" ref="D20:D21">MMULT(A20:B21,D17:D18)</f>
        <v>2.3955450849648736</v>
      </c>
    </row>
    <row r="21" spans="1:5" ht="15" thickBot="1" x14ac:dyDescent="0.4">
      <c r="A21">
        <v>-2.9512323734031867E-2</v>
      </c>
      <c r="B21">
        <v>1.4883736753474285E-3</v>
      </c>
      <c r="C21" s="22" t="s">
        <v>13</v>
      </c>
      <c r="D21" s="23">
        <v>-4.674939189304117E-2</v>
      </c>
    </row>
    <row r="23" spans="1:5" x14ac:dyDescent="0.35">
      <c r="A23" s="24" t="s">
        <v>14</v>
      </c>
      <c r="B23" s="25" t="s">
        <v>3</v>
      </c>
      <c r="D23" t="s">
        <v>15</v>
      </c>
      <c r="E23">
        <f>B14*B14</f>
        <v>0.65702914158213166</v>
      </c>
    </row>
    <row r="24" spans="1:5" ht="15" thickBot="1" x14ac:dyDescent="0.4">
      <c r="A24" s="26">
        <f t="shared" ref="A24:A30" si="3">1/A5</f>
        <v>0.2</v>
      </c>
      <c r="B24" s="9">
        <v>2.6</v>
      </c>
    </row>
    <row r="25" spans="1:5" ht="15" thickBot="1" x14ac:dyDescent="0.4">
      <c r="A25" s="26">
        <f t="shared" si="3"/>
        <v>0.10416666666666667</v>
      </c>
      <c r="B25" s="2">
        <v>2.0099999999999998</v>
      </c>
    </row>
    <row r="26" spans="1:5" ht="15" thickBot="1" x14ac:dyDescent="0.4">
      <c r="A26" s="26">
        <f t="shared" si="3"/>
        <v>6.25E-2</v>
      </c>
      <c r="B26" s="2">
        <v>1.34</v>
      </c>
    </row>
    <row r="27" spans="1:5" ht="15" thickBot="1" x14ac:dyDescent="0.4">
      <c r="A27" s="26">
        <f t="shared" si="3"/>
        <v>5.10204081632653E-2</v>
      </c>
      <c r="B27" s="2">
        <v>1.08</v>
      </c>
    </row>
    <row r="28" spans="1:5" ht="15" thickBot="1" x14ac:dyDescent="0.4">
      <c r="A28" s="26">
        <f t="shared" si="3"/>
        <v>4.0983606557377053E-2</v>
      </c>
      <c r="B28" s="2">
        <v>0.94</v>
      </c>
    </row>
    <row r="29" spans="1:5" ht="15" thickBot="1" x14ac:dyDescent="0.4">
      <c r="A29" s="26">
        <f t="shared" si="3"/>
        <v>3.3557046979865772E-2</v>
      </c>
      <c r="B29" s="2">
        <v>1.06</v>
      </c>
    </row>
    <row r="30" spans="1:5" x14ac:dyDescent="0.35">
      <c r="A30" s="27">
        <f t="shared" si="3"/>
        <v>2.9069767441860465E-2</v>
      </c>
      <c r="B30" s="6">
        <v>1.25</v>
      </c>
    </row>
    <row r="35" spans="1:8" x14ac:dyDescent="0.35">
      <c r="A35" s="28" t="s">
        <v>16</v>
      </c>
      <c r="B35" s="28" t="s">
        <v>17</v>
      </c>
      <c r="C35" s="28" t="s">
        <v>18</v>
      </c>
      <c r="D35" s="28" t="s">
        <v>19</v>
      </c>
      <c r="E35" s="28" t="s">
        <v>20</v>
      </c>
      <c r="F35" s="28" t="s">
        <v>21</v>
      </c>
      <c r="G35" s="28" t="s">
        <v>22</v>
      </c>
      <c r="H35" s="28" t="s">
        <v>23</v>
      </c>
    </row>
    <row r="36" spans="1:8" x14ac:dyDescent="0.35">
      <c r="A36">
        <f>A5^4</f>
        <v>625</v>
      </c>
      <c r="B36">
        <f>A5^3</f>
        <v>125</v>
      </c>
      <c r="C36">
        <f>A5^2</f>
        <v>25</v>
      </c>
      <c r="D36">
        <f>A5</f>
        <v>5</v>
      </c>
      <c r="E36">
        <v>7</v>
      </c>
      <c r="F36">
        <f>C36*B5</f>
        <v>65</v>
      </c>
      <c r="G36">
        <f>D36*B5</f>
        <v>13</v>
      </c>
      <c r="H36">
        <f>B5</f>
        <v>2.6</v>
      </c>
    </row>
    <row r="37" spans="1:8" x14ac:dyDescent="0.35">
      <c r="A37">
        <f t="shared" ref="A37:A42" si="4">A6^4</f>
        <v>8493.4655999999995</v>
      </c>
      <c r="B37">
        <f t="shared" ref="B37:B42" si="5">A6^3</f>
        <v>884.73599999999999</v>
      </c>
      <c r="C37">
        <f t="shared" ref="C37:C41" si="6">A6^2</f>
        <v>92.16</v>
      </c>
      <c r="D37">
        <f t="shared" ref="D37:D42" si="7">A6</f>
        <v>9.6</v>
      </c>
      <c r="F37">
        <f t="shared" ref="F37:F42" si="8">C37*B6</f>
        <v>185.24159999999998</v>
      </c>
      <c r="G37">
        <f t="shared" ref="G37:G42" si="9">D37*B6</f>
        <v>19.295999999999996</v>
      </c>
      <c r="H37">
        <f t="shared" ref="H37:H42" si="10">B6</f>
        <v>2.0099999999999998</v>
      </c>
    </row>
    <row r="38" spans="1:8" x14ac:dyDescent="0.35">
      <c r="A38">
        <f t="shared" si="4"/>
        <v>65536</v>
      </c>
      <c r="B38">
        <f t="shared" si="5"/>
        <v>4096</v>
      </c>
      <c r="C38">
        <f t="shared" si="6"/>
        <v>256</v>
      </c>
      <c r="D38">
        <f t="shared" si="7"/>
        <v>16</v>
      </c>
      <c r="F38">
        <f t="shared" si="8"/>
        <v>343.04</v>
      </c>
      <c r="G38">
        <f t="shared" si="9"/>
        <v>21.44</v>
      </c>
      <c r="H38">
        <f t="shared" si="10"/>
        <v>1.34</v>
      </c>
    </row>
    <row r="39" spans="1:8" x14ac:dyDescent="0.35">
      <c r="A39">
        <f t="shared" si="4"/>
        <v>147578.90560000006</v>
      </c>
      <c r="B39">
        <f t="shared" si="5"/>
        <v>7529.5360000000019</v>
      </c>
      <c r="C39">
        <f t="shared" si="6"/>
        <v>384.16000000000008</v>
      </c>
      <c r="D39">
        <f t="shared" si="7"/>
        <v>19.600000000000001</v>
      </c>
      <c r="F39">
        <f t="shared" si="8"/>
        <v>414.89280000000014</v>
      </c>
      <c r="G39">
        <f t="shared" si="9"/>
        <v>21.168000000000003</v>
      </c>
      <c r="H39">
        <f t="shared" si="10"/>
        <v>1.08</v>
      </c>
    </row>
    <row r="40" spans="1:8" x14ac:dyDescent="0.35">
      <c r="A40">
        <f t="shared" si="4"/>
        <v>354453.52959999989</v>
      </c>
      <c r="B40">
        <f t="shared" si="5"/>
        <v>14526.783999999996</v>
      </c>
      <c r="C40">
        <f t="shared" si="6"/>
        <v>595.3599999999999</v>
      </c>
      <c r="D40">
        <f t="shared" si="7"/>
        <v>24.4</v>
      </c>
      <c r="F40">
        <f t="shared" si="8"/>
        <v>559.63839999999982</v>
      </c>
      <c r="G40">
        <f t="shared" si="9"/>
        <v>22.935999999999996</v>
      </c>
      <c r="H40">
        <f t="shared" si="10"/>
        <v>0.94</v>
      </c>
    </row>
    <row r="41" spans="1:8" x14ac:dyDescent="0.35">
      <c r="A41">
        <f t="shared" si="4"/>
        <v>788615.04160000011</v>
      </c>
      <c r="B41">
        <f t="shared" si="5"/>
        <v>26463.592000000004</v>
      </c>
      <c r="C41">
        <f t="shared" si="6"/>
        <v>888.04000000000008</v>
      </c>
      <c r="D41">
        <f t="shared" si="7"/>
        <v>29.8</v>
      </c>
      <c r="F41">
        <f t="shared" si="8"/>
        <v>941.32240000000013</v>
      </c>
      <c r="G41">
        <f t="shared" si="9"/>
        <v>31.588000000000001</v>
      </c>
      <c r="H41">
        <f t="shared" si="10"/>
        <v>1.06</v>
      </c>
    </row>
    <row r="42" spans="1:8" x14ac:dyDescent="0.35">
      <c r="A42">
        <f t="shared" si="4"/>
        <v>1400340.8895999999</v>
      </c>
      <c r="B42">
        <f t="shared" si="5"/>
        <v>40707.583999999995</v>
      </c>
      <c r="C42">
        <f>A11^2</f>
        <v>1183.3599999999999</v>
      </c>
      <c r="D42">
        <f t="shared" si="7"/>
        <v>34.4</v>
      </c>
      <c r="F42">
        <f t="shared" si="8"/>
        <v>1479.1999999999998</v>
      </c>
      <c r="G42">
        <f t="shared" si="9"/>
        <v>43</v>
      </c>
      <c r="H42">
        <f t="shared" si="10"/>
        <v>1.25</v>
      </c>
    </row>
    <row r="43" spans="1:8" x14ac:dyDescent="0.35">
      <c r="A43" s="29">
        <f>SUM(A36:A42)</f>
        <v>2765642.8319999999</v>
      </c>
      <c r="B43" s="29">
        <f>SUM(B36:B42)</f>
        <v>94333.231999999989</v>
      </c>
      <c r="C43" s="29">
        <f>SUM(C36:C42)</f>
        <v>3424.08</v>
      </c>
      <c r="D43" s="29">
        <f t="shared" ref="D43" si="11">SUM(D36:D42)</f>
        <v>138.79999999999998</v>
      </c>
      <c r="E43" s="29"/>
      <c r="F43" s="29">
        <f>SUM(F36:F42)</f>
        <v>3988.3352</v>
      </c>
      <c r="G43" s="29">
        <f>SUM(G36:G42)</f>
        <v>172.428</v>
      </c>
      <c r="H43" s="29">
        <f>SUM(H36:H42)</f>
        <v>10.28</v>
      </c>
    </row>
    <row r="45" spans="1:8" x14ac:dyDescent="0.35">
      <c r="A45" s="30">
        <f>E36</f>
        <v>7</v>
      </c>
      <c r="B45" s="30">
        <f>D43</f>
        <v>138.79999999999998</v>
      </c>
      <c r="C45" s="30">
        <f>C43</f>
        <v>3424.08</v>
      </c>
      <c r="D45" s="31">
        <f>H43</f>
        <v>10.28</v>
      </c>
    </row>
    <row r="46" spans="1:8" x14ac:dyDescent="0.35">
      <c r="A46" s="30">
        <f>D43</f>
        <v>138.79999999999998</v>
      </c>
      <c r="B46" s="30">
        <f>C43</f>
        <v>3424.08</v>
      </c>
      <c r="C46" s="30">
        <f>B43</f>
        <v>94333.231999999989</v>
      </c>
      <c r="D46" s="31">
        <f>G43</f>
        <v>172.428</v>
      </c>
    </row>
    <row r="47" spans="1:8" x14ac:dyDescent="0.35">
      <c r="A47" s="30">
        <f>C43</f>
        <v>3424.08</v>
      </c>
      <c r="B47" s="30">
        <f>B43</f>
        <v>94333.231999999989</v>
      </c>
      <c r="C47" s="30">
        <f>A43</f>
        <v>2765642.8319999999</v>
      </c>
      <c r="D47" s="31">
        <f>F43</f>
        <v>3988.3352</v>
      </c>
    </row>
    <row r="49" spans="1:6" x14ac:dyDescent="0.35">
      <c r="A49">
        <f t="array" ref="A49:C51">MINVERSE(A45:C47)</f>
        <v>2.4106532003341359</v>
      </c>
      <c r="B49">
        <v>-0.25695693400543018</v>
      </c>
      <c r="C49">
        <v>5.7799613436645032E-3</v>
      </c>
      <c r="E49">
        <f t="array" ref="E49:E51">MMULT(A49:C51,D45:D47)</f>
        <v>3.5273679643230338</v>
      </c>
      <c r="F49" t="s">
        <v>24</v>
      </c>
    </row>
    <row r="50" spans="1:6" x14ac:dyDescent="0.35">
      <c r="A50">
        <v>-0.25695693400543035</v>
      </c>
      <c r="B50">
        <v>3.2232923189285695E-2</v>
      </c>
      <c r="C50">
        <v>-7.8129926889408013E-4</v>
      </c>
      <c r="E50">
        <v>-0.19974217775819492</v>
      </c>
      <c r="F50" t="s">
        <v>25</v>
      </c>
    </row>
    <row r="51" spans="1:6" x14ac:dyDescent="0.35">
      <c r="A51">
        <v>5.7799613436645093E-3</v>
      </c>
      <c r="B51">
        <v>-7.8129926889408034E-4</v>
      </c>
      <c r="C51">
        <v>1.9854854184728971E-5</v>
      </c>
      <c r="E51">
        <v>3.8879461118245112E-3</v>
      </c>
      <c r="F51" t="s">
        <v>26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2023-11-28T17:23:52Z</dcterms:modified>
</cp:coreProperties>
</file>