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stefaniamenini/Desktop/"/>
    </mc:Choice>
  </mc:AlternateContent>
  <xr:revisionPtr revIDLastSave="0" documentId="13_ncr:1_{9CFA9925-193B-0A4C-99D4-D0D245F64929}" xr6:coauthVersionLast="45" xr6:coauthVersionMax="45" xr10:uidLastSave="{00000000-0000-0000-0000-000000000000}"/>
  <bookViews>
    <workbookView xWindow="0" yWindow="460" windowWidth="28800" windowHeight="16400" activeTab="4" xr2:uid="{9A9D12F3-96F9-774F-B47F-01896D56E7EE}"/>
  </bookViews>
  <sheets>
    <sheet name="Cover Page" sheetId="2" r:id="rId1"/>
    <sheet name="Industry Data" sheetId="1" r:id="rId2"/>
    <sheet name="AB InBev" sheetId="4" r:id="rId3"/>
    <sheet name="Heineken " sheetId="6" r:id="rId4"/>
    <sheet name="#1 Financial Dashboard" sheetId="7" r:id="rId5"/>
    <sheet name="#2 Dashboard" sheetId="8" r:id="rId6"/>
  </sheets>
  <definedNames>
    <definedName name="_xlnm.Print_Area" localSheetId="5">'#2 Dashboard'!$A$1:$M$41</definedName>
    <definedName name="_xlnm.Print_Area" localSheetId="0">'Cover Page'!$A$1:$M$41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5" i="7" l="1"/>
  <c r="AG86" i="7"/>
  <c r="AG61" i="7"/>
  <c r="V8" i="8" l="1"/>
  <c r="V9" i="8"/>
  <c r="V10" i="8"/>
  <c r="V11" i="8"/>
  <c r="V12" i="8"/>
  <c r="V13" i="8"/>
  <c r="V14" i="8"/>
  <c r="V15" i="8"/>
  <c r="V16" i="8"/>
  <c r="V17" i="8"/>
  <c r="V7" i="8"/>
  <c r="S7" i="8"/>
  <c r="S8" i="8"/>
  <c r="S9" i="8"/>
  <c r="S10" i="8"/>
  <c r="S11" i="8"/>
  <c r="S12" i="8"/>
  <c r="S13" i="8"/>
  <c r="S14" i="8"/>
  <c r="S15" i="8"/>
  <c r="S16" i="8"/>
  <c r="S17" i="8"/>
  <c r="AB62" i="7"/>
  <c r="AB11" i="7"/>
  <c r="AG19" i="7"/>
  <c r="AD95" i="7"/>
  <c r="AC95" i="7"/>
  <c r="AB95" i="7"/>
  <c r="AE95" i="7"/>
  <c r="AF86" i="7"/>
  <c r="AE86" i="7"/>
  <c r="AD86" i="7"/>
  <c r="AC86" i="7"/>
  <c r="AB86" i="7"/>
  <c r="AG78" i="7"/>
  <c r="AG70" i="7"/>
  <c r="AF62" i="7"/>
  <c r="AE62" i="7"/>
  <c r="AD62" i="7"/>
  <c r="AC62" i="7"/>
  <c r="AF43" i="7"/>
  <c r="AE43" i="7"/>
  <c r="AD43" i="7"/>
  <c r="AC43" i="7"/>
  <c r="AB43" i="7"/>
  <c r="AF35" i="7"/>
  <c r="AE35" i="7"/>
  <c r="AD35" i="7"/>
  <c r="AC35" i="7"/>
  <c r="AB35" i="7"/>
  <c r="AG27" i="7"/>
  <c r="Y27" i="7"/>
  <c r="W27" i="7"/>
  <c r="U27" i="7"/>
  <c r="S27" i="7"/>
  <c r="Y26" i="7"/>
  <c r="W26" i="7"/>
  <c r="U26" i="7"/>
  <c r="S26" i="7"/>
  <c r="Y25" i="7"/>
  <c r="W25" i="7"/>
  <c r="U25" i="7"/>
  <c r="S25" i="7"/>
  <c r="Y24" i="7"/>
  <c r="W24" i="7"/>
  <c r="U24" i="7"/>
  <c r="S24" i="7"/>
  <c r="Y23" i="7"/>
  <c r="W23" i="7"/>
  <c r="U23" i="7"/>
  <c r="S23" i="7"/>
  <c r="Y22" i="7"/>
  <c r="W22" i="7"/>
  <c r="U22" i="7"/>
  <c r="S22" i="7"/>
  <c r="Y21" i="7"/>
  <c r="W21" i="7"/>
  <c r="U21" i="7"/>
  <c r="S21" i="7"/>
  <c r="Y20" i="7"/>
  <c r="W20" i="7"/>
  <c r="U20" i="7"/>
  <c r="S20" i="7"/>
  <c r="Y19" i="7"/>
  <c r="W19" i="7"/>
  <c r="U19" i="7"/>
  <c r="S19" i="7"/>
  <c r="Y18" i="7"/>
  <c r="W18" i="7"/>
  <c r="U18" i="7"/>
  <c r="S18" i="7"/>
  <c r="Y17" i="7"/>
  <c r="W17" i="7"/>
  <c r="U17" i="7"/>
  <c r="S17" i="7"/>
  <c r="Y16" i="7"/>
  <c r="W16" i="7"/>
  <c r="U16" i="7"/>
  <c r="S16" i="7"/>
  <c r="Y15" i="7"/>
  <c r="W15" i="7"/>
  <c r="U15" i="7"/>
  <c r="S15" i="7"/>
  <c r="Y14" i="7"/>
  <c r="W14" i="7"/>
  <c r="U14" i="7"/>
  <c r="S14" i="7"/>
  <c r="Y13" i="7"/>
  <c r="W13" i="7"/>
  <c r="U13" i="7"/>
  <c r="S13" i="7"/>
  <c r="Y12" i="7"/>
  <c r="W12" i="7"/>
  <c r="U12" i="7"/>
  <c r="S12" i="7"/>
  <c r="AF11" i="7"/>
  <c r="AE11" i="7"/>
  <c r="AD11" i="7"/>
  <c r="AC11" i="7"/>
  <c r="Y11" i="7"/>
  <c r="W11" i="7"/>
  <c r="U11" i="7"/>
  <c r="S11" i="7"/>
  <c r="AG10" i="7"/>
  <c r="Y10" i="7"/>
  <c r="W10" i="7"/>
  <c r="U10" i="7"/>
  <c r="S10" i="7"/>
  <c r="Y9" i="7"/>
  <c r="W9" i="7"/>
  <c r="U9" i="7"/>
  <c r="S9" i="7"/>
  <c r="T12" i="8"/>
  <c r="T13" i="8"/>
  <c r="T14" i="8"/>
  <c r="T15" i="8"/>
  <c r="T16" i="8"/>
  <c r="T17" i="8"/>
  <c r="U32" i="8"/>
  <c r="U33" i="8" s="1"/>
  <c r="U34" i="8"/>
  <c r="U35" i="8"/>
  <c r="U36" i="8"/>
  <c r="U37" i="8"/>
  <c r="J36" i="4" l="1"/>
</calcChain>
</file>

<file path=xl/sharedStrings.xml><?xml version="1.0" encoding="utf-8"?>
<sst xmlns="http://schemas.openxmlformats.org/spreadsheetml/2006/main" count="536" uniqueCount="373">
  <si>
    <t>Beer Production in the UK</t>
  </si>
  <si>
    <t xml:space="preserve">Main Industry Data </t>
  </si>
  <si>
    <t>Year</t>
  </si>
  <si>
    <t>Revenue (£ million)</t>
  </si>
  <si>
    <t>IVA (£ million)</t>
  </si>
  <si>
    <t>Establishments (Units)</t>
  </si>
  <si>
    <t>Enterprises (Units)</t>
  </si>
  <si>
    <t>Employment (Units)</t>
  </si>
  <si>
    <t>Exports (£ million)</t>
  </si>
  <si>
    <t>Imports (£ million)</t>
  </si>
  <si>
    <t>Wages (£ million)</t>
  </si>
  <si>
    <t>Domestic Demand (£ million)</t>
  </si>
  <si>
    <t>Source: Kotze, S. (2020). Beer Production in the UK. IBISWorld</t>
  </si>
  <si>
    <t>Main Industry Data, Annual Change</t>
  </si>
  <si>
    <t>Revenue (%)</t>
  </si>
  <si>
    <t>IVA (%)</t>
  </si>
  <si>
    <t>Establishments (%)</t>
  </si>
  <si>
    <t>Enterprises (%)</t>
  </si>
  <si>
    <t>Employment (%)</t>
  </si>
  <si>
    <t>Exports (%)</t>
  </si>
  <si>
    <t>Imports (%)</t>
  </si>
  <si>
    <t>Wages (%)</t>
  </si>
  <si>
    <t>Domestic Demand (%)</t>
  </si>
  <si>
    <t>Key Ratios</t>
  </si>
  <si>
    <t>IVA/Revenue (%)</t>
  </si>
  <si>
    <t>Imports/Demand (%)</t>
  </si>
  <si>
    <t>Exports/Revenue (%)</t>
  </si>
  <si>
    <t>Revenue per Employee (£'000)</t>
  </si>
  <si>
    <t>Wages/Revenue (%)</t>
  </si>
  <si>
    <t>Employees per estab.</t>
  </si>
  <si>
    <t>Average Wage (£)</t>
  </si>
  <si>
    <t xml:space="preserve">Key External Drivers </t>
  </si>
  <si>
    <t>Health consciousness</t>
  </si>
  <si>
    <t>Alcohol consumption per capita</t>
  </si>
  <si>
    <t>Real household disposable income</t>
  </si>
  <si>
    <t>Off-trade alcohol prices</t>
  </si>
  <si>
    <t>Real effective exchange rate</t>
  </si>
  <si>
    <t xml:space="preserve">Mayor Players </t>
  </si>
  <si>
    <t>Molson Coors Brewing Company (UK) Ltd</t>
  </si>
  <si>
    <t>AB InBev UK Ltd</t>
  </si>
  <si>
    <t>Heineken UK Ltd</t>
  </si>
  <si>
    <t>Carlsberg UK Ltd</t>
  </si>
  <si>
    <t xml:space="preserve">Product and Services </t>
  </si>
  <si>
    <t>Name</t>
  </si>
  <si>
    <t>Revenue%</t>
  </si>
  <si>
    <t>Revenue $m</t>
  </si>
  <si>
    <t>Lager</t>
  </si>
  <si>
    <t>5,070.79</t>
  </si>
  <si>
    <t>Ale</t>
  </si>
  <si>
    <t>981.44</t>
  </si>
  <si>
    <t>Stout and porter</t>
  </si>
  <si>
    <t>239.07</t>
  </si>
  <si>
    <t>Industry Globalization</t>
  </si>
  <si>
    <t>Beer Production in UK</t>
  </si>
  <si>
    <t>Industry</t>
  </si>
  <si>
    <t>Imports / Domestic Demand</t>
  </si>
  <si>
    <t>Exports / Revenue</t>
  </si>
  <si>
    <t xml:space="preserve">Industry vs. Sector Cost </t>
  </si>
  <si>
    <t>Cost %</t>
  </si>
  <si>
    <t>Sector</t>
  </si>
  <si>
    <t>Wages</t>
  </si>
  <si>
    <t>Benefits</t>
  </si>
  <si>
    <t>Purchases</t>
  </si>
  <si>
    <t>Commissions</t>
  </si>
  <si>
    <t>Profit</t>
  </si>
  <si>
    <t>Production Wages</t>
  </si>
  <si>
    <t>Depreciation</t>
  </si>
  <si>
    <t>Employee Insurance</t>
  </si>
  <si>
    <t>Marketing</t>
  </si>
  <si>
    <t>Other</t>
  </si>
  <si>
    <t>Rent</t>
  </si>
  <si>
    <t>Utilities</t>
  </si>
  <si>
    <t>Contracted labor</t>
  </si>
  <si>
    <t>Machinery and equipment</t>
  </si>
  <si>
    <t>Taxes</t>
  </si>
  <si>
    <t>Repair and Maintenance</t>
  </si>
  <si>
    <t>IT services and related spend</t>
  </si>
  <si>
    <t>Insurance</t>
  </si>
  <si>
    <t>Distribution &amp; Warehousing</t>
  </si>
  <si>
    <t>Research and Development</t>
  </si>
  <si>
    <t>Franchise fees and Royalties</t>
  </si>
  <si>
    <t>Professional Services</t>
  </si>
  <si>
    <t>Temporary employees</t>
  </si>
  <si>
    <t>Waste Management</t>
  </si>
  <si>
    <t>Telecommunications</t>
  </si>
  <si>
    <t>Vehicle Costs</t>
  </si>
  <si>
    <t xml:space="preserve">Mayor Players  History </t>
  </si>
  <si>
    <t>Market Share</t>
  </si>
  <si>
    <t>Molson Coors</t>
  </si>
  <si>
    <t>Industry Risk</t>
  </si>
  <si>
    <t>Sector risk</t>
  </si>
  <si>
    <t>Economy risk</t>
  </si>
  <si>
    <t>Risk Rating Analysis</t>
  </si>
  <si>
    <t>Cost of goods sold</t>
  </si>
  <si>
    <t xml:space="preserve">Gross profit </t>
  </si>
  <si>
    <t>(In $millions)</t>
  </si>
  <si>
    <t>Assets</t>
  </si>
  <si>
    <t xml:space="preserve">Cash and cash equivalents </t>
  </si>
  <si>
    <t xml:space="preserve">Total current assets </t>
  </si>
  <si>
    <t>Goodwill</t>
  </si>
  <si>
    <t>Total current liabilities</t>
  </si>
  <si>
    <t>Retained earnings</t>
  </si>
  <si>
    <t xml:space="preserve">Total equity </t>
  </si>
  <si>
    <t>-</t>
  </si>
  <si>
    <t>AB InBev</t>
  </si>
  <si>
    <t xml:space="preserve">AB InBev Financial Performance Summary </t>
  </si>
  <si>
    <t>Organic growth %</t>
  </si>
  <si>
    <t xml:space="preserve">Organic growth </t>
  </si>
  <si>
    <t>Currency translation</t>
  </si>
  <si>
    <t>Scope</t>
  </si>
  <si>
    <t xml:space="preserve">2018 restated </t>
  </si>
  <si>
    <t xml:space="preserve">Volumes </t>
  </si>
  <si>
    <t xml:space="preserve">Revenue </t>
  </si>
  <si>
    <t>Cost of sales</t>
  </si>
  <si>
    <t>SG&amp;A</t>
  </si>
  <si>
    <t>Other operating income/(expenses)</t>
  </si>
  <si>
    <t>Normalized EBIT</t>
  </si>
  <si>
    <t>Normalized EBITDA</t>
  </si>
  <si>
    <t xml:space="preserve">Normalized EBITDA margin </t>
  </si>
  <si>
    <t>65 bps</t>
  </si>
  <si>
    <t>AB InBev Operating Activities EMEA</t>
  </si>
  <si>
    <t>(322) bps</t>
  </si>
  <si>
    <t>Source: 2019 Annual Report, AB InBev</t>
  </si>
  <si>
    <t xml:space="preserve">Consolidated Income Statement </t>
  </si>
  <si>
    <t xml:space="preserve">Cost of sales </t>
  </si>
  <si>
    <t>Distribution expenses</t>
  </si>
  <si>
    <t>Sales and marketing expenses</t>
  </si>
  <si>
    <t>Administrative expenses</t>
  </si>
  <si>
    <t xml:space="preserve">Profit from operations before non-recurring items </t>
  </si>
  <si>
    <t>Restructuring</t>
  </si>
  <si>
    <t>Acquisition costs business combinations</t>
  </si>
  <si>
    <t>Business and asset disposal</t>
  </si>
  <si>
    <t>Brazil state tax regularization program</t>
  </si>
  <si>
    <t xml:space="preserve">Profit from operations </t>
  </si>
  <si>
    <t>Finance cost</t>
  </si>
  <si>
    <t>Finance income</t>
  </si>
  <si>
    <t xml:space="preserve">Share of result of associates and joint ventures </t>
  </si>
  <si>
    <t xml:space="preserve">Profit before tax </t>
  </si>
  <si>
    <t xml:space="preserve">Income tax expense </t>
  </si>
  <si>
    <t xml:space="preserve">Profit from continuing operations </t>
  </si>
  <si>
    <t xml:space="preserve">Profit from discontinued operations </t>
  </si>
  <si>
    <t xml:space="preserve">Profit of the period </t>
  </si>
  <si>
    <t xml:space="preserve">For Year ended 31 December </t>
  </si>
  <si>
    <t>2018 restated</t>
  </si>
  <si>
    <t xml:space="preserve">(Million US dollar, except earnings per shares in US dollar) </t>
  </si>
  <si>
    <t xml:space="preserve">Non-recurring net finance income/(cost) </t>
  </si>
  <si>
    <t xml:space="preserve">Net finance income/(cost) </t>
  </si>
  <si>
    <t xml:space="preserve">Profit from continuing operations attributable to: </t>
  </si>
  <si>
    <t>Equity holders of AB</t>
  </si>
  <si>
    <t xml:space="preserve"> InBev Non-controlling interest </t>
  </si>
  <si>
    <t xml:space="preserve">Profit of the period attributable to: </t>
  </si>
  <si>
    <t xml:space="preserve">Equity holders of AB InBev </t>
  </si>
  <si>
    <t xml:space="preserve">Non-controlling interest </t>
  </si>
  <si>
    <t xml:space="preserve">Basic earnings per share  </t>
  </si>
  <si>
    <t>Diluted earnings per share</t>
  </si>
  <si>
    <t xml:space="preserve">Basic earnings per share from continuing operations </t>
  </si>
  <si>
    <t>Diluted earnings per share from continuing operations</t>
  </si>
  <si>
    <t>Basic earnings per share before non-recurring items and discontinued operations</t>
  </si>
  <si>
    <t>Diluted earnings per share before non-recurring items and discontinued operations</t>
  </si>
  <si>
    <t>Underlying EPS</t>
  </si>
  <si>
    <t xml:space="preserve">Cost related to public offering of minority stake in Budweiser APAC </t>
  </si>
  <si>
    <t>Provision for EU investigation</t>
  </si>
  <si>
    <t xml:space="preserve">Consolidated Statement of Financial Position  </t>
  </si>
  <si>
    <t xml:space="preserve">(Million US dollar) </t>
  </si>
  <si>
    <t xml:space="preserve">Non-current assets </t>
  </si>
  <si>
    <t>Property, plant and equipment</t>
  </si>
  <si>
    <t>Intangible assets</t>
  </si>
  <si>
    <t xml:space="preserve">Investments in associates and joint ventures Investment securities </t>
  </si>
  <si>
    <t xml:space="preserve">Trade and other receivables </t>
  </si>
  <si>
    <t xml:space="preserve">Total non-current assets </t>
  </si>
  <si>
    <t xml:space="preserve">Current assets </t>
  </si>
  <si>
    <t xml:space="preserve">Total assets </t>
  </si>
  <si>
    <t xml:space="preserve">Equity </t>
  </si>
  <si>
    <t>Issued capital</t>
  </si>
  <si>
    <t>Share premium</t>
  </si>
  <si>
    <t>Reserves</t>
  </si>
  <si>
    <t xml:space="preserve">Equity attributable to equity holders of AB InBev </t>
  </si>
  <si>
    <t xml:space="preserve">Non-controlling interests </t>
  </si>
  <si>
    <t xml:space="preserve">Non-current liabilities </t>
  </si>
  <si>
    <t>Deferred tax liabilities</t>
  </si>
  <si>
    <t xml:space="preserve">Income tax payables </t>
  </si>
  <si>
    <t>Derivatives</t>
  </si>
  <si>
    <t xml:space="preserve">Total non-current liabilities </t>
  </si>
  <si>
    <t xml:space="preserve">Current liabilities </t>
  </si>
  <si>
    <t>Bank overdrafts</t>
  </si>
  <si>
    <t>Trade and other payables</t>
  </si>
  <si>
    <t>Provisions</t>
  </si>
  <si>
    <t xml:space="preserve">Total equity and liabilities </t>
  </si>
  <si>
    <t xml:space="preserve">Investment securities </t>
  </si>
  <si>
    <t xml:space="preserve">Deferred tax assets </t>
  </si>
  <si>
    <t>Employee benefits</t>
  </si>
  <si>
    <t xml:space="preserve">Income tax receivables  </t>
  </si>
  <si>
    <t>Inventories</t>
  </si>
  <si>
    <t xml:space="preserve">Income tax receivables </t>
  </si>
  <si>
    <t xml:space="preserve">Derivatives </t>
  </si>
  <si>
    <t xml:space="preserve">Assets classified as held for sale </t>
  </si>
  <si>
    <t>Interest-bearing loans and borrowings</t>
  </si>
  <si>
    <t xml:space="preserve">Trade and other payables </t>
  </si>
  <si>
    <t xml:space="preserve">Interest-bearing loans and borrowings </t>
  </si>
  <si>
    <t>Income tax payables</t>
  </si>
  <si>
    <t>Equity and liabilities</t>
  </si>
  <si>
    <t>Industry Revenue</t>
  </si>
  <si>
    <t>Revenue ($ million)</t>
  </si>
  <si>
    <t>Exports ($ million)</t>
  </si>
  <si>
    <t>Imports ($million)</t>
  </si>
  <si>
    <t>Domestic Dem.($ million)</t>
  </si>
  <si>
    <t>Industry Risk Rating</t>
  </si>
  <si>
    <t>Domestic Dem. (£ million)</t>
  </si>
  <si>
    <t xml:space="preserve">Product &amp; Services Segmentation </t>
  </si>
  <si>
    <t xml:space="preserve">Major Players  </t>
  </si>
  <si>
    <r>
      <t xml:space="preserve">Liabilities associated with assets held for sale </t>
    </r>
    <r>
      <rPr>
        <b/>
        <sz val="12"/>
        <color theme="1"/>
        <rFont val="DIN Alternate Bold"/>
      </rPr>
      <t xml:space="preserve"> </t>
    </r>
  </si>
  <si>
    <t xml:space="preserve">AB InBev Performance Summary </t>
  </si>
  <si>
    <t>Gross Profit Margin %</t>
  </si>
  <si>
    <t xml:space="preserve">Gross Profit </t>
  </si>
  <si>
    <t>EBIT</t>
  </si>
  <si>
    <t>Operating Income</t>
  </si>
  <si>
    <t>Source: 2018 Annual Report, AB InBev</t>
  </si>
  <si>
    <t>Source: 2017 Annual Report, AB InBev</t>
  </si>
  <si>
    <t xml:space="preserve">DASHBOARD CALCULATIONS </t>
  </si>
  <si>
    <t xml:space="preserve">Total Revenue </t>
  </si>
  <si>
    <t>Source: 2016 Annual Report, AB InBev</t>
  </si>
  <si>
    <t>Source: 2015 Annual Report, AB InBev</t>
  </si>
  <si>
    <t xml:space="preserve">Free Cash Flow </t>
  </si>
  <si>
    <t xml:space="preserve">Performance Summary </t>
  </si>
  <si>
    <t>Current Liabilities</t>
  </si>
  <si>
    <t xml:space="preserve">Current Ratio </t>
  </si>
  <si>
    <t>Net Income</t>
  </si>
  <si>
    <t xml:space="preserve">Net Income </t>
  </si>
  <si>
    <t>ROE</t>
  </si>
  <si>
    <t>Additional data</t>
  </si>
  <si>
    <t xml:space="preserve">Stakeholder's  equity </t>
  </si>
  <si>
    <t>Current Assets</t>
  </si>
  <si>
    <t>Cost of Goods Sold</t>
  </si>
  <si>
    <t>Company Performance Summary ($millions)</t>
  </si>
  <si>
    <t>Heineken</t>
  </si>
  <si>
    <t>EBITDA</t>
  </si>
  <si>
    <t>Total Revenue</t>
  </si>
  <si>
    <t>Operating Revenue</t>
  </si>
  <si>
    <t>Cost Of Revenue</t>
  </si>
  <si>
    <t>Operating Expense</t>
  </si>
  <si>
    <t>Gross Profit</t>
  </si>
  <si>
    <t>Other Operating Expenses</t>
  </si>
  <si>
    <t>Net Non Operating Interest Income Expense</t>
  </si>
  <si>
    <t>Interest Income Non Operating</t>
  </si>
  <si>
    <t>Interest Expense Non Operating</t>
  </si>
  <si>
    <t>Total Other Finance Cost</t>
  </si>
  <si>
    <t>Pre tax Income</t>
  </si>
  <si>
    <t>Tax Provision</t>
  </si>
  <si>
    <t>Net Income Common Stockholders</t>
  </si>
  <si>
    <t>Net Income Continuous Operations</t>
  </si>
  <si>
    <t>NetIncome Extraordinary</t>
  </si>
  <si>
    <t>Minority Interests</t>
  </si>
  <si>
    <t>Other under Preferred Stock Dividend</t>
  </si>
  <si>
    <t>Diluted NI Availto Com Stockholders</t>
  </si>
  <si>
    <t>Basic EPS</t>
  </si>
  <si>
    <t>Diluted EPS</t>
  </si>
  <si>
    <t>Basic Average Shares</t>
  </si>
  <si>
    <t>Diluted Averag eShares</t>
  </si>
  <si>
    <t>Total Operating Income As Reported</t>
  </si>
  <si>
    <t>Rent ExpenseSupplemental</t>
  </si>
  <si>
    <t>Total Expenses</t>
  </si>
  <si>
    <t>Net Income From Continuing And D iscontinued Operation</t>
  </si>
  <si>
    <t>Normalized Income</t>
  </si>
  <si>
    <t>Interest Income</t>
  </si>
  <si>
    <t>Interest Expense</t>
  </si>
  <si>
    <t>Reconciled Cost Of Revenue</t>
  </si>
  <si>
    <t>Reconciled Depreciation</t>
  </si>
  <si>
    <t>Net Income From Continuing Operation Net Minority Interest</t>
  </si>
  <si>
    <t>Total Unusual Items Excluding Goodwill</t>
  </si>
  <si>
    <t>Total Unusual Items</t>
  </si>
  <si>
    <t>Tax Rate For Calcs</t>
  </si>
  <si>
    <t>Tax Effect Of Unusual Items</t>
  </si>
  <si>
    <t>For the years ended ($)</t>
  </si>
  <si>
    <t xml:space="preserve">Source:  2019 Annual Report Heineken </t>
  </si>
  <si>
    <t xml:space="preserve">Source:  2018 Annual Report Heineken </t>
  </si>
  <si>
    <t xml:space="preserve">Source:  2017 Annual Report Heineken </t>
  </si>
  <si>
    <t xml:space="preserve">Source:  2016 Annual Report Heineken </t>
  </si>
  <si>
    <t xml:space="preserve">Source:  2015 Annual Report Heineken </t>
  </si>
  <si>
    <t>Inventory</t>
  </si>
  <si>
    <t>Properties</t>
  </si>
  <si>
    <t>Total Assets</t>
  </si>
  <si>
    <t>Cash Cash Equivalents And Short Term Investments</t>
  </si>
  <si>
    <t>Cash And Cash Equivalents</t>
  </si>
  <si>
    <t>Cash Financial</t>
  </si>
  <si>
    <t>Other Short Term Investments</t>
  </si>
  <si>
    <t>Raw Materials</t>
  </si>
  <si>
    <t>Work In Process</t>
  </si>
  <si>
    <t>Finished Goods</t>
  </si>
  <si>
    <t>Other Inventories</t>
  </si>
  <si>
    <t>Prepaid Assets</t>
  </si>
  <si>
    <t>Assets Held For Sale Current</t>
  </si>
  <si>
    <t>Hedging Assets Current</t>
  </si>
  <si>
    <t>Other Current Assets</t>
  </si>
  <si>
    <t>Total Non Current Assets</t>
  </si>
  <si>
    <t>Net PPE</t>
  </si>
  <si>
    <t>Gross PPE</t>
  </si>
  <si>
    <t>Land And Improvements</t>
  </si>
  <si>
    <t>Buildings And Improvements</t>
  </si>
  <si>
    <t>Machinery Furniture Equipment</t>
  </si>
  <si>
    <t>Other Properties</t>
  </si>
  <si>
    <t>Construction In Progress</t>
  </si>
  <si>
    <t>Accumulated Depreciation</t>
  </si>
  <si>
    <t>Goodwill And OtherIntangible Assets</t>
  </si>
  <si>
    <t>Other Intangible Assets</t>
  </si>
  <si>
    <t>Financial Assets</t>
  </si>
  <si>
    <t>Non Current Deferred Assets</t>
  </si>
  <si>
    <t>Non Current Deferred Taxes Assets</t>
  </si>
  <si>
    <t>Non Current Prepaid Assets</t>
  </si>
  <si>
    <t>Other NonCurrent Assets</t>
  </si>
  <si>
    <t>Total Liabilities Net Minority Interest</t>
  </si>
  <si>
    <t>Current Provisions</t>
  </si>
  <si>
    <t>Current Debt And Capital Lease Obligation</t>
  </si>
  <si>
    <t>Current Debt</t>
  </si>
  <si>
    <t>Current Capital Lease Obligation</t>
  </si>
  <si>
    <t>Other Current Liabilities</t>
  </si>
  <si>
    <t>Total Non Current Liabilities Net Minority Interest</t>
  </si>
  <si>
    <t>Long Term Provisions</t>
  </si>
  <si>
    <t>Long Term Debt And Capital Lease Obligation</t>
  </si>
  <si>
    <t>Long Term Debt</t>
  </si>
  <si>
    <t>Long Term Capital Lease Obligation</t>
  </si>
  <si>
    <t>Trade and Other Payables NonCurrent</t>
  </si>
  <si>
    <t>Derivative Product Liabilities</t>
  </si>
  <si>
    <t>Other Non Current Liabilities</t>
  </si>
  <si>
    <t>Total Equity Gross Minority Interest</t>
  </si>
  <si>
    <t>Stock holders Equity</t>
  </si>
  <si>
    <t>Capital Stock</t>
  </si>
  <si>
    <t>Common Stock</t>
  </si>
  <si>
    <t>Additional Paid In Capital</t>
  </si>
  <si>
    <t>Retained Earnings</t>
  </si>
  <si>
    <t>Treasury Stock</t>
  </si>
  <si>
    <t>Other Equity Interest</t>
  </si>
  <si>
    <t>Minority Interest</t>
  </si>
  <si>
    <t>Total Capitalization</t>
  </si>
  <si>
    <t>Common Stock Equity</t>
  </si>
  <si>
    <t>Capital Lease Obligations</t>
  </si>
  <si>
    <t>Net Tangible Assets</t>
  </si>
  <si>
    <t>Working Capital</t>
  </si>
  <si>
    <t>Invested Capital</t>
  </si>
  <si>
    <t>Tangible Book Value</t>
  </si>
  <si>
    <t>Total Debt</t>
  </si>
  <si>
    <t>Net Debt</t>
  </si>
  <si>
    <t>ShareI ssued</t>
  </si>
  <si>
    <t>Ordinary Shares Number</t>
  </si>
  <si>
    <t>Treasury Shares Number</t>
  </si>
  <si>
    <t xml:space="preserve">Heineken Beverage Company Performance Summary </t>
  </si>
  <si>
    <t>Net Income Including Non controlling Interests</t>
  </si>
  <si>
    <t>Operating Expenses</t>
  </si>
  <si>
    <t>Industry Revenue (£ million)</t>
  </si>
  <si>
    <t>Industry Revenue ($ million)</t>
  </si>
  <si>
    <t>Dashboard Data</t>
  </si>
  <si>
    <t xml:space="preserve">AB InBev Volumes in hectoliters </t>
  </si>
  <si>
    <t xml:space="preserve">AB InBev volumes against industry key drivers </t>
  </si>
  <si>
    <t xml:space="preserve"> </t>
  </si>
  <si>
    <t>AB InBev against industry avarage</t>
  </si>
  <si>
    <t>Domestic Demand ($ million)</t>
  </si>
  <si>
    <t xml:space="preserve">AB InBev Total EMEA Revenue ($ million) </t>
  </si>
  <si>
    <t xml:space="preserve">AB InBev a sustainable future </t>
  </si>
  <si>
    <t>Water Use by Hectoliter of Production</t>
  </si>
  <si>
    <t>Total Water Use</t>
  </si>
  <si>
    <t>Total direct and indirect GHG emissions</t>
  </si>
  <si>
    <t xml:space="preserve">GHG emissions per hectoliter of production </t>
  </si>
  <si>
    <t>% Returnable Packaging</t>
  </si>
  <si>
    <t>Energy usage per hectoliter of production</t>
  </si>
  <si>
    <t xml:space="preserve">Energy purchased per hectoliter of production </t>
  </si>
  <si>
    <t xml:space="preserve">Consolidated Balance Sheet </t>
  </si>
  <si>
    <t>Net Interest Income</t>
  </si>
  <si>
    <t xml:space="preserve">Reccomendations </t>
  </si>
  <si>
    <t>Source: 2019 Annual Report, Heineken</t>
  </si>
  <si>
    <t>Source: 2018 Annual Report, Heineken</t>
  </si>
  <si>
    <t>Source: 2017 Annual Report, Heineken</t>
  </si>
  <si>
    <t xml:space="preserve">Source: 2016 Annual Report, Heineken </t>
  </si>
  <si>
    <t>Source: 2015 Annual Report, Heineken</t>
  </si>
  <si>
    <t>% Change  from 2018 to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</si>
</sst>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_(* #,##0.0_);_(* \(#,##0.0\);_(* &quot;-&quot;??_);_(@_)"/>
    <numFmt numFmtId="166" formatCode="_(* #,##0_);_(* \(#,##0\);_(* &quot;-&quot;??_);_(@_)"/>
    <numFmt numFmtId="167" formatCode="0.0%"/>
    <numFmt numFmtId="168" formatCode="_(* #,##0.0_);_(* \(#,##0.0\);_(* &quot;-&quot;?_);_(@_)"/>
    <numFmt numFmtId="169" formatCode="0.0000000000000000%"/>
  </numFmts>
  <fonts count="31">
    <font>
      <sz val="12"/>
      <color theme="1"/>
      <name val="Calibri"/>
      <family val="2"/>
      <scheme val="minor"/>
    </font>
    <font>
      <sz val="12"/>
      <color theme="1"/>
      <name val="Calibri"/>
      <family val="2"/>
      <scheme val="minor"/>
    </font>
    <font>
      <sz val="12"/>
      <color theme="1"/>
      <name val="Calibri Light"/>
      <family val="2"/>
      <scheme val="major"/>
    </font>
    <font>
      <sz val="14"/>
      <color theme="0"/>
      <name val="DIN Alternate Bold"/>
    </font>
    <font>
      <sz val="12"/>
      <color theme="0"/>
      <name val="Calibri"/>
      <family val="2"/>
      <scheme val="minor"/>
    </font>
    <font>
      <sz val="15"/>
      <color theme="0"/>
      <name val="DIN Alternate Bold"/>
    </font>
    <font>
      <sz val="12"/>
      <color theme="1"/>
      <name val="DIN Alternate Bold"/>
    </font>
    <font>
      <sz val="13"/>
      <color theme="0"/>
      <name val="DIN Alternate Bold"/>
    </font>
    <font>
      <sz val="12"/>
      <color theme="0"/>
      <name val="DIN Alternate Bold"/>
    </font>
    <font>
      <sz val="8"/>
      <color theme="1"/>
      <name val="DIN Alternate Bold"/>
    </font>
    <font>
      <i/>
      <sz val="10"/>
      <color theme="1"/>
      <name val="DIN Alternate Bold"/>
    </font>
    <font>
      <sz val="5"/>
      <color theme="1"/>
      <name val="DIN Alternate Bold"/>
    </font>
    <font>
      <b/>
      <sz val="12"/>
      <color theme="1"/>
      <name val="DIN Alternate Bold"/>
    </font>
    <font>
      <i/>
      <sz val="14"/>
      <color theme="0"/>
      <name val="DIN Alternate Bold"/>
    </font>
    <font>
      <sz val="16"/>
      <color theme="0"/>
      <name val="DIN Alternate Bold"/>
    </font>
    <font>
      <sz val="14"/>
      <color theme="1"/>
      <name val="DIN Alternate Bold"/>
    </font>
    <font>
      <sz val="11"/>
      <color rgb="FF000000"/>
      <name val="DIN Alternate Bold"/>
    </font>
    <font>
      <b/>
      <sz val="12"/>
      <color rgb="FFAA431E"/>
      <name val="DIN Alternate Bold"/>
    </font>
    <font>
      <i/>
      <sz val="12"/>
      <color theme="1"/>
      <name val="DIN Alternate Bold"/>
    </font>
    <font>
      <sz val="10"/>
      <color theme="1"/>
      <name val="DIN Alternate Bold"/>
    </font>
    <font>
      <i/>
      <sz val="10"/>
      <color rgb="FF000000"/>
      <name val="DIN Alternate Bold"/>
    </font>
    <font>
      <sz val="10"/>
      <color rgb="FF000000"/>
      <name val="Helvetica Neue"/>
      <family val="2"/>
    </font>
    <font>
      <sz val="12"/>
      <color rgb="FF000000"/>
      <name val="DIN Alternate Bold"/>
    </font>
    <font>
      <sz val="12"/>
      <color theme="1" tint="0.34998626667073579"/>
      <name val="DIN Alternate Bold"/>
    </font>
    <font>
      <sz val="12"/>
      <color theme="2" tint="-0.499984740745262"/>
      <name val="Dubai Regular"/>
    </font>
    <font>
      <sz val="14"/>
      <color theme="1"/>
      <name val="Calibri"/>
      <family val="2"/>
      <scheme val="minor"/>
    </font>
    <font>
      <sz val="13"/>
      <color theme="1"/>
      <name val="DIN Alternate Bold"/>
    </font>
    <font>
      <i/>
      <sz val="13"/>
      <color theme="1"/>
      <name val="DIN Alternate Bold"/>
    </font>
    <font>
      <sz val="13"/>
      <color rgb="FF000000"/>
      <name val="DIN Alternate Bold"/>
    </font>
    <font>
      <sz val="13"/>
      <color rgb="FFFF0000"/>
      <name val="DIN Alternate Bold"/>
    </font>
    <font>
      <sz val="12"/>
      <color rgb="FFC00000"/>
      <name val="Calibri"/>
      <family val="2"/>
      <scheme val="minor"/>
    </font>
  </fonts>
  <fills count="15">
    <fill>
      <patternFill patternType="none"/>
    </fill>
    <fill>
      <patternFill patternType="gray125"/>
    </fill>
    <fill>
      <patternFill patternType="solid">
        <fgColor rgb="FFE8B07E"/>
        <bgColor indexed="64"/>
      </patternFill>
    </fill>
    <fill>
      <patternFill patternType="solid">
        <fgColor rgb="FFEFEADD"/>
        <bgColor indexed="64"/>
      </patternFill>
    </fill>
    <fill>
      <patternFill patternType="solid">
        <fgColor rgb="FF55220B"/>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rgb="FFC00000"/>
        <bgColor indexed="64"/>
      </patternFill>
    </fill>
    <fill>
      <patternFill patternType="solid">
        <fgColor theme="0" tint="-4.9989318521683403E-2"/>
        <bgColor indexed="64"/>
      </patternFill>
    </fill>
    <fill>
      <patternFill patternType="solid">
        <fgColor rgb="FFC4C0B5"/>
        <bgColor indexed="64"/>
      </patternFill>
    </fill>
    <fill>
      <patternFill patternType="solid">
        <fgColor theme="0"/>
        <bgColor rgb="FF000000"/>
      </patternFill>
    </fill>
    <fill>
      <patternFill patternType="solid">
        <fgColor rgb="FFE3DFD4"/>
        <bgColor indexed="64"/>
      </patternFill>
    </fill>
    <fill>
      <patternFill patternType="solid">
        <fgColor rgb="FFE3DFD4"/>
        <bgColor theme="6" tint="0.79998168889431442"/>
      </patternFill>
    </fill>
    <fill>
      <patternFill patternType="solid">
        <fgColor rgb="FF068643"/>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medium">
        <color indexed="64"/>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theme="6"/>
      </right>
      <top style="thin">
        <color theme="6"/>
      </top>
      <bottom style="medium">
        <color theme="6"/>
      </bottom>
      <diagonal/>
    </border>
    <border>
      <left/>
      <right style="thin">
        <color theme="6"/>
      </right>
      <top style="thin">
        <color theme="6"/>
      </top>
      <bottom style="thin">
        <color theme="6"/>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66">
    <xf numFmtId="0" fontId="0" fillId="0" borderId="0" xfId="0"/>
    <xf numFmtId="0" fontId="2" fillId="0" borderId="0" xfId="0" applyFont="1"/>
    <xf numFmtId="0" fontId="0" fillId="0" borderId="0" xfId="0" applyBorder="1"/>
    <xf numFmtId="0" fontId="0" fillId="0" borderId="4" xfId="0" applyBorder="1"/>
    <xf numFmtId="0" fontId="0" fillId="0" borderId="0" xfId="0" applyFill="1"/>
    <xf numFmtId="0" fontId="5" fillId="8" borderId="0" xfId="0" applyFont="1" applyFill="1" applyAlignment="1">
      <alignment horizontal="centerContinuous" vertical="center"/>
    </xf>
    <xf numFmtId="0" fontId="3" fillId="8" borderId="0" xfId="0" applyFont="1" applyFill="1" applyAlignment="1">
      <alignment horizontal="centerContinuous" vertical="center"/>
    </xf>
    <xf numFmtId="0" fontId="6" fillId="0" borderId="0" xfId="0" applyFont="1"/>
    <xf numFmtId="0" fontId="7" fillId="4" borderId="0" xfId="0" applyFont="1" applyFill="1" applyAlignment="1"/>
    <xf numFmtId="0" fontId="8" fillId="4" borderId="0" xfId="0" applyFont="1" applyFill="1"/>
    <xf numFmtId="0" fontId="6" fillId="0" borderId="1" xfId="0" applyFont="1" applyBorder="1" applyAlignment="1">
      <alignment horizontal="right"/>
    </xf>
    <xf numFmtId="0" fontId="6" fillId="9" borderId="0" xfId="0" applyFont="1" applyFill="1"/>
    <xf numFmtId="166" fontId="6" fillId="9" borderId="0" xfId="1" applyNumberFormat="1" applyFont="1" applyFill="1" applyAlignment="1">
      <alignment horizontal="right"/>
    </xf>
    <xf numFmtId="10" fontId="6" fillId="9" borderId="0" xfId="2" applyNumberFormat="1" applyFont="1" applyFill="1" applyAlignment="1">
      <alignment horizontal="right"/>
    </xf>
    <xf numFmtId="0" fontId="9" fillId="0" borderId="0" xfId="0" applyFont="1"/>
    <xf numFmtId="166" fontId="6" fillId="0" borderId="0" xfId="1" applyNumberFormat="1" applyFont="1" applyAlignment="1">
      <alignment horizontal="right"/>
    </xf>
    <xf numFmtId="10" fontId="6" fillId="0" borderId="0" xfId="2" applyNumberFormat="1" applyFont="1" applyAlignment="1">
      <alignment horizontal="right"/>
    </xf>
    <xf numFmtId="10" fontId="6" fillId="9" borderId="0" xfId="0" applyNumberFormat="1" applyFont="1" applyFill="1" applyAlignment="1">
      <alignment horizontal="right"/>
    </xf>
    <xf numFmtId="0" fontId="10" fillId="0" borderId="0" xfId="0" applyFont="1"/>
    <xf numFmtId="167" fontId="6" fillId="9" borderId="0" xfId="2" applyNumberFormat="1" applyFont="1" applyFill="1" applyAlignment="1">
      <alignment horizontal="right"/>
    </xf>
    <xf numFmtId="167" fontId="6" fillId="0" borderId="0" xfId="2" applyNumberFormat="1" applyFont="1" applyAlignment="1">
      <alignment horizontal="right"/>
    </xf>
    <xf numFmtId="167" fontId="6" fillId="9" borderId="0" xfId="0" applyNumberFormat="1" applyFont="1" applyFill="1" applyAlignment="1">
      <alignment horizontal="right"/>
    </xf>
    <xf numFmtId="167" fontId="6" fillId="9" borderId="0" xfId="0" applyNumberFormat="1" applyFont="1" applyFill="1"/>
    <xf numFmtId="9" fontId="6" fillId="9" borderId="0" xfId="2" applyFont="1" applyFill="1" applyAlignment="1">
      <alignment horizontal="right"/>
    </xf>
    <xf numFmtId="0" fontId="11" fillId="0" borderId="0" xfId="0" applyFont="1" applyAlignment="1">
      <alignment vertical="center"/>
    </xf>
    <xf numFmtId="0" fontId="6" fillId="0" borderId="1" xfId="0" applyFont="1" applyBorder="1" applyAlignment="1">
      <alignment horizontal="centerContinuous" vertical="center"/>
    </xf>
    <xf numFmtId="0" fontId="10" fillId="0" borderId="2" xfId="0" applyFont="1" applyBorder="1" applyAlignment="1">
      <alignment horizontal="centerContinuous" vertical="center"/>
    </xf>
    <xf numFmtId="0" fontId="6" fillId="0" borderId="2" xfId="0" applyFont="1" applyBorder="1" applyAlignment="1">
      <alignment horizontal="center" vertical="center"/>
    </xf>
    <xf numFmtId="0" fontId="6" fillId="0" borderId="2" xfId="0" applyFont="1" applyBorder="1" applyAlignment="1">
      <alignment horizontal="center"/>
    </xf>
    <xf numFmtId="166" fontId="6" fillId="9" borderId="0" xfId="1" applyNumberFormat="1" applyFont="1" applyFill="1" applyAlignment="1">
      <alignment horizontal="right" vertical="center"/>
    </xf>
    <xf numFmtId="166" fontId="6" fillId="0" borderId="0" xfId="1" applyNumberFormat="1" applyFont="1" applyAlignment="1">
      <alignment horizontal="right" vertical="center"/>
    </xf>
    <xf numFmtId="0" fontId="6" fillId="7" borderId="0" xfId="0" applyFont="1" applyFill="1"/>
    <xf numFmtId="0" fontId="6" fillId="9" borderId="0" xfId="0" applyFont="1" applyFill="1" applyAlignment="1">
      <alignment horizontal="right" vertical="center"/>
    </xf>
    <xf numFmtId="0" fontId="6" fillId="9" borderId="0" xfId="0" applyFont="1" applyFill="1" applyAlignment="1">
      <alignment horizontal="right"/>
    </xf>
    <xf numFmtId="0" fontId="6" fillId="0" borderId="0" xfId="0" applyFont="1" applyAlignment="1">
      <alignment horizontal="right"/>
    </xf>
    <xf numFmtId="0" fontId="6" fillId="0" borderId="0" xfId="0" applyFont="1" applyFill="1"/>
    <xf numFmtId="0" fontId="6" fillId="0" borderId="0" xfId="0" applyFont="1" applyFill="1" applyAlignment="1">
      <alignment horizontal="right"/>
    </xf>
    <xf numFmtId="0" fontId="12" fillId="9" borderId="0" xfId="0" applyFont="1" applyFill="1"/>
    <xf numFmtId="0" fontId="12" fillId="0" borderId="0" xfId="0" applyFont="1"/>
    <xf numFmtId="0" fontId="13" fillId="8" borderId="0" xfId="0" applyFont="1" applyFill="1"/>
    <xf numFmtId="0" fontId="8" fillId="8" borderId="0" xfId="0" applyFont="1" applyFill="1"/>
    <xf numFmtId="0" fontId="6" fillId="8" borderId="0" xfId="0" applyFont="1" applyFill="1"/>
    <xf numFmtId="0" fontId="14" fillId="0" borderId="0" xfId="0" applyFont="1" applyFill="1" applyAlignment="1">
      <alignment horizontal="centerContinuous" vertical="center"/>
    </xf>
    <xf numFmtId="0" fontId="13" fillId="6" borderId="0" xfId="0" applyFont="1" applyFill="1"/>
    <xf numFmtId="0" fontId="15" fillId="6" borderId="0" xfId="0" applyFont="1" applyFill="1"/>
    <xf numFmtId="0" fontId="6" fillId="6" borderId="0" xfId="0" applyFont="1" applyFill="1"/>
    <xf numFmtId="1" fontId="6" fillId="0" borderId="0" xfId="0" applyNumberFormat="1" applyFont="1"/>
    <xf numFmtId="1" fontId="6" fillId="5" borderId="0" xfId="0" applyNumberFormat="1" applyFont="1" applyFill="1"/>
    <xf numFmtId="164" fontId="6" fillId="0" borderId="0" xfId="0" applyNumberFormat="1" applyFont="1"/>
    <xf numFmtId="0" fontId="8" fillId="6" borderId="0" xfId="0" applyFont="1" applyFill="1"/>
    <xf numFmtId="0" fontId="8" fillId="0" borderId="0" xfId="0" applyFont="1" applyFill="1"/>
    <xf numFmtId="0" fontId="13" fillId="0" borderId="0" xfId="0" applyFont="1" applyFill="1"/>
    <xf numFmtId="2" fontId="6" fillId="0" borderId="0" xfId="0" applyNumberFormat="1" applyFont="1"/>
    <xf numFmtId="1" fontId="6" fillId="0" borderId="0" xfId="0" applyNumberFormat="1" applyFont="1" applyFill="1"/>
    <xf numFmtId="164" fontId="16" fillId="0" borderId="0" xfId="0" applyNumberFormat="1" applyFont="1"/>
    <xf numFmtId="0" fontId="16" fillId="0" borderId="0" xfId="0" applyFont="1"/>
    <xf numFmtId="1" fontId="16" fillId="0" borderId="0" xfId="0" applyNumberFormat="1" applyFont="1"/>
    <xf numFmtId="0" fontId="6" fillId="5" borderId="0" xfId="0" applyFont="1" applyFill="1"/>
    <xf numFmtId="0" fontId="6" fillId="2" borderId="0" xfId="0" applyFont="1" applyFill="1"/>
    <xf numFmtId="0" fontId="6" fillId="0" borderId="0" xfId="0" applyFont="1" applyBorder="1"/>
    <xf numFmtId="43" fontId="6" fillId="0" borderId="0" xfId="1" applyFont="1"/>
    <xf numFmtId="0" fontId="6" fillId="9" borderId="0" xfId="0" applyFont="1" applyFill="1" applyAlignment="1">
      <alignment horizontal="left" indent="2"/>
    </xf>
    <xf numFmtId="0" fontId="6" fillId="0" borderId="0" xfId="0" applyFont="1" applyAlignment="1">
      <alignment horizontal="left" indent="2"/>
    </xf>
    <xf numFmtId="0" fontId="6" fillId="0" borderId="0" xfId="0" applyFont="1" applyAlignment="1">
      <alignment horizontal="centerContinuous" vertical="center"/>
    </xf>
    <xf numFmtId="15" fontId="6" fillId="0" borderId="2" xfId="0" applyNumberFormat="1" applyFont="1" applyBorder="1" applyAlignment="1">
      <alignment horizontal="center"/>
    </xf>
    <xf numFmtId="167" fontId="6" fillId="0" borderId="0" xfId="2" applyNumberFormat="1" applyFont="1"/>
    <xf numFmtId="0" fontId="6" fillId="0" borderId="0" xfId="0" applyFont="1" applyBorder="1" applyAlignment="1">
      <alignment horizontal="centerContinuous" vertical="center"/>
    </xf>
    <xf numFmtId="43" fontId="6" fillId="0" borderId="0" xfId="1" applyNumberFormat="1" applyFont="1" applyBorder="1"/>
    <xf numFmtId="43" fontId="6" fillId="0" borderId="0" xfId="1" applyNumberFormat="1" applyFont="1"/>
    <xf numFmtId="0" fontId="12" fillId="9" borderId="0" xfId="0" applyFont="1" applyFill="1" applyAlignment="1">
      <alignment vertical="center"/>
    </xf>
    <xf numFmtId="0" fontId="6" fillId="0" borderId="0" xfId="0" applyFont="1" applyAlignment="1">
      <alignment vertical="center"/>
    </xf>
    <xf numFmtId="0" fontId="6" fillId="9" borderId="0" xfId="0" applyFont="1" applyFill="1" applyAlignment="1">
      <alignment vertical="center"/>
    </xf>
    <xf numFmtId="0" fontId="6" fillId="7" borderId="0" xfId="0" applyFont="1" applyFill="1" applyAlignment="1">
      <alignment vertical="center"/>
    </xf>
    <xf numFmtId="0" fontId="12" fillId="7" borderId="0" xfId="0" applyFont="1" applyFill="1" applyAlignment="1">
      <alignment vertical="center"/>
    </xf>
    <xf numFmtId="0" fontId="6" fillId="7" borderId="0" xfId="0" applyFont="1" applyFill="1" applyAlignment="1">
      <alignment horizontal="left" vertical="center" indent="2"/>
    </xf>
    <xf numFmtId="0" fontId="6" fillId="7" borderId="0" xfId="0" applyFont="1" applyFill="1" applyAlignment="1">
      <alignment horizontal="left" indent="2"/>
    </xf>
    <xf numFmtId="0" fontId="0" fillId="0" borderId="0" xfId="0" applyFont="1"/>
    <xf numFmtId="166" fontId="6" fillId="0" borderId="0" xfId="1" applyNumberFormat="1" applyFont="1" applyFill="1" applyAlignment="1">
      <alignment horizontal="right"/>
    </xf>
    <xf numFmtId="10" fontId="6" fillId="0" borderId="0" xfId="2" applyNumberFormat="1" applyFont="1" applyFill="1" applyAlignment="1">
      <alignment horizontal="right"/>
    </xf>
    <xf numFmtId="0" fontId="0" fillId="0" borderId="0" xfId="0" applyFont="1" applyFill="1"/>
    <xf numFmtId="43" fontId="6" fillId="0" borderId="0" xfId="1" applyFont="1" applyFill="1" applyAlignment="1">
      <alignment horizontal="right"/>
    </xf>
    <xf numFmtId="165" fontId="6" fillId="0" borderId="0" xfId="1" applyNumberFormat="1" applyFont="1" applyFill="1" applyAlignment="1">
      <alignment horizontal="right"/>
    </xf>
    <xf numFmtId="165" fontId="6" fillId="0" borderId="0" xfId="1" applyNumberFormat="1" applyFont="1"/>
    <xf numFmtId="166" fontId="6" fillId="9" borderId="0" xfId="1" applyNumberFormat="1" applyFont="1" applyFill="1"/>
    <xf numFmtId="166" fontId="6" fillId="0" borderId="0" xfId="1" applyNumberFormat="1" applyFont="1"/>
    <xf numFmtId="0" fontId="20" fillId="0" borderId="0" xfId="0" applyFont="1"/>
    <xf numFmtId="165" fontId="6" fillId="0" borderId="0" xfId="1" applyNumberFormat="1" applyFont="1" applyFill="1" applyBorder="1" applyAlignment="1">
      <alignment horizontal="centerContinuous" vertical="center"/>
    </xf>
    <xf numFmtId="166" fontId="6" fillId="0" borderId="0" xfId="1" applyNumberFormat="1" applyFont="1" applyFill="1" applyBorder="1" applyAlignment="1">
      <alignment horizontal="centerContinuous" vertical="center"/>
    </xf>
    <xf numFmtId="165" fontId="6" fillId="0" borderId="0"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3" fontId="21" fillId="0" borderId="0" xfId="0" applyNumberFormat="1" applyFont="1"/>
    <xf numFmtId="0" fontId="6" fillId="10" borderId="0" xfId="0" applyFont="1" applyFill="1"/>
    <xf numFmtId="0" fontId="18" fillId="0" borderId="0" xfId="0" applyFont="1"/>
    <xf numFmtId="3" fontId="22" fillId="0" borderId="0" xfId="0" applyNumberFormat="1" applyFont="1"/>
    <xf numFmtId="166" fontId="0" fillId="0" borderId="0" xfId="0" applyNumberFormat="1"/>
    <xf numFmtId="0" fontId="6" fillId="0" borderId="0" xfId="0" applyFont="1" applyFill="1" applyBorder="1"/>
    <xf numFmtId="0" fontId="0" fillId="10" borderId="0" xfId="0"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Fill="1" applyBorder="1"/>
    <xf numFmtId="0" fontId="0" fillId="0" borderId="11" xfId="0" applyFill="1" applyBorder="1"/>
    <xf numFmtId="0" fontId="0" fillId="0" borderId="10" xfId="0" applyFill="1" applyBorder="1"/>
    <xf numFmtId="0" fontId="0" fillId="10" borderId="11" xfId="0" applyFill="1" applyBorder="1"/>
    <xf numFmtId="0" fontId="0" fillId="0" borderId="0" xfId="0" applyBorder="1" applyAlignment="1">
      <alignment horizontal="right"/>
    </xf>
    <xf numFmtId="0" fontId="23" fillId="0" borderId="0" xfId="0" applyFont="1" applyBorder="1" applyAlignment="1">
      <alignment horizontal="center" vertical="center"/>
    </xf>
    <xf numFmtId="3" fontId="6" fillId="9" borderId="0" xfId="0" applyNumberFormat="1" applyFont="1" applyFill="1"/>
    <xf numFmtId="3" fontId="6" fillId="0" borderId="0" xfId="0" applyNumberFormat="1" applyFont="1"/>
    <xf numFmtId="0" fontId="6" fillId="9" borderId="0" xfId="0" applyFont="1" applyFill="1" applyAlignment="1">
      <alignment horizontal="left"/>
    </xf>
    <xf numFmtId="0" fontId="6" fillId="9" borderId="0" xfId="0" applyFont="1" applyFill="1" applyAlignment="1">
      <alignment horizontal="left" indent="1"/>
    </xf>
    <xf numFmtId="0" fontId="6" fillId="9" borderId="0" xfId="0" applyFont="1" applyFill="1" applyAlignment="1">
      <alignment horizontal="left" indent="4"/>
    </xf>
    <xf numFmtId="0" fontId="6" fillId="0" borderId="0" xfId="0" applyFont="1" applyAlignment="1">
      <alignment horizontal="left" indent="4"/>
    </xf>
    <xf numFmtId="0" fontId="6" fillId="0" borderId="0" xfId="0" applyFont="1" applyAlignment="1">
      <alignment horizontal="left" indent="1"/>
    </xf>
    <xf numFmtId="0" fontId="6" fillId="0" borderId="0" xfId="0" applyFont="1" applyAlignment="1">
      <alignment horizontal="left"/>
    </xf>
    <xf numFmtId="0" fontId="0" fillId="8" borderId="0" xfId="0" applyFill="1"/>
    <xf numFmtId="0" fontId="0" fillId="0" borderId="12" xfId="0" applyBorder="1"/>
    <xf numFmtId="0" fontId="0" fillId="0" borderId="13" xfId="0" applyBorder="1"/>
    <xf numFmtId="0" fontId="7" fillId="10" borderId="0" xfId="0" applyFont="1" applyFill="1"/>
    <xf numFmtId="164" fontId="12" fillId="0" borderId="5" xfId="0" applyNumberFormat="1" applyFont="1" applyBorder="1"/>
    <xf numFmtId="0" fontId="6" fillId="12" borderId="0" xfId="0" applyFont="1" applyFill="1"/>
    <xf numFmtId="165" fontId="6" fillId="12" borderId="0" xfId="1" applyNumberFormat="1" applyFont="1" applyFill="1"/>
    <xf numFmtId="164" fontId="6" fillId="13" borderId="6" xfId="0" applyNumberFormat="1" applyFont="1" applyFill="1" applyBorder="1"/>
    <xf numFmtId="164" fontId="6" fillId="12" borderId="6" xfId="0" applyNumberFormat="1" applyFont="1" applyFill="1" applyBorder="1"/>
    <xf numFmtId="165" fontId="6" fillId="0" borderId="0" xfId="1" applyNumberFormat="1" applyFont="1" applyFill="1"/>
    <xf numFmtId="1" fontId="12" fillId="0" borderId="14" xfId="0" applyNumberFormat="1" applyFont="1" applyBorder="1"/>
    <xf numFmtId="1" fontId="6" fillId="12" borderId="15" xfId="0" applyNumberFormat="1" applyFont="1" applyFill="1" applyBorder="1"/>
    <xf numFmtId="164" fontId="6" fillId="0" borderId="6" xfId="0" applyNumberFormat="1" applyFont="1" applyFill="1" applyBorder="1"/>
    <xf numFmtId="1" fontId="6" fillId="9" borderId="15" xfId="0" applyNumberFormat="1" applyFont="1" applyFill="1" applyBorder="1"/>
    <xf numFmtId="165" fontId="6" fillId="0" borderId="6" xfId="1" applyNumberFormat="1" applyFont="1" applyFill="1" applyBorder="1"/>
    <xf numFmtId="165" fontId="6" fillId="12" borderId="6" xfId="1" applyNumberFormat="1" applyFont="1" applyFill="1" applyBorder="1"/>
    <xf numFmtId="0" fontId="25" fillId="0" borderId="8" xfId="0" applyFont="1" applyFill="1" applyBorder="1"/>
    <xf numFmtId="0" fontId="0" fillId="0" borderId="8" xfId="0" applyFill="1" applyBorder="1"/>
    <xf numFmtId="0" fontId="0" fillId="0" borderId="9" xfId="0" applyFill="1" applyBorder="1"/>
    <xf numFmtId="0" fontId="25" fillId="0" borderId="0" xfId="0" applyFont="1" applyFill="1" applyBorder="1"/>
    <xf numFmtId="164" fontId="6" fillId="12" borderId="0" xfId="0" applyNumberFormat="1" applyFont="1" applyFill="1"/>
    <xf numFmtId="0" fontId="3" fillId="0" borderId="0" xfId="0" applyFont="1" applyFill="1" applyBorder="1" applyAlignment="1">
      <alignment horizontal="centerContinuous" vertical="center"/>
    </xf>
    <xf numFmtId="0" fontId="4" fillId="0" borderId="0" xfId="0" applyFont="1" applyFill="1" applyBorder="1" applyAlignment="1">
      <alignment horizontal="centerContinuous" vertical="center"/>
    </xf>
    <xf numFmtId="0" fontId="4" fillId="0" borderId="11" xfId="0" applyFont="1" applyFill="1" applyBorder="1" applyAlignment="1">
      <alignment horizontal="centerContinuous" vertical="center"/>
    </xf>
    <xf numFmtId="0" fontId="0" fillId="0" borderId="0" xfId="0" applyFill="1" applyBorder="1" applyAlignment="1">
      <alignment horizontal="centerContinuous" vertical="center"/>
    </xf>
    <xf numFmtId="0" fontId="0" fillId="0" borderId="11" xfId="0" applyFill="1" applyBorder="1" applyAlignment="1">
      <alignment horizontal="centerContinuous" vertical="center"/>
    </xf>
    <xf numFmtId="168" fontId="6" fillId="0" borderId="0" xfId="0" applyNumberFormat="1" applyFont="1"/>
    <xf numFmtId="0" fontId="7" fillId="4" borderId="0" xfId="0" applyFont="1" applyFill="1"/>
    <xf numFmtId="0" fontId="6" fillId="4" borderId="0" xfId="0" applyFont="1" applyFill="1"/>
    <xf numFmtId="0" fontId="6" fillId="0" borderId="0" xfId="0" applyFont="1" applyAlignment="1">
      <alignment wrapText="1"/>
    </xf>
    <xf numFmtId="0" fontId="3" fillId="8" borderId="0" xfId="0" applyFont="1" applyFill="1" applyAlignment="1"/>
    <xf numFmtId="0" fontId="22" fillId="9" borderId="0" xfId="0" applyFont="1" applyFill="1" applyAlignment="1">
      <alignment horizontal="left"/>
    </xf>
    <xf numFmtId="3" fontId="22" fillId="9" borderId="0" xfId="0" applyNumberFormat="1" applyFont="1" applyFill="1"/>
    <xf numFmtId="0" fontId="22" fillId="0" borderId="0" xfId="0" applyFont="1" applyAlignment="1">
      <alignment horizontal="left"/>
    </xf>
    <xf numFmtId="0" fontId="22" fillId="9" borderId="0" xfId="0" applyFont="1" applyFill="1"/>
    <xf numFmtId="0" fontId="22" fillId="0" borderId="0" xfId="0" applyFont="1"/>
    <xf numFmtId="0" fontId="6" fillId="0" borderId="0" xfId="0" applyFont="1" applyAlignment="1">
      <alignment horizontal="left" indent="3"/>
    </xf>
    <xf numFmtId="15" fontId="6" fillId="0" borderId="2" xfId="0" applyNumberFormat="1" applyFont="1" applyFill="1" applyBorder="1" applyAlignment="1">
      <alignment horizontal="center"/>
    </xf>
    <xf numFmtId="0" fontId="3" fillId="14" borderId="0" xfId="0" applyFont="1" applyFill="1" applyAlignment="1">
      <alignment horizontal="centerContinuous" vertical="center"/>
    </xf>
    <xf numFmtId="0" fontId="8" fillId="14" borderId="0" xfId="0" applyFont="1" applyFill="1" applyAlignment="1">
      <alignment horizontal="centerContinuous" vertical="center"/>
    </xf>
    <xf numFmtId="0" fontId="2" fillId="0" borderId="0" xfId="0" applyFont="1" applyFill="1"/>
    <xf numFmtId="0" fontId="3" fillId="4" borderId="10" xfId="0" applyFont="1" applyFill="1" applyBorder="1" applyAlignment="1">
      <alignment horizontal="left" vertical="top"/>
    </xf>
    <xf numFmtId="0" fontId="3" fillId="4" borderId="0" xfId="0" applyFont="1" applyFill="1" applyBorder="1" applyAlignment="1">
      <alignment horizontal="left" vertical="top"/>
    </xf>
    <xf numFmtId="0" fontId="3" fillId="4" borderId="0" xfId="0" applyFont="1" applyFill="1" applyBorder="1"/>
    <xf numFmtId="0" fontId="0" fillId="4" borderId="0" xfId="0" applyFill="1" applyBorder="1"/>
    <xf numFmtId="0" fontId="0" fillId="4" borderId="11" xfId="0" applyFill="1" applyBorder="1"/>
    <xf numFmtId="0" fontId="0" fillId="0" borderId="0" xfId="0" applyFont="1" applyFill="1" applyBorder="1"/>
    <xf numFmtId="10" fontId="6" fillId="0" borderId="0" xfId="2" applyNumberFormat="1" applyFont="1" applyFill="1" applyBorder="1"/>
    <xf numFmtId="0" fontId="26" fillId="0" borderId="0" xfId="0" applyFont="1"/>
    <xf numFmtId="0" fontId="26" fillId="4" borderId="0" xfId="0" applyFont="1" applyFill="1"/>
    <xf numFmtId="0" fontId="26" fillId="0" borderId="0" xfId="0" applyFont="1" applyFill="1"/>
    <xf numFmtId="0" fontId="7" fillId="0" borderId="0" xfId="0" applyFont="1" applyFill="1"/>
    <xf numFmtId="0" fontId="26" fillId="0" borderId="1" xfId="0" applyFont="1" applyBorder="1"/>
    <xf numFmtId="0" fontId="27" fillId="0" borderId="1" xfId="0" applyFont="1" applyBorder="1" applyAlignment="1">
      <alignment horizontal="centerContinuous" vertical="center"/>
    </xf>
    <xf numFmtId="0" fontId="26" fillId="0" borderId="1" xfId="0" applyFont="1" applyBorder="1" applyAlignment="1">
      <alignment horizontal="centerContinuous" vertical="center"/>
    </xf>
    <xf numFmtId="1" fontId="26" fillId="0" borderId="0" xfId="0" applyNumberFormat="1" applyFont="1"/>
    <xf numFmtId="0" fontId="26" fillId="9" borderId="0" xfId="0" applyFont="1" applyFill="1"/>
    <xf numFmtId="166" fontId="26" fillId="9" borderId="0" xfId="1" applyNumberFormat="1" applyFont="1" applyFill="1" applyBorder="1" applyAlignment="1">
      <alignment horizontal="right" vertical="center"/>
    </xf>
    <xf numFmtId="166" fontId="26" fillId="9" borderId="0" xfId="1" applyNumberFormat="1" applyFont="1" applyFill="1" applyBorder="1" applyAlignment="1">
      <alignment horizontal="centerContinuous" vertical="center"/>
    </xf>
    <xf numFmtId="166" fontId="26" fillId="9" borderId="0" xfId="1" applyNumberFormat="1" applyFont="1" applyFill="1" applyAlignment="1">
      <alignment horizontal="right"/>
    </xf>
    <xf numFmtId="1" fontId="26" fillId="0" borderId="0" xfId="0" applyNumberFormat="1" applyFont="1" applyFill="1"/>
    <xf numFmtId="164" fontId="26" fillId="0" borderId="0" xfId="0" applyNumberFormat="1" applyFont="1"/>
    <xf numFmtId="166" fontId="26" fillId="0" borderId="0" xfId="1" applyNumberFormat="1" applyFont="1" applyFill="1" applyBorder="1" applyAlignment="1">
      <alignment horizontal="right" vertical="center"/>
    </xf>
    <xf numFmtId="166" fontId="26" fillId="0" borderId="0" xfId="1" applyNumberFormat="1" applyFont="1" applyFill="1" applyBorder="1" applyAlignment="1">
      <alignment horizontal="centerContinuous" vertical="center"/>
    </xf>
    <xf numFmtId="166" fontId="26" fillId="0" borderId="0" xfId="1" applyNumberFormat="1" applyFont="1" applyFill="1" applyAlignment="1">
      <alignment horizontal="right"/>
    </xf>
    <xf numFmtId="9" fontId="26" fillId="0" borderId="0" xfId="2" applyFont="1" applyFill="1"/>
    <xf numFmtId="43" fontId="27" fillId="0" borderId="0" xfId="1" applyFont="1" applyFill="1" applyBorder="1" applyAlignment="1">
      <alignment horizontal="centerContinuous" vertical="center"/>
    </xf>
    <xf numFmtId="43" fontId="26" fillId="0" borderId="0" xfId="1" applyFont="1" applyFill="1" applyBorder="1" applyAlignment="1">
      <alignment horizontal="centerContinuous" vertical="center"/>
    </xf>
    <xf numFmtId="0" fontId="26" fillId="0" borderId="0" xfId="0" applyFont="1" applyFill="1" applyBorder="1"/>
    <xf numFmtId="43" fontId="26" fillId="0" borderId="0" xfId="1" applyFont="1" applyFill="1" applyBorder="1"/>
    <xf numFmtId="43" fontId="26" fillId="0" borderId="0" xfId="1" applyFont="1" applyFill="1"/>
    <xf numFmtId="43" fontId="26" fillId="0" borderId="0" xfId="1" applyFont="1" applyFill="1" applyAlignment="1">
      <alignment horizontal="right"/>
    </xf>
    <xf numFmtId="43" fontId="27" fillId="0" borderId="1" xfId="1" applyFont="1" applyBorder="1" applyAlignment="1">
      <alignment horizontal="centerContinuous" vertical="center"/>
    </xf>
    <xf numFmtId="43" fontId="26" fillId="0" borderId="1" xfId="1" applyFont="1" applyBorder="1" applyAlignment="1">
      <alignment horizontal="centerContinuous" vertical="center"/>
    </xf>
    <xf numFmtId="3" fontId="28" fillId="0" borderId="0" xfId="0" applyNumberFormat="1" applyFont="1"/>
    <xf numFmtId="166" fontId="26" fillId="9" borderId="0" xfId="1" applyNumberFormat="1" applyFont="1" applyFill="1"/>
    <xf numFmtId="1" fontId="26" fillId="3" borderId="0" xfId="0" applyNumberFormat="1" applyFont="1" applyFill="1"/>
    <xf numFmtId="164" fontId="26" fillId="3" borderId="0" xfId="0" applyNumberFormat="1" applyFont="1" applyFill="1"/>
    <xf numFmtId="166" fontId="26" fillId="0" borderId="0" xfId="1" applyNumberFormat="1" applyFont="1" applyFill="1"/>
    <xf numFmtId="0" fontId="27" fillId="0" borderId="0" xfId="0" applyFont="1"/>
    <xf numFmtId="166" fontId="26" fillId="0" borderId="0" xfId="1" applyNumberFormat="1" applyFont="1"/>
    <xf numFmtId="0" fontId="26" fillId="0" borderId="0" xfId="0" applyFont="1" applyBorder="1" applyAlignment="1">
      <alignment horizontal="centerContinuous" vertical="center"/>
    </xf>
    <xf numFmtId="0" fontId="26" fillId="3" borderId="0" xfId="0" applyFont="1" applyFill="1"/>
    <xf numFmtId="10" fontId="26" fillId="0" borderId="0" xfId="2" applyNumberFormat="1" applyFont="1" applyFill="1" applyBorder="1"/>
    <xf numFmtId="2" fontId="26" fillId="0" borderId="0" xfId="0" applyNumberFormat="1" applyFont="1"/>
    <xf numFmtId="166" fontId="28" fillId="9" borderId="0" xfId="0" applyNumberFormat="1" applyFont="1" applyFill="1"/>
    <xf numFmtId="2" fontId="26" fillId="3" borderId="0" xfId="0" applyNumberFormat="1" applyFont="1" applyFill="1"/>
    <xf numFmtId="43" fontId="26" fillId="0" borderId="0" xfId="1" applyFont="1" applyFill="1" applyBorder="1" applyAlignment="1">
      <alignment horizontal="right"/>
    </xf>
    <xf numFmtId="0" fontId="26" fillId="7" borderId="0" xfId="0" applyFont="1" applyFill="1"/>
    <xf numFmtId="166" fontId="28" fillId="11" borderId="0" xfId="0" applyNumberFormat="1" applyFont="1" applyFill="1"/>
    <xf numFmtId="0" fontId="26" fillId="8" borderId="0" xfId="0" applyFont="1" applyFill="1"/>
    <xf numFmtId="0" fontId="26" fillId="0" borderId="1" xfId="0" applyFont="1" applyFill="1" applyBorder="1"/>
    <xf numFmtId="43" fontId="27" fillId="0" borderId="1" xfId="1" applyFont="1" applyFill="1" applyBorder="1" applyAlignment="1">
      <alignment horizontal="centerContinuous" vertical="center"/>
    </xf>
    <xf numFmtId="43" fontId="26" fillId="0" borderId="1" xfId="1" applyFont="1" applyFill="1" applyBorder="1" applyAlignment="1">
      <alignment horizontal="centerContinuous" vertical="center"/>
    </xf>
    <xf numFmtId="0" fontId="26" fillId="0" borderId="3" xfId="0" applyFont="1" applyFill="1" applyBorder="1"/>
    <xf numFmtId="3" fontId="28" fillId="0" borderId="0" xfId="0" applyNumberFormat="1" applyFont="1" applyFill="1"/>
    <xf numFmtId="0" fontId="27" fillId="0" borderId="0" xfId="0" applyFont="1" applyFill="1"/>
    <xf numFmtId="165" fontId="26" fillId="0" borderId="0" xfId="1" applyNumberFormat="1" applyFont="1" applyFill="1"/>
    <xf numFmtId="167" fontId="26" fillId="0" borderId="0" xfId="2" applyNumberFormat="1" applyFont="1" applyFill="1" applyBorder="1"/>
    <xf numFmtId="167" fontId="26" fillId="0" borderId="0" xfId="0" applyNumberFormat="1" applyFont="1" applyFill="1" applyBorder="1"/>
    <xf numFmtId="0" fontId="26" fillId="0" borderId="0" xfId="0" applyFont="1" applyBorder="1"/>
    <xf numFmtId="165" fontId="28" fillId="0" borderId="0" xfId="1" applyNumberFormat="1" applyFont="1" applyFill="1" applyBorder="1"/>
    <xf numFmtId="165" fontId="26" fillId="0" borderId="0" xfId="1" applyNumberFormat="1" applyFont="1" applyFill="1" applyBorder="1"/>
    <xf numFmtId="0" fontId="26" fillId="9" borderId="2" xfId="0" applyFont="1" applyFill="1" applyBorder="1"/>
    <xf numFmtId="166" fontId="26" fillId="9" borderId="2" xfId="1" applyNumberFormat="1" applyFont="1" applyFill="1" applyBorder="1" applyAlignment="1">
      <alignment horizontal="right" vertical="center"/>
    </xf>
    <xf numFmtId="166" fontId="26" fillId="9" borderId="2" xfId="1" applyNumberFormat="1" applyFont="1" applyFill="1" applyBorder="1" applyAlignment="1">
      <alignment horizontal="centerContinuous" vertical="center"/>
    </xf>
    <xf numFmtId="166" fontId="26" fillId="9" borderId="2" xfId="1" applyNumberFormat="1" applyFont="1" applyFill="1" applyBorder="1" applyAlignment="1">
      <alignment horizontal="right"/>
    </xf>
    <xf numFmtId="167" fontId="26" fillId="0" borderId="3" xfId="2" applyNumberFormat="1" applyFont="1" applyFill="1" applyBorder="1" applyAlignment="1">
      <alignment horizontal="right" vertical="center"/>
    </xf>
    <xf numFmtId="167" fontId="26" fillId="0" borderId="3" xfId="2" applyNumberFormat="1" applyFont="1" applyFill="1" applyBorder="1" applyAlignment="1">
      <alignment horizontal="left" vertical="center" indent="9"/>
    </xf>
    <xf numFmtId="166" fontId="26" fillId="0" borderId="1" xfId="1" applyNumberFormat="1" applyFont="1" applyFill="1" applyBorder="1" applyAlignment="1">
      <alignment horizontal="right"/>
    </xf>
    <xf numFmtId="9" fontId="26" fillId="9" borderId="3" xfId="2" applyFont="1" applyFill="1" applyBorder="1"/>
    <xf numFmtId="9" fontId="26" fillId="9" borderId="2" xfId="2" applyFont="1" applyFill="1" applyBorder="1"/>
    <xf numFmtId="0" fontId="26" fillId="9" borderId="1" xfId="0" applyFont="1" applyFill="1" applyBorder="1"/>
    <xf numFmtId="166" fontId="26" fillId="9" borderId="1" xfId="1" applyNumberFormat="1" applyFont="1" applyFill="1" applyBorder="1" applyAlignment="1">
      <alignment horizontal="right"/>
    </xf>
    <xf numFmtId="166" fontId="26" fillId="9" borderId="1" xfId="1" applyNumberFormat="1" applyFont="1" applyFill="1" applyBorder="1"/>
    <xf numFmtId="9" fontId="26" fillId="9" borderId="1" xfId="2" applyFont="1" applyFill="1" applyBorder="1"/>
    <xf numFmtId="43" fontId="27" fillId="0" borderId="0" xfId="1" applyFont="1" applyBorder="1" applyAlignment="1">
      <alignment horizontal="centerContinuous" vertical="center"/>
    </xf>
    <xf numFmtId="43" fontId="26" fillId="0" borderId="0" xfId="1" applyFont="1" applyBorder="1" applyAlignment="1">
      <alignment horizontal="centerContinuous" vertical="center"/>
    </xf>
    <xf numFmtId="0" fontId="26" fillId="9" borderId="3" xfId="0" applyFont="1" applyFill="1" applyBorder="1"/>
    <xf numFmtId="166" fontId="26" fillId="9" borderId="3" xfId="1" applyNumberFormat="1" applyFont="1" applyFill="1" applyBorder="1"/>
    <xf numFmtId="2" fontId="26" fillId="9" borderId="3" xfId="2" applyNumberFormat="1" applyFont="1" applyFill="1" applyBorder="1"/>
    <xf numFmtId="166" fontId="28" fillId="9" borderId="0" xfId="1" applyNumberFormat="1" applyFont="1" applyFill="1"/>
    <xf numFmtId="167" fontId="26" fillId="9" borderId="3" xfId="2" applyNumberFormat="1" applyFont="1" applyFill="1" applyBorder="1"/>
    <xf numFmtId="0" fontId="19" fillId="0" borderId="0" xfId="0" applyFont="1"/>
    <xf numFmtId="166" fontId="28" fillId="9" borderId="2" xfId="0" applyNumberFormat="1" applyFont="1" applyFill="1" applyBorder="1"/>
    <xf numFmtId="10" fontId="26" fillId="0" borderId="3" xfId="2" applyNumberFormat="1" applyFont="1" applyFill="1" applyBorder="1" applyAlignment="1">
      <alignment horizontal="right" vertical="center"/>
    </xf>
    <xf numFmtId="10" fontId="26" fillId="9" borderId="2" xfId="2" applyNumberFormat="1" applyFont="1" applyFill="1" applyBorder="1"/>
    <xf numFmtId="169" fontId="26" fillId="0" borderId="3" xfId="0" applyNumberFormat="1" applyFont="1" applyFill="1" applyBorder="1"/>
    <xf numFmtId="3" fontId="28" fillId="9" borderId="3" xfId="0" applyNumberFormat="1" applyFont="1" applyFill="1" applyBorder="1"/>
    <xf numFmtId="3" fontId="28" fillId="9" borderId="0" xfId="0" applyNumberFormat="1" applyFont="1" applyFill="1"/>
    <xf numFmtId="0" fontId="29" fillId="8" borderId="0" xfId="0" applyFont="1" applyFill="1"/>
    <xf numFmtId="0" fontId="29" fillId="8" borderId="0" xfId="0" applyFont="1" applyFill="1" applyBorder="1"/>
    <xf numFmtId="164" fontId="26" fillId="0" borderId="0" xfId="0" applyNumberFormat="1" applyFont="1" applyFill="1"/>
    <xf numFmtId="164" fontId="26" fillId="3" borderId="0" xfId="0" applyNumberFormat="1" applyFont="1" applyFill="1" applyAlignment="1">
      <alignment horizontal="right"/>
    </xf>
    <xf numFmtId="2" fontId="26" fillId="0" borderId="0" xfId="0" applyNumberFormat="1" applyFont="1" applyAlignment="1">
      <alignment horizontal="right"/>
    </xf>
    <xf numFmtId="0" fontId="26" fillId="10" borderId="0" xfId="0" applyFont="1" applyFill="1"/>
    <xf numFmtId="0" fontId="3" fillId="10" borderId="10" xfId="0" applyFont="1" applyFill="1" applyBorder="1"/>
    <xf numFmtId="0" fontId="17" fillId="0" borderId="0" xfId="0" applyFont="1" applyFill="1" applyAlignment="1">
      <alignment horizontal="centerContinuous" vertical="center"/>
    </xf>
    <xf numFmtId="0" fontId="30" fillId="8" borderId="0" xfId="0" applyFont="1" applyFill="1"/>
    <xf numFmtId="0" fontId="0" fillId="8" borderId="0" xfId="0" applyFill="1" applyBorder="1"/>
    <xf numFmtId="0" fontId="14" fillId="4" borderId="0" xfId="0" applyFont="1" applyFill="1" applyAlignment="1">
      <alignment horizontal="left" vertical="center"/>
    </xf>
    <xf numFmtId="0" fontId="24" fillId="9" borderId="10" xfId="0" applyFont="1" applyFill="1" applyBorder="1" applyAlignment="1">
      <alignment horizontal="left" vertical="top"/>
    </xf>
    <xf numFmtId="0" fontId="24" fillId="9" borderId="0" xfId="0" applyFont="1" applyFill="1" applyBorder="1" applyAlignment="1">
      <alignment horizontal="left" vertical="top"/>
    </xf>
    <xf numFmtId="0" fontId="24" fillId="9" borderId="11" xfId="0" applyFont="1" applyFill="1" applyBorder="1" applyAlignment="1">
      <alignment horizontal="left" vertical="top"/>
    </xf>
    <xf numFmtId="0" fontId="24" fillId="9" borderId="12" xfId="0" applyFont="1" applyFill="1" applyBorder="1" applyAlignment="1">
      <alignment horizontal="left" vertical="top"/>
    </xf>
    <xf numFmtId="0" fontId="24" fillId="9" borderId="4" xfId="0" applyFont="1" applyFill="1" applyBorder="1" applyAlignment="1">
      <alignment horizontal="left" vertical="top"/>
    </xf>
    <xf numFmtId="0" fontId="24" fillId="9" borderId="13" xfId="0" applyFont="1" applyFill="1" applyBorder="1" applyAlignment="1">
      <alignment horizontal="left" vertical="top"/>
    </xf>
    <xf numFmtId="43" fontId="27" fillId="0" borderId="2" xfId="1" applyFont="1" applyBorder="1" applyAlignment="1">
      <alignment horizontal="center" vertical="center"/>
    </xf>
    <xf numFmtId="0" fontId="27" fillId="0" borderId="2" xfId="0" applyFont="1" applyFill="1" applyBorder="1" applyAlignment="1">
      <alignment horizontal="center"/>
    </xf>
    <xf numFmtId="0" fontId="26" fillId="0" borderId="2" xfId="0" applyFont="1" applyFill="1" applyBorder="1" applyAlignment="1">
      <alignment horizontal="center"/>
    </xf>
  </cellXfs>
  <cellStyles count="3">
    <cellStyle name="Comma" xfId="1" builtinId="3"/>
    <cellStyle name="Normal" xfId="0" builtinId="0"/>
    <cellStyle name="Percent" xfId="2" builtinId="5"/>
  </cellStyles>
  <dxfs count="140">
    <dxf>
      <font>
        <b val="0"/>
        <i val="0"/>
        <strike val="0"/>
        <condense val="0"/>
        <extend val="0"/>
        <outline val="0"/>
        <shadow val="0"/>
        <u val="none"/>
        <vertAlign val="baseline"/>
        <sz val="12"/>
        <color theme="1"/>
        <name val="DIN Alternate Bold"/>
        <scheme val="none"/>
      </font>
      <numFmt numFmtId="35" formatCode="_(* #,##0.00_);_(* \(#,##0.00\);_(* &quot;-&quot;??_);_(@_)"/>
    </dxf>
    <dxf>
      <font>
        <b val="0"/>
        <i val="0"/>
        <strike val="0"/>
        <condense val="0"/>
        <extend val="0"/>
        <outline val="0"/>
        <shadow val="0"/>
        <u val="none"/>
        <vertAlign val="baseline"/>
        <sz val="12"/>
        <color theme="1"/>
        <name val="DIN Alternate Bold"/>
        <scheme val="none"/>
      </font>
      <numFmt numFmtId="35" formatCode="_(* #,##0.00_);_(* \(#,##0.00\);_(* &quot;-&quot;??_);_(@_)"/>
    </dxf>
    <dxf>
      <font>
        <b val="0"/>
        <i val="0"/>
        <strike val="0"/>
        <condense val="0"/>
        <extend val="0"/>
        <outline val="0"/>
        <shadow val="0"/>
        <u val="none"/>
        <vertAlign val="baseline"/>
        <sz val="12"/>
        <color theme="1"/>
        <name val="DIN Alternate Bold"/>
        <scheme val="none"/>
      </font>
      <numFmt numFmtId="35" formatCode="_(* #,##0.00_);_(* \(#,##0.00\);_(* &quot;-&quot;??_);_(@_)"/>
    </dxf>
    <dxf>
      <font>
        <b val="0"/>
        <i val="0"/>
        <strike val="0"/>
        <condense val="0"/>
        <extend val="0"/>
        <outline val="0"/>
        <shadow val="0"/>
        <u val="none"/>
        <vertAlign val="baseline"/>
        <sz val="12"/>
        <color theme="1"/>
        <name val="DIN Alternate Bold"/>
        <scheme val="none"/>
      </font>
      <numFmt numFmtId="35" formatCode="_(* #,##0.00_);_(* \(#,##0.00\);_(* &quot;-&quot;??_);_(@_)"/>
    </dxf>
    <dxf>
      <font>
        <b val="0"/>
        <i val="0"/>
        <strike val="0"/>
        <condense val="0"/>
        <extend val="0"/>
        <outline val="0"/>
        <shadow val="0"/>
        <u val="none"/>
        <vertAlign val="baseline"/>
        <sz val="12"/>
        <color theme="1"/>
        <name val="DIN Alternate Bold"/>
        <scheme val="none"/>
      </font>
      <numFmt numFmtId="35" formatCode="_(* #,##0.00_);_(* \(#,##0.00\);_(* &quot;-&quot;??_);_(@_)"/>
    </dxf>
    <dxf>
      <font>
        <b val="0"/>
        <i val="0"/>
        <strike val="0"/>
        <condense val="0"/>
        <extend val="0"/>
        <outline val="0"/>
        <shadow val="0"/>
        <u val="none"/>
        <vertAlign val="baseline"/>
        <sz val="12"/>
        <color theme="1"/>
        <name val="DIN Alternate Bold"/>
        <scheme val="none"/>
      </font>
      <numFmt numFmtId="35" formatCode="_(* #,##0.00_);_(* \(#,##0.00\);_(* &quot;-&quot;??_);_(@_)"/>
    </dxf>
    <dxf>
      <font>
        <b val="0"/>
        <i val="0"/>
        <strike val="0"/>
        <condense val="0"/>
        <extend val="0"/>
        <outline val="0"/>
        <shadow val="0"/>
        <u val="none"/>
        <vertAlign val="baseline"/>
        <sz val="12"/>
        <color theme="1"/>
        <name val="DIN Alternate Bold"/>
        <scheme val="none"/>
      </font>
      <numFmt numFmtId="35" formatCode="_(* #,##0.00_);_(* \(#,##0.00\);_(* &quot;-&quot;??_);_(@_)"/>
    </dxf>
    <dxf>
      <font>
        <b val="0"/>
        <i val="0"/>
        <strike val="0"/>
        <condense val="0"/>
        <extend val="0"/>
        <outline val="0"/>
        <shadow val="0"/>
        <u val="none"/>
        <vertAlign val="baseline"/>
        <sz val="12"/>
        <color theme="1"/>
        <name val="DIN Alternate Bold"/>
        <scheme val="none"/>
      </font>
      <numFmt numFmtId="1" formatCode="0"/>
      <fill>
        <patternFill patternType="solid">
          <fgColor indexed="64"/>
          <bgColor theme="0" tint="-4.9989318521683403E-2"/>
        </patternFill>
      </fill>
      <border diagonalUp="0" diagonalDown="0">
        <left/>
        <right style="thin">
          <color theme="6"/>
        </right>
        <top style="thin">
          <color theme="6"/>
        </top>
        <bottom style="thin">
          <color theme="6"/>
        </bottom>
        <vertical/>
        <horizontal/>
      </border>
    </dxf>
    <dxf>
      <border outline="0">
        <left style="thin">
          <color theme="6"/>
        </left>
      </border>
    </dxf>
    <dxf>
      <font>
        <b val="0"/>
        <i val="0"/>
        <strike val="0"/>
        <condense val="0"/>
        <extend val="0"/>
        <outline val="0"/>
        <shadow val="0"/>
        <u val="none"/>
        <vertAlign val="baseline"/>
        <sz val="12"/>
        <color theme="1"/>
        <name val="DIN Alternate Bold"/>
        <scheme val="none"/>
      </font>
    </dxf>
    <dxf>
      <font>
        <b val="0"/>
        <i val="0"/>
        <strike val="0"/>
        <condense val="0"/>
        <extend val="0"/>
        <outline val="0"/>
        <shadow val="0"/>
        <u val="none"/>
        <vertAlign val="baseline"/>
        <sz val="12"/>
        <color theme="1"/>
        <name val="DIN Alternate Bold"/>
        <scheme val="none"/>
      </font>
      <alignment horizontal="general" vertical="bottom" textRotation="0" wrapText="1" indent="0" justifyLastLine="0" shrinkToFit="0" readingOrder="0"/>
    </dxf>
    <dxf>
      <font>
        <strike val="0"/>
        <outline val="0"/>
        <shadow val="0"/>
        <u val="none"/>
        <vertAlign val="baseline"/>
        <name val="DIN Alternate Bold"/>
        <scheme val="none"/>
      </font>
    </dxf>
    <dxf>
      <font>
        <strike val="0"/>
        <outline val="0"/>
        <shadow val="0"/>
        <u val="none"/>
        <vertAlign val="baseline"/>
        <name val="DIN Alternate Bold"/>
        <scheme val="none"/>
      </font>
      <numFmt numFmtId="164" formatCode="0.0"/>
      <fill>
        <patternFill patternType="solid">
          <fgColor indexed="64"/>
          <bgColor rgb="FFE3DFD4"/>
        </patternFill>
      </fill>
    </dxf>
    <dxf>
      <font>
        <b val="0"/>
        <i val="0"/>
        <strike val="0"/>
        <condense val="0"/>
        <extend val="0"/>
        <outline val="0"/>
        <shadow val="0"/>
        <u val="none"/>
        <vertAlign val="baseline"/>
        <sz val="12"/>
        <color theme="1"/>
        <name val="DIN Alternate Bold"/>
        <scheme val="none"/>
      </font>
      <numFmt numFmtId="164" formatCode="0.0"/>
      <fill>
        <patternFill patternType="solid">
          <fgColor indexed="64"/>
          <bgColor rgb="FFE3DFD4"/>
        </patternFill>
      </fill>
      <border diagonalUp="0" diagonalDown="0" outline="0">
        <left style="thin">
          <color theme="6"/>
        </left>
        <right/>
        <top style="thin">
          <color theme="6"/>
        </top>
        <bottom style="thin">
          <color theme="6"/>
        </bottom>
      </border>
    </dxf>
    <dxf>
      <font>
        <b val="0"/>
        <i val="0"/>
        <strike val="0"/>
        <condense val="0"/>
        <extend val="0"/>
        <outline val="0"/>
        <shadow val="0"/>
        <u val="none"/>
        <vertAlign val="baseline"/>
        <sz val="12"/>
        <color theme="1"/>
        <name val="DIN Alternate Bold"/>
        <scheme val="none"/>
      </font>
      <numFmt numFmtId="164" formatCode="0.0"/>
      <fill>
        <patternFill patternType="solid">
          <fgColor indexed="64"/>
          <bgColor rgb="FFE3DFD4"/>
        </patternFill>
      </fill>
      <border diagonalUp="0" diagonalDown="0" outline="0">
        <left style="thin">
          <color theme="6"/>
        </left>
        <right style="thin">
          <color theme="6"/>
        </right>
        <top style="thin">
          <color theme="6"/>
        </top>
        <bottom style="thin">
          <color theme="6"/>
        </bottom>
      </border>
    </dxf>
    <dxf>
      <font>
        <b val="0"/>
        <i val="0"/>
        <strike val="0"/>
        <condense val="0"/>
        <extend val="0"/>
        <outline val="0"/>
        <shadow val="0"/>
        <u val="none"/>
        <vertAlign val="baseline"/>
        <sz val="12"/>
        <color theme="1"/>
        <name val="DIN Alternate Bold"/>
        <scheme val="none"/>
      </font>
      <numFmt numFmtId="1" formatCode="0"/>
      <fill>
        <patternFill patternType="solid">
          <fgColor indexed="64"/>
          <bgColor rgb="FFE3DFD4"/>
        </patternFill>
      </fill>
      <border diagonalUp="0" diagonalDown="0" outline="0">
        <left/>
        <right style="thin">
          <color theme="6"/>
        </right>
        <top style="thin">
          <color theme="6"/>
        </top>
        <bottom style="thin">
          <color theme="6"/>
        </bottom>
      </border>
    </dxf>
    <dxf>
      <border outline="0">
        <left style="thin">
          <color theme="6"/>
        </left>
      </border>
    </dxf>
    <dxf>
      <font>
        <strike val="0"/>
        <outline val="0"/>
        <shadow val="0"/>
        <u val="none"/>
        <vertAlign val="baseline"/>
        <name val="DIN Alternate Bold"/>
        <scheme val="none"/>
      </font>
    </dxf>
    <dxf>
      <font>
        <strike val="0"/>
        <outline val="0"/>
        <shadow val="0"/>
        <u val="none"/>
        <vertAlign val="baseline"/>
        <name val="DIN Alternate Bold"/>
        <scheme val="none"/>
      </font>
    </dxf>
    <dxf>
      <font>
        <b val="0"/>
        <i val="0"/>
        <strike val="0"/>
        <condense val="0"/>
        <extend val="0"/>
        <outline val="0"/>
        <shadow val="0"/>
        <u val="none"/>
        <vertAlign val="baseline"/>
        <sz val="12"/>
        <color theme="1"/>
        <name val="DIN Alternate Bold"/>
        <scheme val="none"/>
      </font>
      <numFmt numFmtId="165" formatCode="_(* #,##0.0_);_(* \(#,##0.0\);_(* &quot;-&quot;??_);_(@_)"/>
      <fill>
        <patternFill patternType="none">
          <fgColor indexed="64"/>
          <bgColor auto="1"/>
        </patternFill>
      </fill>
    </dxf>
    <dxf>
      <font>
        <b val="0"/>
        <i val="0"/>
        <strike val="0"/>
        <condense val="0"/>
        <extend val="0"/>
        <outline val="0"/>
        <shadow val="0"/>
        <u val="none"/>
        <vertAlign val="baseline"/>
        <sz val="12"/>
        <color theme="1"/>
        <name val="DIN Alternate Bold"/>
        <scheme val="none"/>
      </font>
      <numFmt numFmtId="165" formatCode="_(* #,##0.0_);_(* \(#,##0.0\);_(* &quot;-&quot;??_);_(@_)"/>
      <fill>
        <patternFill patternType="none">
          <fgColor indexed="64"/>
          <bgColor auto="1"/>
        </patternFill>
      </fill>
    </dxf>
    <dxf>
      <font>
        <b val="0"/>
        <i val="0"/>
        <strike val="0"/>
        <condense val="0"/>
        <extend val="0"/>
        <outline val="0"/>
        <shadow val="0"/>
        <u val="none"/>
        <vertAlign val="baseline"/>
        <sz val="12"/>
        <color theme="1"/>
        <name val="DIN Alternate Bold"/>
        <scheme val="none"/>
      </font>
      <numFmt numFmtId="165" formatCode="_(* #,##0.0_);_(* \(#,##0.0\);_(* &quot;-&quot;??_);_(@_)"/>
      <fill>
        <patternFill patternType="solid">
          <fgColor indexed="64"/>
          <bgColor theme="0" tint="-4.9989318521683403E-2"/>
        </patternFill>
      </fill>
    </dxf>
    <dxf>
      <font>
        <b val="0"/>
        <i val="0"/>
        <strike val="0"/>
        <condense val="0"/>
        <extend val="0"/>
        <outline val="0"/>
        <shadow val="0"/>
        <u val="none"/>
        <vertAlign val="baseline"/>
        <sz val="12"/>
        <color theme="1"/>
        <name val="DIN Alternate Bold"/>
        <scheme val="none"/>
      </font>
      <numFmt numFmtId="165" formatCode="_(* #,##0.0_);_(* \(#,##0.0\);_(* &quot;-&quot;??_);_(@_)"/>
      <fill>
        <patternFill patternType="solid">
          <fgColor indexed="64"/>
          <bgColor theme="0" tint="-4.9989318521683403E-2"/>
        </patternFill>
      </fill>
    </dxf>
    <dxf>
      <font>
        <b val="0"/>
        <i val="0"/>
        <strike val="0"/>
        <condense val="0"/>
        <extend val="0"/>
        <outline val="0"/>
        <shadow val="0"/>
        <u val="none"/>
        <vertAlign val="baseline"/>
        <sz val="12"/>
        <color theme="1"/>
        <name val="DIN Alternate Bold"/>
        <scheme val="none"/>
      </font>
      <numFmt numFmtId="165" formatCode="_(* #,##0.0_);_(* \(#,##0.0\);_(* &quot;-&quot;??_);_(@_)"/>
      <fill>
        <patternFill patternType="solid">
          <fgColor indexed="64"/>
          <bgColor theme="0" tint="-4.9989318521683403E-2"/>
        </patternFill>
      </fill>
    </dxf>
    <dxf>
      <font>
        <strike val="0"/>
        <outline val="0"/>
        <shadow val="0"/>
        <u val="none"/>
        <vertAlign val="baseline"/>
        <sz val="12"/>
        <color theme="1"/>
        <name val="DIN Alternate Bold"/>
        <scheme val="none"/>
      </font>
      <fill>
        <patternFill patternType="solid">
          <fgColor indexed="64"/>
          <bgColor theme="0" tint="-4.9989318521683403E-2"/>
        </patternFill>
      </fill>
    </dxf>
    <dxf>
      <font>
        <b val="0"/>
        <i val="0"/>
        <strike val="0"/>
        <condense val="0"/>
        <extend val="0"/>
        <outline val="0"/>
        <shadow val="0"/>
        <u val="none"/>
        <vertAlign val="baseline"/>
        <sz val="12"/>
        <color theme="1"/>
        <name val="DIN Alternate Bold"/>
        <scheme val="none"/>
      </font>
      <fill>
        <patternFill patternType="solid">
          <fgColor indexed="64"/>
          <bgColor theme="0" tint="-4.9989318521683403E-2"/>
        </patternFill>
      </fill>
    </dxf>
    <dxf>
      <font>
        <strike val="0"/>
        <outline val="0"/>
        <shadow val="0"/>
        <u val="none"/>
        <vertAlign val="baseline"/>
        <sz val="12"/>
        <color theme="1"/>
        <name val="DIN Alternate Bold"/>
        <scheme val="none"/>
      </font>
    </dxf>
    <dxf>
      <font>
        <strike val="0"/>
        <outline val="0"/>
        <shadow val="0"/>
        <u val="none"/>
        <vertAlign val="baseline"/>
        <sz val="13"/>
        <name val="DIN Alternate Bold"/>
        <scheme val="none"/>
      </font>
      <numFmt numFmtId="2" formatCode="0.00"/>
    </dxf>
    <dxf>
      <font>
        <strike val="0"/>
        <outline val="0"/>
        <shadow val="0"/>
        <u val="none"/>
        <vertAlign val="baseline"/>
        <sz val="13"/>
        <name val="DIN Alternate Bold"/>
        <scheme val="none"/>
      </font>
      <numFmt numFmtId="1" formatCode="0"/>
      <fill>
        <patternFill patternType="none">
          <fgColor indexed="64"/>
          <bgColor auto="1"/>
        </patternFill>
      </fill>
    </dxf>
    <dxf>
      <font>
        <strike val="0"/>
        <outline val="0"/>
        <shadow val="0"/>
        <u val="none"/>
        <vertAlign val="baseline"/>
        <sz val="13"/>
        <name val="DIN Alternate Bold"/>
        <scheme val="none"/>
      </font>
    </dxf>
    <dxf>
      <font>
        <strike val="0"/>
        <outline val="0"/>
        <shadow val="0"/>
        <u val="none"/>
        <vertAlign val="baseline"/>
        <sz val="13"/>
        <name val="DIN Alternate Bold"/>
        <scheme val="none"/>
      </font>
    </dxf>
    <dxf>
      <font>
        <strike val="0"/>
        <outline val="0"/>
        <shadow val="0"/>
        <u val="none"/>
        <vertAlign val="baseline"/>
        <sz val="13"/>
        <name val="DIN Alternate Bold"/>
        <scheme val="none"/>
      </font>
      <numFmt numFmtId="2" formatCode="0.00"/>
      <alignment horizontal="right" vertical="bottom" textRotation="0" wrapText="0" indent="0" justifyLastLine="0" shrinkToFit="0" readingOrder="0"/>
    </dxf>
    <dxf>
      <font>
        <strike val="0"/>
        <outline val="0"/>
        <shadow val="0"/>
        <u val="none"/>
        <vertAlign val="baseline"/>
        <sz val="13"/>
        <name val="DIN Alternate Bold"/>
        <scheme val="none"/>
      </font>
      <numFmt numFmtId="164" formatCode="0.0"/>
      <fill>
        <patternFill patternType="solid">
          <fgColor indexed="64"/>
          <bgColor rgb="FFEFEADD"/>
        </patternFill>
      </fill>
      <alignment horizontal="right" vertical="bottom" textRotation="0" wrapText="0" indent="0" justifyLastLine="0" shrinkToFit="0" readingOrder="0"/>
    </dxf>
    <dxf>
      <font>
        <strike val="0"/>
        <outline val="0"/>
        <shadow val="0"/>
        <u val="none"/>
        <vertAlign val="baseline"/>
        <sz val="13"/>
        <name val="DIN Alternate Bold"/>
        <scheme val="none"/>
      </font>
      <numFmt numFmtId="1" formatCode="0"/>
      <fill>
        <patternFill patternType="none">
          <fgColor indexed="64"/>
          <bgColor auto="1"/>
        </patternFill>
      </fill>
    </dxf>
    <dxf>
      <font>
        <strike val="0"/>
        <outline val="0"/>
        <shadow val="0"/>
        <u val="none"/>
        <vertAlign val="baseline"/>
        <sz val="13"/>
        <name val="DIN Alternate Bold"/>
        <scheme val="none"/>
      </font>
    </dxf>
    <dxf>
      <font>
        <strike val="0"/>
        <outline val="0"/>
        <shadow val="0"/>
        <u val="none"/>
        <vertAlign val="baseline"/>
        <sz val="13"/>
        <name val="DIN Alternate Bold"/>
        <scheme val="none"/>
      </font>
    </dxf>
    <dxf>
      <font>
        <strike val="0"/>
        <outline val="0"/>
        <shadow val="0"/>
        <u val="none"/>
        <vertAlign val="baseline"/>
        <sz val="13"/>
        <color theme="1"/>
        <name val="DIN Alternate Bold"/>
        <scheme val="none"/>
      </font>
    </dxf>
    <dxf>
      <font>
        <strike val="0"/>
        <outline val="0"/>
        <shadow val="0"/>
        <u val="none"/>
        <vertAlign val="baseline"/>
        <sz val="13"/>
        <color theme="1"/>
        <name val="DIN Alternate Bold"/>
        <scheme val="none"/>
      </font>
    </dxf>
    <dxf>
      <font>
        <strike val="0"/>
        <outline val="0"/>
        <shadow val="0"/>
        <u val="none"/>
        <vertAlign val="baseline"/>
        <sz val="13"/>
        <color theme="1"/>
        <name val="DIN Alternate Bold"/>
        <scheme val="none"/>
      </font>
    </dxf>
    <dxf>
      <font>
        <strike val="0"/>
        <outline val="0"/>
        <shadow val="0"/>
        <u val="none"/>
        <vertAlign val="baseline"/>
        <sz val="13"/>
        <color theme="1"/>
        <name val="DIN Alternate Bold"/>
        <scheme val="none"/>
      </font>
      <fill>
        <patternFill patternType="solid">
          <fgColor indexed="64"/>
          <bgColor theme="0" tint="-0.14999847407452621"/>
        </patternFill>
      </fill>
    </dxf>
    <dxf>
      <font>
        <strike val="0"/>
        <outline val="0"/>
        <shadow val="0"/>
        <u val="none"/>
        <vertAlign val="baseline"/>
        <sz val="13"/>
        <color theme="1"/>
        <name val="DIN Alternate Bold"/>
        <scheme val="none"/>
      </font>
    </dxf>
    <dxf>
      <font>
        <strike val="0"/>
        <outline val="0"/>
        <shadow val="0"/>
        <u val="none"/>
        <vertAlign val="baseline"/>
        <sz val="13"/>
        <color theme="1"/>
        <name val="DIN Alternate Bold"/>
        <scheme val="none"/>
      </font>
    </dxf>
    <dxf>
      <font>
        <b val="0"/>
        <i val="0"/>
        <strike val="0"/>
        <condense val="0"/>
        <extend val="0"/>
        <outline val="0"/>
        <shadow val="0"/>
        <u val="none"/>
        <vertAlign val="baseline"/>
        <sz val="13"/>
        <color theme="1"/>
        <name val="DIN Alternate Bold"/>
        <scheme val="none"/>
      </font>
      <numFmt numFmtId="164" formatCode="0.0"/>
    </dxf>
    <dxf>
      <font>
        <b val="0"/>
        <i val="0"/>
        <strike val="0"/>
        <condense val="0"/>
        <extend val="0"/>
        <outline val="0"/>
        <shadow val="0"/>
        <u val="none"/>
        <vertAlign val="baseline"/>
        <sz val="13"/>
        <color theme="1"/>
        <name val="DIN Alternate Bold"/>
        <scheme val="none"/>
      </font>
      <numFmt numFmtId="164" formatCode="0.0"/>
    </dxf>
    <dxf>
      <font>
        <b val="0"/>
        <i val="0"/>
        <strike val="0"/>
        <condense val="0"/>
        <extend val="0"/>
        <outline val="0"/>
        <shadow val="0"/>
        <u val="none"/>
        <vertAlign val="baseline"/>
        <sz val="13"/>
        <color theme="1"/>
        <name val="DIN Alternate Bold"/>
        <scheme val="none"/>
      </font>
      <numFmt numFmtId="0" formatCode="General"/>
    </dxf>
    <dxf>
      <font>
        <b val="0"/>
        <i val="0"/>
        <strike val="0"/>
        <condense val="0"/>
        <extend val="0"/>
        <outline val="0"/>
        <shadow val="0"/>
        <u val="none"/>
        <vertAlign val="baseline"/>
        <sz val="13"/>
        <color theme="1"/>
        <name val="DIN Alternate Bold"/>
        <scheme val="none"/>
      </font>
      <numFmt numFmtId="164" formatCode="0.0"/>
    </dxf>
    <dxf>
      <font>
        <b val="0"/>
        <i val="0"/>
        <strike val="0"/>
        <condense val="0"/>
        <extend val="0"/>
        <outline val="0"/>
        <shadow val="0"/>
        <u val="none"/>
        <vertAlign val="baseline"/>
        <sz val="13"/>
        <color theme="1"/>
        <name val="DIN Alternate Bold"/>
        <scheme val="none"/>
      </font>
      <numFmt numFmtId="0" formatCode="General"/>
    </dxf>
    <dxf>
      <font>
        <b val="0"/>
        <i val="0"/>
        <strike val="0"/>
        <condense val="0"/>
        <extend val="0"/>
        <outline val="0"/>
        <shadow val="0"/>
        <u val="none"/>
        <vertAlign val="baseline"/>
        <sz val="13"/>
        <color theme="1"/>
        <name val="DIN Alternate Bold"/>
        <scheme val="none"/>
      </font>
      <numFmt numFmtId="164" formatCode="0.0"/>
    </dxf>
    <dxf>
      <font>
        <b val="0"/>
        <i val="0"/>
        <strike val="0"/>
        <condense val="0"/>
        <extend val="0"/>
        <outline val="0"/>
        <shadow val="0"/>
        <u val="none"/>
        <vertAlign val="baseline"/>
        <sz val="13"/>
        <color theme="1"/>
        <name val="DIN Alternate Bold"/>
        <scheme val="none"/>
      </font>
      <numFmt numFmtId="0" formatCode="General"/>
    </dxf>
    <dxf>
      <font>
        <b val="0"/>
        <i val="0"/>
        <strike val="0"/>
        <condense val="0"/>
        <extend val="0"/>
        <outline val="0"/>
        <shadow val="0"/>
        <u val="none"/>
        <vertAlign val="baseline"/>
        <sz val="13"/>
        <color theme="1"/>
        <name val="DIN Alternate Bold"/>
        <scheme val="none"/>
      </font>
      <numFmt numFmtId="164" formatCode="0.0"/>
    </dxf>
    <dxf>
      <font>
        <b val="0"/>
        <i val="0"/>
        <strike val="0"/>
        <condense val="0"/>
        <extend val="0"/>
        <outline val="0"/>
        <shadow val="0"/>
        <u val="none"/>
        <vertAlign val="baseline"/>
        <sz val="13"/>
        <color theme="1"/>
        <name val="DIN Alternate Bold"/>
        <scheme val="none"/>
      </font>
      <numFmt numFmtId="1" formatCode="0"/>
      <fill>
        <patternFill patternType="solid">
          <fgColor indexed="64"/>
          <bgColor theme="0" tint="-0.249977111117893"/>
        </patternFill>
      </fill>
    </dxf>
    <dxf>
      <font>
        <b val="0"/>
        <i val="0"/>
        <strike val="0"/>
        <condense val="0"/>
        <extend val="0"/>
        <outline val="0"/>
        <shadow val="0"/>
        <u val="none"/>
        <vertAlign val="baseline"/>
        <sz val="13"/>
        <color theme="1"/>
        <name val="DIN Alternate Bold"/>
        <scheme val="none"/>
      </font>
    </dxf>
    <dxf>
      <font>
        <b val="0"/>
        <i val="0"/>
        <strike val="0"/>
        <condense val="0"/>
        <extend val="0"/>
        <outline val="0"/>
        <shadow val="0"/>
        <u val="none"/>
        <vertAlign val="baseline"/>
        <sz val="13"/>
        <color theme="1"/>
        <name val="DIN Alternate Bold"/>
        <scheme val="none"/>
      </font>
    </dxf>
    <dxf>
      <font>
        <strike val="0"/>
        <outline val="0"/>
        <shadow val="0"/>
        <u val="none"/>
        <vertAlign val="baseline"/>
        <name val="DIN Alternate Bold"/>
        <scheme val="none"/>
      </font>
    </dxf>
    <dxf>
      <font>
        <strike val="0"/>
        <outline val="0"/>
        <shadow val="0"/>
        <u val="none"/>
        <vertAlign val="baseline"/>
        <name val="DIN Alternate Bold"/>
        <scheme val="none"/>
      </font>
    </dxf>
    <dxf>
      <font>
        <strike val="0"/>
        <outline val="0"/>
        <shadow val="0"/>
        <u val="none"/>
        <vertAlign val="baseline"/>
        <name val="DIN Alternate Bold"/>
        <scheme val="none"/>
      </font>
    </dxf>
    <dxf>
      <font>
        <strike val="0"/>
        <outline val="0"/>
        <shadow val="0"/>
        <u val="none"/>
        <vertAlign val="baseline"/>
        <name val="DIN Alternate Bold"/>
        <scheme val="none"/>
      </font>
      <fill>
        <patternFill patternType="solid">
          <fgColor indexed="64"/>
          <bgColor theme="0" tint="-0.14999847407452621"/>
        </patternFill>
      </fill>
    </dxf>
    <dxf>
      <font>
        <strike val="0"/>
        <outline val="0"/>
        <shadow val="0"/>
        <u val="none"/>
        <vertAlign val="baseline"/>
        <name val="DIN Alternate Bold"/>
        <scheme val="none"/>
      </font>
    </dxf>
    <dxf>
      <font>
        <strike val="0"/>
        <outline val="0"/>
        <shadow val="0"/>
        <u val="none"/>
        <vertAlign val="baseline"/>
        <name val="DIN Alternate Bold"/>
        <scheme val="none"/>
      </font>
    </dxf>
    <dxf>
      <font>
        <b val="0"/>
        <i val="0"/>
        <strike val="0"/>
        <condense val="0"/>
        <extend val="0"/>
        <outline val="0"/>
        <shadow val="0"/>
        <u val="none"/>
        <vertAlign val="baseline"/>
        <sz val="11"/>
        <color rgb="FF000000"/>
        <name val="DIN Alternate Bold"/>
        <scheme val="none"/>
      </font>
      <numFmt numFmtId="164" formatCode="0.0"/>
    </dxf>
    <dxf>
      <font>
        <b val="0"/>
        <i val="0"/>
        <strike val="0"/>
        <condense val="0"/>
        <extend val="0"/>
        <outline val="0"/>
        <shadow val="0"/>
        <u val="none"/>
        <vertAlign val="baseline"/>
        <sz val="11"/>
        <color rgb="FF000000"/>
        <name val="DIN Alternate Bold"/>
        <scheme val="none"/>
      </font>
      <numFmt numFmtId="1" formatCode="0"/>
    </dxf>
    <dxf>
      <font>
        <b val="0"/>
        <i val="0"/>
        <strike val="0"/>
        <condense val="0"/>
        <extend val="0"/>
        <outline val="0"/>
        <shadow val="0"/>
        <u val="none"/>
        <vertAlign val="baseline"/>
        <sz val="11"/>
        <color rgb="FF000000"/>
        <name val="DIN Alternate Bold"/>
        <scheme val="none"/>
      </font>
    </dxf>
    <dxf>
      <font>
        <b val="0"/>
        <i val="0"/>
        <strike val="0"/>
        <condense val="0"/>
        <extend val="0"/>
        <outline val="0"/>
        <shadow val="0"/>
        <u val="none"/>
        <vertAlign val="baseline"/>
        <sz val="11"/>
        <color rgb="FF000000"/>
        <name val="DIN Alternate Bold"/>
        <scheme val="none"/>
      </font>
    </dxf>
    <dxf>
      <font>
        <b val="0"/>
        <i val="0"/>
        <strike val="0"/>
        <condense val="0"/>
        <extend val="0"/>
        <outline val="0"/>
        <shadow val="0"/>
        <u val="none"/>
        <vertAlign val="baseline"/>
        <sz val="11"/>
        <color rgb="FF000000"/>
        <name val="DIN Alternate Bold"/>
        <scheme val="none"/>
      </font>
      <numFmt numFmtId="164" formatCode="0.0"/>
    </dxf>
    <dxf>
      <font>
        <b val="0"/>
        <i val="0"/>
        <strike val="0"/>
        <condense val="0"/>
        <extend val="0"/>
        <outline val="0"/>
        <shadow val="0"/>
        <u val="none"/>
        <vertAlign val="baseline"/>
        <sz val="11"/>
        <color rgb="FF000000"/>
        <name val="DIN Alternate Bold"/>
        <scheme val="none"/>
      </font>
      <numFmt numFmtId="1" formatCode="0"/>
    </dxf>
    <dxf>
      <font>
        <b val="0"/>
        <i val="0"/>
        <strike val="0"/>
        <condense val="0"/>
        <extend val="0"/>
        <outline val="0"/>
        <shadow val="0"/>
        <u val="none"/>
        <vertAlign val="baseline"/>
        <sz val="11"/>
        <color rgb="FF000000"/>
        <name val="DIN Alternate Bold"/>
        <scheme val="none"/>
      </font>
    </dxf>
    <dxf>
      <font>
        <strike val="0"/>
        <outline val="0"/>
        <shadow val="0"/>
        <u val="none"/>
        <vertAlign val="baseline"/>
        <name val="DIN Alternate Bold"/>
        <scheme val="none"/>
      </font>
    </dxf>
    <dxf>
      <font>
        <strike val="0"/>
        <outline val="0"/>
        <shadow val="0"/>
        <u val="none"/>
        <vertAlign val="baseline"/>
        <name val="DIN Alternate Bold"/>
        <scheme val="none"/>
      </font>
      <numFmt numFmtId="2" formatCode="0.00"/>
    </dxf>
    <dxf>
      <font>
        <strike val="0"/>
        <outline val="0"/>
        <shadow val="0"/>
        <u val="none"/>
        <vertAlign val="baseline"/>
        <name val="DIN Alternate Bold"/>
        <scheme val="none"/>
      </font>
      <numFmt numFmtId="2" formatCode="0.00"/>
    </dxf>
    <dxf>
      <font>
        <strike val="0"/>
        <outline val="0"/>
        <shadow val="0"/>
        <u val="none"/>
        <vertAlign val="baseline"/>
        <name val="DIN Alternate Bold"/>
        <scheme val="none"/>
      </font>
      <numFmt numFmtId="1" formatCode="0"/>
      <fill>
        <patternFill patternType="none">
          <fgColor indexed="64"/>
          <bgColor auto="1"/>
        </patternFill>
      </fill>
    </dxf>
    <dxf>
      <font>
        <strike val="0"/>
        <outline val="0"/>
        <shadow val="0"/>
        <u val="none"/>
        <vertAlign val="baseline"/>
        <name val="DIN Alternate Bold"/>
        <scheme val="none"/>
      </font>
      <numFmt numFmtId="2" formatCode="0.00"/>
    </dxf>
    <dxf>
      <font>
        <strike val="0"/>
        <outline val="0"/>
        <shadow val="0"/>
        <u val="none"/>
        <vertAlign val="baseline"/>
        <name val="DIN Alternate Bold"/>
        <scheme val="none"/>
      </font>
      <numFmt numFmtId="2" formatCode="0.00"/>
    </dxf>
    <dxf>
      <font>
        <strike val="0"/>
        <outline val="0"/>
        <shadow val="0"/>
        <u val="none"/>
        <vertAlign val="baseline"/>
        <name val="DIN Alternate Bold"/>
        <scheme val="none"/>
      </font>
      <numFmt numFmtId="2" formatCode="0.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 formatCode="0"/>
      <fill>
        <patternFill patternType="solid">
          <fgColor indexed="64"/>
          <bgColor theme="0" tint="-0.14999847407452621"/>
        </patternFill>
      </fill>
    </dxf>
    <dxf>
      <font>
        <strike val="0"/>
        <outline val="0"/>
        <shadow val="0"/>
        <u val="none"/>
        <vertAlign val="baseline"/>
        <name val="DIN Alternate Bold"/>
        <scheme val="none"/>
      </font>
    </dxf>
    <dxf>
      <font>
        <strike val="0"/>
        <outline val="0"/>
        <shadow val="0"/>
        <u val="none"/>
        <vertAlign val="baseline"/>
        <name val="DIN Alternate Bold"/>
        <scheme val="none"/>
      </font>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 formatCode="0"/>
      <fill>
        <patternFill patternType="solid">
          <fgColor indexed="64"/>
          <bgColor theme="0" tint="-0.14999847407452621"/>
        </patternFill>
      </fill>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2" formatCode="0.00"/>
    </dxf>
    <dxf>
      <font>
        <strike val="0"/>
        <outline val="0"/>
        <shadow val="0"/>
        <u val="none"/>
        <vertAlign val="baseline"/>
        <name val="DIN Alternate Bold"/>
        <scheme val="none"/>
      </font>
      <numFmt numFmtId="1" formatCode="0"/>
      <fill>
        <patternFill patternType="none">
          <fgColor indexed="64"/>
          <bgColor auto="1"/>
        </patternFill>
      </fill>
    </dxf>
    <dxf>
      <font>
        <strike val="0"/>
        <outline val="0"/>
        <shadow val="0"/>
        <u val="none"/>
        <vertAlign val="baseline"/>
        <name val="DIN Alternate Bold"/>
        <scheme val="none"/>
      </font>
    </dxf>
    <dxf>
      <font>
        <strike val="0"/>
        <outline val="0"/>
        <shadow val="0"/>
        <u val="none"/>
        <vertAlign val="baseline"/>
        <name val="DIN Alternate Bold"/>
        <scheme val="none"/>
      </font>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 formatCode="0"/>
      <fill>
        <patternFill patternType="solid">
          <fgColor indexed="64"/>
          <bgColor theme="0" tint="-0.14999847407452621"/>
        </patternFill>
      </fill>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 formatCode="0"/>
      <fill>
        <patternFill patternType="solid">
          <fgColor indexed="64"/>
          <bgColor theme="0" tint="-0.14999847407452621"/>
        </patternFill>
      </fill>
    </dxf>
    <dxf>
      <font>
        <strike val="0"/>
        <outline val="0"/>
        <shadow val="0"/>
        <u val="none"/>
        <vertAlign val="baseline"/>
        <name val="DIN Alternate Bold"/>
        <scheme val="none"/>
      </font>
    </dxf>
    <dxf>
      <font>
        <strike val="0"/>
        <outline val="0"/>
        <shadow val="0"/>
        <u val="none"/>
        <vertAlign val="baseline"/>
        <name val="DIN Alternate Bold"/>
        <scheme val="none"/>
      </font>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 formatCode="0"/>
      <fill>
        <patternFill patternType="solid">
          <fgColor indexed="64"/>
          <bgColor theme="0" tint="-0.14999847407452621"/>
        </patternFill>
      </fill>
    </dxf>
    <dxf>
      <font>
        <strike val="0"/>
        <outline val="0"/>
        <shadow val="0"/>
        <u val="none"/>
        <vertAlign val="baseline"/>
        <name val="DIN Alternate Bold"/>
        <scheme val="none"/>
      </font>
    </dxf>
    <dxf>
      <font>
        <strike val="0"/>
        <outline val="0"/>
        <shadow val="0"/>
        <u val="none"/>
        <vertAlign val="baseline"/>
        <name val="DIN Alternate Bold"/>
        <scheme val="none"/>
      </font>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 formatCode="0"/>
      <fill>
        <patternFill patternType="solid">
          <fgColor indexed="64"/>
          <bgColor theme="0" tint="-0.14999847407452621"/>
        </patternFill>
      </fill>
    </dxf>
    <dxf>
      <font>
        <strike val="0"/>
        <outline val="0"/>
        <shadow val="0"/>
        <u val="none"/>
        <vertAlign val="baseline"/>
        <name val="DIN Alternate Bold"/>
        <scheme val="none"/>
      </font>
    </dxf>
    <dxf>
      <font>
        <strike val="0"/>
        <outline val="0"/>
        <shadow val="0"/>
        <u val="none"/>
        <vertAlign val="baseline"/>
        <name val="DIN Alternate Bold"/>
        <scheme val="none"/>
      </font>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64" formatCode="0.0"/>
    </dxf>
    <dxf>
      <font>
        <strike val="0"/>
        <outline val="0"/>
        <shadow val="0"/>
        <u val="none"/>
        <vertAlign val="baseline"/>
        <name val="DIN Alternate Bold"/>
        <scheme val="none"/>
      </font>
      <numFmt numFmtId="1" formatCode="0"/>
      <fill>
        <patternFill patternType="solid">
          <fgColor indexed="64"/>
          <bgColor theme="0" tint="-0.14999847407452621"/>
        </patternFill>
      </fill>
    </dxf>
    <dxf>
      <font>
        <strike val="0"/>
        <outline val="0"/>
        <shadow val="0"/>
        <u val="none"/>
        <vertAlign val="baseline"/>
        <name val="DIN Alternate Bold"/>
        <scheme val="none"/>
      </font>
    </dxf>
    <dxf>
      <font>
        <b val="0"/>
        <strike val="0"/>
        <outline val="0"/>
        <shadow val="0"/>
        <u val="none"/>
        <vertAlign val="baseline"/>
        <name val="DIN Alternate Bold"/>
        <scheme val="none"/>
      </font>
    </dxf>
  </dxfs>
  <tableStyles count="0" defaultTableStyle="TableStyleMedium2" defaultPivotStyle="PivotStyleLight16"/>
  <colors>
    <mruColors>
      <color rgb="FF55220B"/>
      <color rgb="FF44533C"/>
      <color rgb="FFB85011"/>
      <color rgb="FF982508"/>
      <color rgb="FFF3AB2C"/>
      <color rgb="FFC4C0B5"/>
      <color rgb="FF048743"/>
      <color rgb="FFE56B12"/>
      <color rgb="FF8E8D85"/>
      <color rgb="FF9E9C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19088555188987"/>
          <c:y val="3.6666666666666667E-2"/>
          <c:w val="0.87097415760254004"/>
          <c:h val="0.8017818422272448"/>
        </c:manualLayout>
      </c:layout>
      <c:barChart>
        <c:barDir val="col"/>
        <c:grouping val="clustered"/>
        <c:varyColors val="0"/>
        <c:ser>
          <c:idx val="0"/>
          <c:order val="0"/>
          <c:tx>
            <c:strRef>
              <c:f>'#1 Financial Dashboard'!$AA$59</c:f>
              <c:strCache>
                <c:ptCount val="1"/>
                <c:pt idx="0">
                  <c:v>Total Revenue </c:v>
                </c:pt>
              </c:strCache>
            </c:strRef>
          </c:tx>
          <c:spPr>
            <a:solidFill>
              <a:srgbClr val="048743"/>
            </a:solidFill>
            <a:ln>
              <a:noFill/>
            </a:ln>
            <a:effectLst/>
          </c:spPr>
          <c:invertIfNegative val="0"/>
          <c:cat>
            <c:numRef>
              <c:f>'#1 Financial Dashboard'!$AB$57:$AF$57</c:f>
              <c:numCache>
                <c:formatCode>General</c:formatCode>
                <c:ptCount val="5"/>
                <c:pt idx="0">
                  <c:v>2015</c:v>
                </c:pt>
                <c:pt idx="1">
                  <c:v>2016</c:v>
                </c:pt>
                <c:pt idx="2">
                  <c:v>2017</c:v>
                </c:pt>
                <c:pt idx="3">
                  <c:v>2018</c:v>
                </c:pt>
                <c:pt idx="4">
                  <c:v>2019</c:v>
                </c:pt>
              </c:numCache>
            </c:numRef>
          </c:cat>
          <c:val>
            <c:numRef>
              <c:f>'#1 Financial Dashboard'!$AB$59:$AF$59</c:f>
              <c:numCache>
                <c:formatCode>_(* #,##0_);_(* \(#,##0\);_(* "-"??_);_(@_)</c:formatCode>
                <c:ptCount val="5"/>
                <c:pt idx="0">
                  <c:v>20511</c:v>
                </c:pt>
                <c:pt idx="1">
                  <c:v>20792</c:v>
                </c:pt>
                <c:pt idx="2">
                  <c:v>21888</c:v>
                </c:pt>
                <c:pt idx="3">
                  <c:v>22471</c:v>
                </c:pt>
                <c:pt idx="4">
                  <c:v>23969</c:v>
                </c:pt>
              </c:numCache>
            </c:numRef>
          </c:val>
          <c:extLst>
            <c:ext xmlns:c16="http://schemas.microsoft.com/office/drawing/2014/chart" uri="{C3380CC4-5D6E-409C-BE32-E72D297353CC}">
              <c16:uniqueId val="{00000000-59F0-4848-8865-B627F2E99502}"/>
            </c:ext>
          </c:extLst>
        </c:ser>
        <c:ser>
          <c:idx val="1"/>
          <c:order val="1"/>
          <c:tx>
            <c:strRef>
              <c:f>'#1 Financial Dashboard'!$AA$60</c:f>
              <c:strCache>
                <c:ptCount val="1"/>
                <c:pt idx="0">
                  <c:v>Cost of goods sold</c:v>
                </c:pt>
              </c:strCache>
            </c:strRef>
          </c:tx>
          <c:spPr>
            <a:solidFill>
              <a:srgbClr val="C4C0B5"/>
            </a:solidFill>
            <a:ln>
              <a:noFill/>
            </a:ln>
            <a:effectLst/>
          </c:spPr>
          <c:invertIfNegative val="0"/>
          <c:cat>
            <c:numRef>
              <c:f>'#1 Financial Dashboard'!$AB$57:$AF$57</c:f>
              <c:numCache>
                <c:formatCode>General</c:formatCode>
                <c:ptCount val="5"/>
                <c:pt idx="0">
                  <c:v>2015</c:v>
                </c:pt>
                <c:pt idx="1">
                  <c:v>2016</c:v>
                </c:pt>
                <c:pt idx="2">
                  <c:v>2017</c:v>
                </c:pt>
                <c:pt idx="3">
                  <c:v>2018</c:v>
                </c:pt>
                <c:pt idx="4">
                  <c:v>2019</c:v>
                </c:pt>
              </c:numCache>
            </c:numRef>
          </c:cat>
          <c:val>
            <c:numRef>
              <c:f>'#1 Financial Dashboard'!$AB$60:$AF$60</c:f>
              <c:numCache>
                <c:formatCode>_(* #,##0_);_(* \(#,##0\);_(* "-"??_);_(@_)</c:formatCode>
                <c:ptCount val="5"/>
                <c:pt idx="0">
                  <c:v>-12931</c:v>
                </c:pt>
                <c:pt idx="1">
                  <c:v>-13003</c:v>
                </c:pt>
                <c:pt idx="2">
                  <c:v>-13540</c:v>
                </c:pt>
                <c:pt idx="3">
                  <c:v>-13967</c:v>
                </c:pt>
                <c:pt idx="4">
                  <c:v>-14592</c:v>
                </c:pt>
              </c:numCache>
            </c:numRef>
          </c:val>
          <c:extLst>
            <c:ext xmlns:c16="http://schemas.microsoft.com/office/drawing/2014/chart" uri="{C3380CC4-5D6E-409C-BE32-E72D297353CC}">
              <c16:uniqueId val="{00000001-59F0-4848-8865-B627F2E99502}"/>
            </c:ext>
          </c:extLst>
        </c:ser>
        <c:ser>
          <c:idx val="2"/>
          <c:order val="2"/>
          <c:tx>
            <c:strRef>
              <c:f>'#1 Financial Dashboard'!$AA$61</c:f>
              <c:strCache>
                <c:ptCount val="1"/>
                <c:pt idx="0">
                  <c:v>Gross Profit </c:v>
                </c:pt>
              </c:strCache>
            </c:strRef>
          </c:tx>
          <c:spPr>
            <a:solidFill>
              <a:srgbClr val="971A1F"/>
            </a:solidFill>
            <a:ln>
              <a:noFill/>
            </a:ln>
            <a:effectLst/>
          </c:spPr>
          <c:invertIfNegative val="0"/>
          <c:cat>
            <c:numRef>
              <c:f>'#1 Financial Dashboard'!$AB$57:$AF$57</c:f>
              <c:numCache>
                <c:formatCode>General</c:formatCode>
                <c:ptCount val="5"/>
                <c:pt idx="0">
                  <c:v>2015</c:v>
                </c:pt>
                <c:pt idx="1">
                  <c:v>2016</c:v>
                </c:pt>
                <c:pt idx="2">
                  <c:v>2017</c:v>
                </c:pt>
                <c:pt idx="3">
                  <c:v>2018</c:v>
                </c:pt>
                <c:pt idx="4">
                  <c:v>2019</c:v>
                </c:pt>
              </c:numCache>
            </c:numRef>
          </c:cat>
          <c:val>
            <c:numRef>
              <c:f>'#1 Financial Dashboard'!$AB$61:$AF$61</c:f>
              <c:numCache>
                <c:formatCode>_(* #,##0_);_(* \(#,##0\);_(* "-"??_);_(@_)</c:formatCode>
                <c:ptCount val="5"/>
                <c:pt idx="0">
                  <c:v>7580</c:v>
                </c:pt>
                <c:pt idx="1">
                  <c:v>7789</c:v>
                </c:pt>
                <c:pt idx="2">
                  <c:v>8348</c:v>
                </c:pt>
                <c:pt idx="3">
                  <c:v>8504</c:v>
                </c:pt>
                <c:pt idx="4">
                  <c:v>9377</c:v>
                </c:pt>
              </c:numCache>
            </c:numRef>
          </c:val>
          <c:extLst>
            <c:ext xmlns:c16="http://schemas.microsoft.com/office/drawing/2014/chart" uri="{C3380CC4-5D6E-409C-BE32-E72D297353CC}">
              <c16:uniqueId val="{00000002-59F0-4848-8865-B627F2E99502}"/>
            </c:ext>
          </c:extLst>
        </c:ser>
        <c:dLbls>
          <c:showLegendKey val="0"/>
          <c:showVal val="0"/>
          <c:showCatName val="0"/>
          <c:showSerName val="0"/>
          <c:showPercent val="0"/>
          <c:showBubbleSize val="0"/>
        </c:dLbls>
        <c:gapWidth val="219"/>
        <c:overlap val="-27"/>
        <c:axId val="189782640"/>
        <c:axId val="188784352"/>
      </c:barChart>
      <c:lineChart>
        <c:grouping val="standard"/>
        <c:varyColors val="0"/>
        <c:ser>
          <c:idx val="3"/>
          <c:order val="3"/>
          <c:tx>
            <c:strRef>
              <c:f>'#1 Financial Dashboard'!$AA$62</c:f>
              <c:strCache>
                <c:ptCount val="1"/>
                <c:pt idx="0">
                  <c:v>Gross Profit Margin %</c:v>
                </c:pt>
              </c:strCache>
            </c:strRef>
          </c:tx>
          <c:spPr>
            <a:ln w="158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DIN Alternate" panose="020B0500000000000000" pitchFamily="34" charset="77"/>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 Financial Dashboard'!$AB$57:$AF$58</c:f>
              <c:multiLvlStrCache>
                <c:ptCount val="5"/>
                <c:lvl>
                  <c:pt idx="0">
                    <c:v>(In $millions)</c:v>
                  </c:pt>
                </c:lvl>
                <c:lvl>
                  <c:pt idx="0">
                    <c:v>2015</c:v>
                  </c:pt>
                  <c:pt idx="1">
                    <c:v>2016</c:v>
                  </c:pt>
                  <c:pt idx="2">
                    <c:v>2017</c:v>
                  </c:pt>
                  <c:pt idx="3">
                    <c:v>2018</c:v>
                  </c:pt>
                  <c:pt idx="4">
                    <c:v>2019</c:v>
                  </c:pt>
                </c:lvl>
              </c:multiLvlStrCache>
            </c:multiLvlStrRef>
          </c:cat>
          <c:val>
            <c:numRef>
              <c:f>'#1 Financial Dashboard'!$AB$62:$AF$62</c:f>
              <c:numCache>
                <c:formatCode>0.00%</c:formatCode>
                <c:ptCount val="5"/>
                <c:pt idx="0">
                  <c:v>0.36955779825459512</c:v>
                </c:pt>
                <c:pt idx="1">
                  <c:v>0.37461523662947288</c:v>
                </c:pt>
                <c:pt idx="2">
                  <c:v>0.38139619883040937</c:v>
                </c:pt>
                <c:pt idx="3">
                  <c:v>0.37844332695474164</c:v>
                </c:pt>
                <c:pt idx="4">
                  <c:v>0.39121365096583088</c:v>
                </c:pt>
              </c:numCache>
            </c:numRef>
          </c:val>
          <c:smooth val="0"/>
          <c:extLst>
            <c:ext xmlns:c16="http://schemas.microsoft.com/office/drawing/2014/chart" uri="{C3380CC4-5D6E-409C-BE32-E72D297353CC}">
              <c16:uniqueId val="{00000003-59F0-4848-8865-B627F2E99502}"/>
            </c:ext>
          </c:extLst>
        </c:ser>
        <c:dLbls>
          <c:showLegendKey val="0"/>
          <c:showVal val="0"/>
          <c:showCatName val="0"/>
          <c:showSerName val="0"/>
          <c:showPercent val="0"/>
          <c:showBubbleSize val="0"/>
        </c:dLbls>
        <c:marker val="1"/>
        <c:smooth val="0"/>
        <c:axId val="188987392"/>
        <c:axId val="188985744"/>
      </c:lineChart>
      <c:catAx>
        <c:axId val="18978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55220B"/>
                </a:solidFill>
                <a:latin typeface="DIN Condensed" pitchFamily="2" charset="0"/>
                <a:ea typeface="+mn-ea"/>
                <a:cs typeface="+mn-cs"/>
              </a:defRPr>
            </a:pPr>
            <a:endParaRPr lang="en-US"/>
          </a:p>
        </c:txPr>
        <c:crossAx val="188784352"/>
        <c:crosses val="autoZero"/>
        <c:auto val="1"/>
        <c:lblAlgn val="ctr"/>
        <c:lblOffset val="100"/>
        <c:noMultiLvlLbl val="0"/>
      </c:catAx>
      <c:valAx>
        <c:axId val="188784352"/>
        <c:scaling>
          <c:orientation val="minMax"/>
          <c:max val="70000"/>
          <c:min val="-3000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55220B"/>
                </a:solidFill>
                <a:latin typeface="DIN Alternate" panose="020B0500000000000000" pitchFamily="34" charset="77"/>
                <a:ea typeface="+mn-ea"/>
                <a:cs typeface="+mn-cs"/>
              </a:defRPr>
            </a:pPr>
            <a:endParaRPr lang="en-US"/>
          </a:p>
        </c:txPr>
        <c:crossAx val="189782640"/>
        <c:crosses val="autoZero"/>
        <c:crossBetween val="between"/>
      </c:valAx>
      <c:valAx>
        <c:axId val="18898574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88987392"/>
        <c:crosses val="max"/>
        <c:crossBetween val="between"/>
      </c:valAx>
      <c:catAx>
        <c:axId val="188987392"/>
        <c:scaling>
          <c:orientation val="minMax"/>
        </c:scaling>
        <c:delete val="1"/>
        <c:axPos val="b"/>
        <c:numFmt formatCode="General" sourceLinked="1"/>
        <c:majorTickMark val="none"/>
        <c:minorTickMark val="none"/>
        <c:tickLblPos val="nextTo"/>
        <c:crossAx val="1889857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55220B"/>
              </a:solidFill>
              <a:latin typeface="DIN Alternate" panose="020B0500000000000000" pitchFamily="34" charset="77"/>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47092149968478"/>
          <c:y val="7.6899661080019138E-2"/>
          <c:w val="0.8119258873755516"/>
          <c:h val="0.57728624118873717"/>
        </c:manualLayout>
      </c:layout>
      <c:barChart>
        <c:barDir val="col"/>
        <c:grouping val="stacked"/>
        <c:varyColors val="0"/>
        <c:ser>
          <c:idx val="0"/>
          <c:order val="0"/>
          <c:tx>
            <c:strRef>
              <c:f>'#2 Dashboard'!$T$46</c:f>
              <c:strCache>
                <c:ptCount val="1"/>
                <c:pt idx="0">
                  <c:v>Energy usage per hectoliter of production</c:v>
                </c:pt>
              </c:strCache>
            </c:strRef>
          </c:tx>
          <c:spPr>
            <a:solidFill>
              <a:schemeClr val="bg1">
                <a:lumMod val="85000"/>
              </a:schemeClr>
            </a:solidFill>
            <a:ln>
              <a:noFill/>
            </a:ln>
            <a:effectLst/>
          </c:spPr>
          <c:invertIfNegative val="0"/>
          <c:dPt>
            <c:idx val="2"/>
            <c:invertIfNegative val="0"/>
            <c:bubble3D val="0"/>
            <c:spPr>
              <a:solidFill>
                <a:srgbClr val="A8CF8F"/>
              </a:solidFill>
              <a:ln>
                <a:noFill/>
              </a:ln>
              <a:effectLst/>
            </c:spPr>
            <c:extLst>
              <c:ext xmlns:c16="http://schemas.microsoft.com/office/drawing/2014/chart" uri="{C3380CC4-5D6E-409C-BE32-E72D297353CC}">
                <c16:uniqueId val="{00000003-6BF8-CB4F-9494-2A8547842CA4}"/>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DIN Alternate" panose="020B0500000000000000" pitchFamily="34" charset="77"/>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Dashboard'!$Q$47:$Q$49</c:f>
              <c:numCache>
                <c:formatCode>0</c:formatCode>
                <c:ptCount val="3"/>
                <c:pt idx="0">
                  <c:v>2017</c:v>
                </c:pt>
                <c:pt idx="1">
                  <c:v>2018</c:v>
                </c:pt>
                <c:pt idx="2">
                  <c:v>2019</c:v>
                </c:pt>
              </c:numCache>
            </c:numRef>
          </c:cat>
          <c:val>
            <c:numRef>
              <c:f>'#2 Dashboard'!$T$47:$T$49</c:f>
              <c:numCache>
                <c:formatCode>_(* #,##0.00_);_(* \(#,##0.00\);_(* "-"??_);_(@_)</c:formatCode>
                <c:ptCount val="3"/>
                <c:pt idx="0">
                  <c:v>111.6</c:v>
                </c:pt>
                <c:pt idx="1">
                  <c:v>110.1</c:v>
                </c:pt>
                <c:pt idx="2">
                  <c:v>104.6</c:v>
                </c:pt>
              </c:numCache>
            </c:numRef>
          </c:val>
          <c:extLst>
            <c:ext xmlns:c16="http://schemas.microsoft.com/office/drawing/2014/chart" uri="{C3380CC4-5D6E-409C-BE32-E72D297353CC}">
              <c16:uniqueId val="{00000000-6BF8-CB4F-9494-2A8547842CA4}"/>
            </c:ext>
          </c:extLst>
        </c:ser>
        <c:ser>
          <c:idx val="1"/>
          <c:order val="1"/>
          <c:tx>
            <c:strRef>
              <c:f>'#2 Dashboard'!$U$46</c:f>
              <c:strCache>
                <c:ptCount val="1"/>
                <c:pt idx="0">
                  <c:v>Energy purchased per hectoliter of production </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DIN Alternate" panose="020B0500000000000000" pitchFamily="34" charset="77"/>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Dashboard'!$Q$47:$Q$49</c:f>
              <c:numCache>
                <c:formatCode>0</c:formatCode>
                <c:ptCount val="3"/>
                <c:pt idx="0">
                  <c:v>2017</c:v>
                </c:pt>
                <c:pt idx="1">
                  <c:v>2018</c:v>
                </c:pt>
                <c:pt idx="2">
                  <c:v>2019</c:v>
                </c:pt>
              </c:numCache>
            </c:numRef>
          </c:cat>
          <c:val>
            <c:numRef>
              <c:f>'#2 Dashboard'!$U$47:$U$49</c:f>
              <c:numCache>
                <c:formatCode>_(* #,##0.00_);_(* \(#,##0.00\);_(* "-"??_);_(@_)</c:formatCode>
                <c:ptCount val="3"/>
                <c:pt idx="0">
                  <c:v>101.2</c:v>
                </c:pt>
                <c:pt idx="1">
                  <c:v>106.8</c:v>
                </c:pt>
              </c:numCache>
            </c:numRef>
          </c:val>
          <c:extLst>
            <c:ext xmlns:c16="http://schemas.microsoft.com/office/drawing/2014/chart" uri="{C3380CC4-5D6E-409C-BE32-E72D297353CC}">
              <c16:uniqueId val="{00000001-6BF8-CB4F-9494-2A8547842CA4}"/>
            </c:ext>
          </c:extLst>
        </c:ser>
        <c:dLbls>
          <c:showLegendKey val="0"/>
          <c:showVal val="0"/>
          <c:showCatName val="0"/>
          <c:showSerName val="0"/>
          <c:showPercent val="0"/>
          <c:showBubbleSize val="0"/>
        </c:dLbls>
        <c:gapWidth val="150"/>
        <c:overlap val="100"/>
        <c:axId val="218614447"/>
        <c:axId val="211571839"/>
      </c:barChart>
      <c:catAx>
        <c:axId val="218614447"/>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DIN Condensed" pitchFamily="2" charset="0"/>
                <a:ea typeface="+mn-ea"/>
                <a:cs typeface="+mn-cs"/>
              </a:defRPr>
            </a:pPr>
            <a:endParaRPr lang="en-US"/>
          </a:p>
        </c:txPr>
        <c:crossAx val="211571839"/>
        <c:crosses val="autoZero"/>
        <c:auto val="1"/>
        <c:lblAlgn val="ctr"/>
        <c:lblOffset val="100"/>
        <c:noMultiLvlLbl val="0"/>
      </c:catAx>
      <c:valAx>
        <c:axId val="211571839"/>
        <c:scaling>
          <c:orientation val="minMax"/>
        </c:scaling>
        <c:delete val="1"/>
        <c:axPos val="l"/>
        <c:numFmt formatCode="_(* #,##0.00_);_(* \(#,##0.00\);_(* &quot;-&quot;??_);_(@_)" sourceLinked="1"/>
        <c:majorTickMark val="none"/>
        <c:minorTickMark val="none"/>
        <c:tickLblPos val="nextTo"/>
        <c:crossAx val="218614447"/>
        <c:crosses val="autoZero"/>
        <c:crossBetween val="between"/>
      </c:valAx>
      <c:spPr>
        <a:noFill/>
        <a:ln>
          <a:noFill/>
        </a:ln>
        <a:effectLst/>
      </c:spPr>
    </c:plotArea>
    <c:legend>
      <c:legendPos val="b"/>
      <c:layout>
        <c:manualLayout>
          <c:xMode val="edge"/>
          <c:yMode val="edge"/>
          <c:x val="6.781845312392018E-2"/>
          <c:y val="0.76385676324724106"/>
          <c:w val="0.81958354312729098"/>
          <c:h val="0.1766164104090407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2">
                  <a:lumMod val="50000"/>
                </a:schemeClr>
              </a:solidFill>
              <a:latin typeface="DIN Alternate" panose="020B0500000000000000" pitchFamily="34" charset="77"/>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884635404540963E-2"/>
          <c:y val="0.21481605049533081"/>
          <c:w val="0.89423072919091806"/>
          <c:h val="0.58509728610652811"/>
        </c:manualLayout>
      </c:layout>
      <c:lineChart>
        <c:grouping val="standard"/>
        <c:varyColors val="0"/>
        <c:ser>
          <c:idx val="0"/>
          <c:order val="0"/>
          <c:tx>
            <c:strRef>
              <c:f>'#1 Financial Dashboard'!$AA$95</c:f>
              <c:strCache>
                <c:ptCount val="1"/>
                <c:pt idx="0">
                  <c:v>ROE</c:v>
                </c:pt>
              </c:strCache>
            </c:strRef>
          </c:tx>
          <c:spPr>
            <a:ln w="15875" cap="rnd">
              <a:solidFill>
                <a:schemeClr val="accent1"/>
              </a:solidFill>
              <a:round/>
            </a:ln>
            <a:effectLst/>
          </c:spPr>
          <c:marker>
            <c:symbol val="none"/>
          </c:marker>
          <c:dPt>
            <c:idx val="1"/>
            <c:marker>
              <c:symbol val="none"/>
            </c:marker>
            <c:bubble3D val="0"/>
            <c:spPr>
              <a:ln w="15875" cap="rnd">
                <a:solidFill>
                  <a:srgbClr val="048743"/>
                </a:solidFill>
                <a:round/>
              </a:ln>
              <a:effectLst/>
            </c:spPr>
            <c:extLst>
              <c:ext xmlns:c16="http://schemas.microsoft.com/office/drawing/2014/chart" uri="{C3380CC4-5D6E-409C-BE32-E72D297353CC}">
                <c16:uniqueId val="{00000002-3031-5B40-8E35-5A9976C237CF}"/>
              </c:ext>
            </c:extLst>
          </c:dPt>
          <c:dPt>
            <c:idx val="2"/>
            <c:marker>
              <c:symbol val="none"/>
            </c:marker>
            <c:bubble3D val="0"/>
            <c:spPr>
              <a:ln w="15875" cap="rnd">
                <a:solidFill>
                  <a:schemeClr val="accent2"/>
                </a:solidFill>
                <a:round/>
              </a:ln>
              <a:effectLst/>
            </c:spPr>
            <c:extLst>
              <c:ext xmlns:c16="http://schemas.microsoft.com/office/drawing/2014/chart" uri="{C3380CC4-5D6E-409C-BE32-E72D297353CC}">
                <c16:uniqueId val="{00000003-3031-5B40-8E35-5A9976C237CF}"/>
              </c:ext>
            </c:extLst>
          </c:dPt>
          <c:dPt>
            <c:idx val="3"/>
            <c:marker>
              <c:symbol val="none"/>
            </c:marker>
            <c:bubble3D val="0"/>
            <c:spPr>
              <a:ln w="15875" cap="rnd">
                <a:solidFill>
                  <a:srgbClr val="FFC000"/>
                </a:solidFill>
                <a:round/>
              </a:ln>
              <a:effectLst/>
            </c:spPr>
            <c:extLst>
              <c:ext xmlns:c16="http://schemas.microsoft.com/office/drawing/2014/chart" uri="{C3380CC4-5D6E-409C-BE32-E72D297353CC}">
                <c16:uniqueId val="{00000004-3031-5B40-8E35-5A9976C237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5220B"/>
                    </a:solidFill>
                    <a:latin typeface="DIN Condensed"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 Financial Dashboard'!$AB$91:$AE$91</c:f>
              <c:numCache>
                <c:formatCode>General</c:formatCode>
                <c:ptCount val="4"/>
                <c:pt idx="0">
                  <c:v>2016</c:v>
                </c:pt>
                <c:pt idx="1">
                  <c:v>2017</c:v>
                </c:pt>
                <c:pt idx="2">
                  <c:v>2018</c:v>
                </c:pt>
                <c:pt idx="3">
                  <c:v>2019</c:v>
                </c:pt>
              </c:numCache>
            </c:numRef>
          </c:cat>
          <c:val>
            <c:numRef>
              <c:f>'#1 Financial Dashboard'!$AB$95:$AE$95</c:f>
              <c:numCache>
                <c:formatCode>0.0%</c:formatCode>
                <c:ptCount val="4"/>
                <c:pt idx="0">
                  <c:v>0.11633177217102281</c:v>
                </c:pt>
                <c:pt idx="1">
                  <c:v>0.1452593649125441</c:v>
                </c:pt>
                <c:pt idx="2">
                  <c:v>0.13253935088452432</c:v>
                </c:pt>
                <c:pt idx="3">
                  <c:v>0.13414256518238682</c:v>
                </c:pt>
              </c:numCache>
            </c:numRef>
          </c:val>
          <c:smooth val="0"/>
          <c:extLst>
            <c:ext xmlns:c16="http://schemas.microsoft.com/office/drawing/2014/chart" uri="{C3380CC4-5D6E-409C-BE32-E72D297353CC}">
              <c16:uniqueId val="{00000000-3031-5B40-8E35-5A9976C237CF}"/>
            </c:ext>
          </c:extLst>
        </c:ser>
        <c:dLbls>
          <c:showLegendKey val="0"/>
          <c:showVal val="0"/>
          <c:showCatName val="0"/>
          <c:showSerName val="0"/>
          <c:showPercent val="0"/>
          <c:showBubbleSize val="0"/>
        </c:dLbls>
        <c:smooth val="0"/>
        <c:axId val="188917872"/>
        <c:axId val="194445344"/>
      </c:lineChart>
      <c:catAx>
        <c:axId val="188917872"/>
        <c:scaling>
          <c:orientation val="minMax"/>
        </c:scaling>
        <c:delete val="0"/>
        <c:axPos val="b"/>
        <c:numFmt formatCode="General" sourceLinked="1"/>
        <c:majorTickMark val="out"/>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1200" b="0" i="0" u="none" strike="noStrike" kern="1200" baseline="0">
                <a:solidFill>
                  <a:srgbClr val="55220B"/>
                </a:solidFill>
                <a:latin typeface="DIN Condensed" pitchFamily="2" charset="0"/>
                <a:ea typeface="+mn-ea"/>
                <a:cs typeface="+mn-cs"/>
              </a:defRPr>
            </a:pPr>
            <a:endParaRPr lang="en-US"/>
          </a:p>
        </c:txPr>
        <c:crossAx val="194445344"/>
        <c:crosses val="autoZero"/>
        <c:auto val="1"/>
        <c:lblAlgn val="ctr"/>
        <c:lblOffset val="100"/>
        <c:noMultiLvlLbl val="0"/>
      </c:catAx>
      <c:valAx>
        <c:axId val="194445344"/>
        <c:scaling>
          <c:orientation val="minMax"/>
          <c:min val="3.0000000000000006E-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889178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 Financial Dashboard'!$AA$8</c:f>
              <c:strCache>
                <c:ptCount val="1"/>
                <c:pt idx="0">
                  <c:v>Total Revenue </c:v>
                </c:pt>
              </c:strCache>
            </c:strRef>
          </c:tx>
          <c:spPr>
            <a:solidFill>
              <a:srgbClr val="E56B12"/>
            </a:solidFill>
            <a:ln>
              <a:noFill/>
            </a:ln>
            <a:effectLst/>
          </c:spPr>
          <c:invertIfNegative val="0"/>
          <c:cat>
            <c:numRef>
              <c:f>'#1 Financial Dashboard'!$AB$6:$AF$6</c:f>
              <c:numCache>
                <c:formatCode>General</c:formatCode>
                <c:ptCount val="5"/>
                <c:pt idx="0">
                  <c:v>2015</c:v>
                </c:pt>
                <c:pt idx="1">
                  <c:v>2016</c:v>
                </c:pt>
                <c:pt idx="2">
                  <c:v>2017</c:v>
                </c:pt>
                <c:pt idx="3">
                  <c:v>2018</c:v>
                </c:pt>
                <c:pt idx="4">
                  <c:v>2019</c:v>
                </c:pt>
              </c:numCache>
            </c:numRef>
          </c:cat>
          <c:val>
            <c:numRef>
              <c:f>'#1 Financial Dashboard'!$AB$8:$AF$8</c:f>
              <c:numCache>
                <c:formatCode>_(* #,##0_);_(* \(#,##0\);_(* "-"??_);_(@_)</c:formatCode>
                <c:ptCount val="5"/>
                <c:pt idx="0">
                  <c:v>43604</c:v>
                </c:pt>
                <c:pt idx="1">
                  <c:v>45517</c:v>
                </c:pt>
                <c:pt idx="2">
                  <c:v>56444</c:v>
                </c:pt>
                <c:pt idx="3">
                  <c:v>54619</c:v>
                </c:pt>
                <c:pt idx="4">
                  <c:v>52329</c:v>
                </c:pt>
              </c:numCache>
            </c:numRef>
          </c:val>
          <c:extLst>
            <c:ext xmlns:c16="http://schemas.microsoft.com/office/drawing/2014/chart" uri="{C3380CC4-5D6E-409C-BE32-E72D297353CC}">
              <c16:uniqueId val="{00000000-3203-874E-9508-EB2BB76E45A2}"/>
            </c:ext>
          </c:extLst>
        </c:ser>
        <c:ser>
          <c:idx val="1"/>
          <c:order val="1"/>
          <c:tx>
            <c:strRef>
              <c:f>'#1 Financial Dashboard'!$AA$9</c:f>
              <c:strCache>
                <c:ptCount val="1"/>
                <c:pt idx="0">
                  <c:v>Cost of Goods Sold</c:v>
                </c:pt>
              </c:strCache>
            </c:strRef>
          </c:tx>
          <c:spPr>
            <a:solidFill>
              <a:srgbClr val="C4C0B5"/>
            </a:solidFill>
            <a:ln>
              <a:noFill/>
            </a:ln>
            <a:effectLst/>
          </c:spPr>
          <c:invertIfNegative val="0"/>
          <c:cat>
            <c:numRef>
              <c:f>'#1 Financial Dashboard'!$AB$6:$AF$6</c:f>
              <c:numCache>
                <c:formatCode>General</c:formatCode>
                <c:ptCount val="5"/>
                <c:pt idx="0">
                  <c:v>2015</c:v>
                </c:pt>
                <c:pt idx="1">
                  <c:v>2016</c:v>
                </c:pt>
                <c:pt idx="2">
                  <c:v>2017</c:v>
                </c:pt>
                <c:pt idx="3">
                  <c:v>2018</c:v>
                </c:pt>
                <c:pt idx="4">
                  <c:v>2019</c:v>
                </c:pt>
              </c:numCache>
            </c:numRef>
          </c:cat>
          <c:val>
            <c:numRef>
              <c:f>'#1 Financial Dashboard'!$AB$9:$AF$9</c:f>
              <c:numCache>
                <c:formatCode>_(* #,##0_);_(* \(#,##0\);_(* "-"??_);_(@_)</c:formatCode>
                <c:ptCount val="5"/>
                <c:pt idx="0">
                  <c:v>-18344</c:v>
                </c:pt>
                <c:pt idx="1">
                  <c:v>-17803</c:v>
                </c:pt>
                <c:pt idx="2">
                  <c:v>-21386</c:v>
                </c:pt>
                <c:pt idx="3">
                  <c:v>-20359</c:v>
                </c:pt>
                <c:pt idx="4">
                  <c:v>-20362</c:v>
                </c:pt>
              </c:numCache>
            </c:numRef>
          </c:val>
          <c:extLst>
            <c:ext xmlns:c16="http://schemas.microsoft.com/office/drawing/2014/chart" uri="{C3380CC4-5D6E-409C-BE32-E72D297353CC}">
              <c16:uniqueId val="{00000001-3203-874E-9508-EB2BB76E45A2}"/>
            </c:ext>
          </c:extLst>
        </c:ser>
        <c:ser>
          <c:idx val="2"/>
          <c:order val="2"/>
          <c:tx>
            <c:strRef>
              <c:f>'#1 Financial Dashboard'!$AA$10</c:f>
              <c:strCache>
                <c:ptCount val="1"/>
                <c:pt idx="0">
                  <c:v>Gross Profit </c:v>
                </c:pt>
              </c:strCache>
            </c:strRef>
          </c:tx>
          <c:spPr>
            <a:solidFill>
              <a:srgbClr val="55220B"/>
            </a:solidFill>
            <a:ln>
              <a:noFill/>
            </a:ln>
            <a:effectLst/>
          </c:spPr>
          <c:invertIfNegative val="0"/>
          <c:cat>
            <c:numRef>
              <c:f>'#1 Financial Dashboard'!$AB$6:$AF$6</c:f>
              <c:numCache>
                <c:formatCode>General</c:formatCode>
                <c:ptCount val="5"/>
                <c:pt idx="0">
                  <c:v>2015</c:v>
                </c:pt>
                <c:pt idx="1">
                  <c:v>2016</c:v>
                </c:pt>
                <c:pt idx="2">
                  <c:v>2017</c:v>
                </c:pt>
                <c:pt idx="3">
                  <c:v>2018</c:v>
                </c:pt>
                <c:pt idx="4">
                  <c:v>2019</c:v>
                </c:pt>
              </c:numCache>
            </c:numRef>
          </c:cat>
          <c:val>
            <c:numRef>
              <c:f>'#1 Financial Dashboard'!$AB$10:$AF$10</c:f>
              <c:numCache>
                <c:formatCode>_(* #,##0_);_(* \(#,##0\);_(* "-"??_);_(@_)</c:formatCode>
                <c:ptCount val="5"/>
                <c:pt idx="0">
                  <c:v>26467</c:v>
                </c:pt>
                <c:pt idx="1">
                  <c:v>27714</c:v>
                </c:pt>
                <c:pt idx="2">
                  <c:v>35058</c:v>
                </c:pt>
                <c:pt idx="3">
                  <c:v>34260</c:v>
                </c:pt>
                <c:pt idx="4">
                  <c:v>31967</c:v>
                </c:pt>
              </c:numCache>
            </c:numRef>
          </c:val>
          <c:extLst>
            <c:ext xmlns:c16="http://schemas.microsoft.com/office/drawing/2014/chart" uri="{C3380CC4-5D6E-409C-BE32-E72D297353CC}">
              <c16:uniqueId val="{00000002-3203-874E-9508-EB2BB76E45A2}"/>
            </c:ext>
          </c:extLst>
        </c:ser>
        <c:dLbls>
          <c:showLegendKey val="0"/>
          <c:showVal val="0"/>
          <c:showCatName val="0"/>
          <c:showSerName val="0"/>
          <c:showPercent val="0"/>
          <c:showBubbleSize val="0"/>
        </c:dLbls>
        <c:gapWidth val="219"/>
        <c:overlap val="-27"/>
        <c:axId val="1023912287"/>
        <c:axId val="1023602991"/>
      </c:barChart>
      <c:lineChart>
        <c:grouping val="standard"/>
        <c:varyColors val="0"/>
        <c:ser>
          <c:idx val="3"/>
          <c:order val="3"/>
          <c:tx>
            <c:strRef>
              <c:f>'#1 Financial Dashboard'!$AA$11</c:f>
              <c:strCache>
                <c:ptCount val="1"/>
                <c:pt idx="0">
                  <c:v>Gross Profit Margin %</c:v>
                </c:pt>
              </c:strCache>
            </c:strRef>
          </c:tx>
          <c:spPr>
            <a:ln w="158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DIN Condensed"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 Financial Dashboard'!$AB$11:$AF$11</c:f>
              <c:numCache>
                <c:formatCode>0.0%</c:formatCode>
                <c:ptCount val="5"/>
                <c:pt idx="0">
                  <c:v>0.57930465094945416</c:v>
                </c:pt>
                <c:pt idx="1">
                  <c:v>0.60887141068172335</c:v>
                </c:pt>
                <c:pt idx="2">
                  <c:v>0.62111118985188862</c:v>
                </c:pt>
                <c:pt idx="3">
                  <c:v>0.62725425218330622</c:v>
                </c:pt>
                <c:pt idx="4">
                  <c:v>0.61088497773701012</c:v>
                </c:pt>
              </c:numCache>
            </c:numRef>
          </c:val>
          <c:smooth val="0"/>
          <c:extLst>
            <c:ext xmlns:c16="http://schemas.microsoft.com/office/drawing/2014/chart" uri="{C3380CC4-5D6E-409C-BE32-E72D297353CC}">
              <c16:uniqueId val="{00000003-3203-874E-9508-EB2BB76E45A2}"/>
            </c:ext>
          </c:extLst>
        </c:ser>
        <c:dLbls>
          <c:showLegendKey val="0"/>
          <c:showVal val="0"/>
          <c:showCatName val="0"/>
          <c:showSerName val="0"/>
          <c:showPercent val="0"/>
          <c:showBubbleSize val="0"/>
        </c:dLbls>
        <c:marker val="1"/>
        <c:smooth val="0"/>
        <c:axId val="1023612527"/>
        <c:axId val="1024191727"/>
      </c:lineChart>
      <c:catAx>
        <c:axId val="102391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55220B"/>
                </a:solidFill>
                <a:latin typeface="DIN Condensed" pitchFamily="2" charset="0"/>
                <a:ea typeface="+mn-ea"/>
                <a:cs typeface="+mn-cs"/>
              </a:defRPr>
            </a:pPr>
            <a:endParaRPr lang="en-US"/>
          </a:p>
        </c:txPr>
        <c:crossAx val="1023602991"/>
        <c:crosses val="autoZero"/>
        <c:auto val="1"/>
        <c:lblAlgn val="ctr"/>
        <c:lblOffset val="100"/>
        <c:noMultiLvlLbl val="0"/>
      </c:catAx>
      <c:valAx>
        <c:axId val="1023602991"/>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55220B"/>
                </a:solidFill>
                <a:latin typeface="DIN Alternate" panose="020B0500000000000000" pitchFamily="34" charset="77"/>
                <a:ea typeface="+mn-ea"/>
                <a:cs typeface="+mn-cs"/>
              </a:defRPr>
            </a:pPr>
            <a:endParaRPr lang="en-US"/>
          </a:p>
        </c:txPr>
        <c:crossAx val="1023912287"/>
        <c:crosses val="autoZero"/>
        <c:crossBetween val="between"/>
      </c:valAx>
      <c:valAx>
        <c:axId val="1024191727"/>
        <c:scaling>
          <c:orientation val="minMax"/>
          <c:min val="0.4"/>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23612527"/>
        <c:crosses val="max"/>
        <c:crossBetween val="between"/>
      </c:valAx>
      <c:catAx>
        <c:axId val="1023612527"/>
        <c:scaling>
          <c:orientation val="minMax"/>
        </c:scaling>
        <c:delete val="1"/>
        <c:axPos val="b"/>
        <c:majorTickMark val="none"/>
        <c:minorTickMark val="none"/>
        <c:tickLblPos val="nextTo"/>
        <c:crossAx val="102419172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92003808505135"/>
          <c:y val="0.34048372098126728"/>
          <c:w val="0.83507994805667651"/>
          <c:h val="0.50299548208882761"/>
        </c:manualLayout>
      </c:layout>
      <c:lineChart>
        <c:grouping val="standard"/>
        <c:varyColors val="0"/>
        <c:ser>
          <c:idx val="0"/>
          <c:order val="0"/>
          <c:tx>
            <c:strRef>
              <c:f>'#1 Financial Dashboard'!$AA$43</c:f>
              <c:strCache>
                <c:ptCount val="1"/>
                <c:pt idx="0">
                  <c:v>ROE</c:v>
                </c:pt>
              </c:strCache>
            </c:strRef>
          </c:tx>
          <c:spPr>
            <a:ln w="15875" cap="rnd">
              <a:solidFill>
                <a:schemeClr val="accent1"/>
              </a:solidFill>
              <a:round/>
            </a:ln>
            <a:effectLst/>
          </c:spPr>
          <c:marker>
            <c:symbol val="none"/>
          </c:marker>
          <c:dPt>
            <c:idx val="1"/>
            <c:marker>
              <c:symbol val="none"/>
            </c:marker>
            <c:bubble3D val="0"/>
            <c:spPr>
              <a:ln w="15875" cap="rnd">
                <a:solidFill>
                  <a:srgbClr val="C00000"/>
                </a:solidFill>
                <a:round/>
              </a:ln>
              <a:effectLst/>
            </c:spPr>
            <c:extLst>
              <c:ext xmlns:c16="http://schemas.microsoft.com/office/drawing/2014/chart" uri="{C3380CC4-5D6E-409C-BE32-E72D297353CC}">
                <c16:uniqueId val="{00000002-0513-2445-99BA-FD858813E9AC}"/>
              </c:ext>
            </c:extLst>
          </c:dPt>
          <c:dPt>
            <c:idx val="2"/>
            <c:marker>
              <c:symbol val="none"/>
            </c:marker>
            <c:bubble3D val="0"/>
            <c:spPr>
              <a:ln w="15875" cap="rnd">
                <a:solidFill>
                  <a:srgbClr val="048743"/>
                </a:solidFill>
                <a:round/>
              </a:ln>
              <a:effectLst/>
            </c:spPr>
            <c:extLst>
              <c:ext xmlns:c16="http://schemas.microsoft.com/office/drawing/2014/chart" uri="{C3380CC4-5D6E-409C-BE32-E72D297353CC}">
                <c16:uniqueId val="{00000003-0513-2445-99BA-FD858813E9AC}"/>
              </c:ext>
            </c:extLst>
          </c:dPt>
          <c:dPt>
            <c:idx val="3"/>
            <c:marker>
              <c:symbol val="none"/>
            </c:marker>
            <c:bubble3D val="0"/>
            <c:spPr>
              <a:ln w="15875" cap="rnd">
                <a:solidFill>
                  <a:srgbClr val="E56B12"/>
                </a:solidFill>
                <a:round/>
              </a:ln>
              <a:effectLst/>
            </c:spPr>
            <c:extLst>
              <c:ext xmlns:c16="http://schemas.microsoft.com/office/drawing/2014/chart" uri="{C3380CC4-5D6E-409C-BE32-E72D297353CC}">
                <c16:uniqueId val="{00000004-0513-2445-99BA-FD858813E9AC}"/>
              </c:ext>
            </c:extLst>
          </c:dPt>
          <c:dPt>
            <c:idx val="4"/>
            <c:marker>
              <c:symbol val="none"/>
            </c:marker>
            <c:bubble3D val="0"/>
            <c:spPr>
              <a:ln w="15875" cap="rnd">
                <a:solidFill>
                  <a:srgbClr val="048743"/>
                </a:solidFill>
                <a:round/>
              </a:ln>
              <a:effectLst/>
            </c:spPr>
            <c:extLst>
              <c:ext xmlns:c16="http://schemas.microsoft.com/office/drawing/2014/chart" uri="{C3380CC4-5D6E-409C-BE32-E72D297353CC}">
                <c16:uniqueId val="{00000005-0513-2445-99BA-FD858813E9AC}"/>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55220B"/>
                    </a:solidFill>
                    <a:latin typeface="DIN Alternate" panose="020B0500000000000000" pitchFamily="34" charset="77"/>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 Financial Dashboard'!$AB$39:$AF$39</c:f>
              <c:numCache>
                <c:formatCode>General</c:formatCode>
                <c:ptCount val="5"/>
                <c:pt idx="0">
                  <c:v>2015</c:v>
                </c:pt>
                <c:pt idx="1">
                  <c:v>2016</c:v>
                </c:pt>
                <c:pt idx="2">
                  <c:v>2017</c:v>
                </c:pt>
                <c:pt idx="3">
                  <c:v>2018</c:v>
                </c:pt>
                <c:pt idx="4">
                  <c:v>2019</c:v>
                </c:pt>
              </c:numCache>
            </c:numRef>
          </c:cat>
          <c:val>
            <c:numRef>
              <c:f>'#1 Financial Dashboard'!$AB$43:$AF$43</c:f>
              <c:numCache>
                <c:formatCode>0.0%</c:formatCode>
                <c:ptCount val="5"/>
                <c:pt idx="0">
                  <c:v>0.19633576191945321</c:v>
                </c:pt>
                <c:pt idx="1">
                  <c:v>1.7395814351196401E-2</c:v>
                </c:pt>
                <c:pt idx="2">
                  <c:v>0.11016050148102224</c:v>
                </c:pt>
                <c:pt idx="3">
                  <c:v>6.773563254039637E-2</c:v>
                </c:pt>
                <c:pt idx="4">
                  <c:v>0.12111407516969969</c:v>
                </c:pt>
              </c:numCache>
            </c:numRef>
          </c:val>
          <c:smooth val="0"/>
          <c:extLst>
            <c:ext xmlns:c16="http://schemas.microsoft.com/office/drawing/2014/chart" uri="{C3380CC4-5D6E-409C-BE32-E72D297353CC}">
              <c16:uniqueId val="{00000000-0513-2445-99BA-FD858813E9AC}"/>
            </c:ext>
          </c:extLst>
        </c:ser>
        <c:dLbls>
          <c:dLblPos val="t"/>
          <c:showLegendKey val="0"/>
          <c:showVal val="1"/>
          <c:showCatName val="0"/>
          <c:showSerName val="0"/>
          <c:showPercent val="0"/>
          <c:showBubbleSize val="0"/>
        </c:dLbls>
        <c:smooth val="0"/>
        <c:axId val="1011479039"/>
        <c:axId val="1046039775"/>
      </c:lineChart>
      <c:catAx>
        <c:axId val="1011479039"/>
        <c:scaling>
          <c:orientation val="minMax"/>
        </c:scaling>
        <c:delete val="0"/>
        <c:axPos val="b"/>
        <c:numFmt formatCode="General" sourceLinked="1"/>
        <c:majorTickMark val="out"/>
        <c:minorTickMark val="none"/>
        <c:tickLblPos val="nextTo"/>
        <c:spPr>
          <a:noFill/>
          <a:ln w="9525" cap="flat" cmpd="sng" algn="ctr">
            <a:solidFill>
              <a:schemeClr val="bg2">
                <a:lumMod val="50000"/>
                <a:alpha val="99000"/>
              </a:schemeClr>
            </a:solidFill>
            <a:round/>
          </a:ln>
          <a:effectLst/>
        </c:spPr>
        <c:txPr>
          <a:bodyPr rot="-60000000" spcFirstLastPara="1" vertOverflow="ellipsis" vert="horz" wrap="square" anchor="ctr" anchorCtr="1"/>
          <a:lstStyle/>
          <a:p>
            <a:pPr>
              <a:defRPr sz="1200" b="0" i="0" u="none" strike="noStrike" kern="1200" baseline="0">
                <a:solidFill>
                  <a:srgbClr val="55220B"/>
                </a:solidFill>
                <a:latin typeface="DIN Condensed" pitchFamily="2" charset="0"/>
                <a:ea typeface="+mn-ea"/>
                <a:cs typeface="+mn-cs"/>
              </a:defRPr>
            </a:pPr>
            <a:endParaRPr lang="en-US"/>
          </a:p>
        </c:txPr>
        <c:crossAx val="1046039775"/>
        <c:crosses val="autoZero"/>
        <c:auto val="1"/>
        <c:lblAlgn val="ctr"/>
        <c:lblOffset val="100"/>
        <c:noMultiLvlLbl val="0"/>
      </c:catAx>
      <c:valAx>
        <c:axId val="1046039775"/>
        <c:scaling>
          <c:orientation val="minMax"/>
          <c:min val="0"/>
        </c:scaling>
        <c:delete val="1"/>
        <c:axPos val="l"/>
        <c:numFmt formatCode="0.0%" sourceLinked="1"/>
        <c:majorTickMark val="none"/>
        <c:minorTickMark val="none"/>
        <c:tickLblPos val="nextTo"/>
        <c:crossAx val="10114790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29618455100243E-2"/>
          <c:y val="0.16104992254869677"/>
          <c:w val="0.60334193540125902"/>
          <c:h val="0.64205397733526359"/>
        </c:manualLayout>
      </c:layout>
      <c:lineChart>
        <c:grouping val="standard"/>
        <c:varyColors val="0"/>
        <c:ser>
          <c:idx val="0"/>
          <c:order val="0"/>
          <c:tx>
            <c:strRef>
              <c:f>'#2 Dashboard'!$R$26</c:f>
              <c:strCache>
                <c:ptCount val="1"/>
                <c:pt idx="0">
                  <c:v>Health consciousness</c:v>
                </c:pt>
              </c:strCache>
            </c:strRef>
          </c:tx>
          <c:spPr>
            <a:ln w="15875" cap="rnd">
              <a:solidFill>
                <a:schemeClr val="bg1">
                  <a:lumMod val="50000"/>
                </a:schemeClr>
              </a:solidFill>
              <a:round/>
            </a:ln>
            <a:effectLst/>
          </c:spPr>
          <c:marker>
            <c:symbol val="none"/>
          </c:marker>
          <c:cat>
            <c:numRef>
              <c:f>'#2 Dashboard'!$Q$27:$Q$37</c:f>
              <c:numCache>
                <c:formatCode>0</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'#2 Dashboard'!$R$27:$R$37</c:f>
              <c:numCache>
                <c:formatCode>0.0</c:formatCode>
                <c:ptCount val="11"/>
                <c:pt idx="0">
                  <c:v>-0.99</c:v>
                </c:pt>
                <c:pt idx="1">
                  <c:v>2.1</c:v>
                </c:pt>
                <c:pt idx="2">
                  <c:v>9.9499999999999993</c:v>
                </c:pt>
                <c:pt idx="3">
                  <c:v>-4.88</c:v>
                </c:pt>
                <c:pt idx="4">
                  <c:v>0.57999999999999996</c:v>
                </c:pt>
                <c:pt idx="5">
                  <c:v>5.78</c:v>
                </c:pt>
                <c:pt idx="6">
                  <c:v>-0.97</c:v>
                </c:pt>
                <c:pt idx="7">
                  <c:v>-2.91</c:v>
                </c:pt>
                <c:pt idx="8">
                  <c:v>0.7</c:v>
                </c:pt>
                <c:pt idx="9">
                  <c:v>0.8</c:v>
                </c:pt>
                <c:pt idx="10">
                  <c:v>0.6</c:v>
                </c:pt>
              </c:numCache>
            </c:numRef>
          </c:val>
          <c:smooth val="0"/>
          <c:extLst>
            <c:ext xmlns:c16="http://schemas.microsoft.com/office/drawing/2014/chart" uri="{C3380CC4-5D6E-409C-BE32-E72D297353CC}">
              <c16:uniqueId val="{00000000-BA3B-6F49-BBDE-3E5504436351}"/>
            </c:ext>
          </c:extLst>
        </c:ser>
        <c:ser>
          <c:idx val="1"/>
          <c:order val="1"/>
          <c:tx>
            <c:strRef>
              <c:f>'#2 Dashboard'!$S$26</c:f>
              <c:strCache>
                <c:ptCount val="1"/>
                <c:pt idx="0">
                  <c:v>Alcohol consumption per capita</c:v>
                </c:pt>
              </c:strCache>
            </c:strRef>
          </c:tx>
          <c:spPr>
            <a:ln w="28575" cap="rnd">
              <a:solidFill>
                <a:srgbClr val="E56B12"/>
              </a:solidFill>
              <a:round/>
            </a:ln>
            <a:effectLst/>
          </c:spPr>
          <c:marker>
            <c:symbol val="none"/>
          </c:marker>
          <c:cat>
            <c:numRef>
              <c:f>'#2 Dashboard'!$Q$27:$Q$37</c:f>
              <c:numCache>
                <c:formatCode>0</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'#2 Dashboard'!$S$27:$S$37</c:f>
              <c:numCache>
                <c:formatCode>0.0</c:formatCode>
                <c:ptCount val="11"/>
                <c:pt idx="0">
                  <c:v>-6.1</c:v>
                </c:pt>
                <c:pt idx="1">
                  <c:v>-2.69</c:v>
                </c:pt>
                <c:pt idx="2">
                  <c:v>4.0999999999999996</c:v>
                </c:pt>
                <c:pt idx="3">
                  <c:v>1.56</c:v>
                </c:pt>
                <c:pt idx="4">
                  <c:v>1.26</c:v>
                </c:pt>
                <c:pt idx="5">
                  <c:v>1.69</c:v>
                </c:pt>
                <c:pt idx="6">
                  <c:v>-1.8</c:v>
                </c:pt>
                <c:pt idx="7">
                  <c:v>-0.8</c:v>
                </c:pt>
                <c:pt idx="8">
                  <c:v>-3.7</c:v>
                </c:pt>
                <c:pt idx="9">
                  <c:v>2.1</c:v>
                </c:pt>
                <c:pt idx="10">
                  <c:v>-0.4</c:v>
                </c:pt>
              </c:numCache>
            </c:numRef>
          </c:val>
          <c:smooth val="0"/>
          <c:extLst>
            <c:ext xmlns:c16="http://schemas.microsoft.com/office/drawing/2014/chart" uri="{C3380CC4-5D6E-409C-BE32-E72D297353CC}">
              <c16:uniqueId val="{00000001-BA3B-6F49-BBDE-3E5504436351}"/>
            </c:ext>
          </c:extLst>
        </c:ser>
        <c:ser>
          <c:idx val="2"/>
          <c:order val="2"/>
          <c:tx>
            <c:strRef>
              <c:f>'#2 Dashboard'!$T$26</c:f>
              <c:strCache>
                <c:ptCount val="1"/>
                <c:pt idx="0">
                  <c:v>Real household disposable income</c:v>
                </c:pt>
              </c:strCache>
            </c:strRef>
          </c:tx>
          <c:spPr>
            <a:ln w="15875" cap="rnd">
              <a:solidFill>
                <a:srgbClr val="F3AB2C"/>
              </a:solidFill>
              <a:round/>
            </a:ln>
            <a:effectLst/>
          </c:spPr>
          <c:marker>
            <c:symbol val="none"/>
          </c:marker>
          <c:cat>
            <c:numRef>
              <c:f>'#2 Dashboard'!$Q$27:$Q$37</c:f>
              <c:numCache>
                <c:formatCode>0</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'#2 Dashboard'!$T$27:$T$37</c:f>
              <c:numCache>
                <c:formatCode>0.0</c:formatCode>
                <c:ptCount val="11"/>
                <c:pt idx="0">
                  <c:v>2.36</c:v>
                </c:pt>
                <c:pt idx="1">
                  <c:v>4.29</c:v>
                </c:pt>
                <c:pt idx="2">
                  <c:v>0.05</c:v>
                </c:pt>
                <c:pt idx="3">
                  <c:v>2.2400000000000002</c:v>
                </c:pt>
                <c:pt idx="4">
                  <c:v>1.78</c:v>
                </c:pt>
                <c:pt idx="5">
                  <c:v>7.0000000000000007E-2</c:v>
                </c:pt>
                <c:pt idx="6">
                  <c:v>-0.87</c:v>
                </c:pt>
                <c:pt idx="7">
                  <c:v>-0.7</c:v>
                </c:pt>
                <c:pt idx="8">
                  <c:v>0.01</c:v>
                </c:pt>
                <c:pt idx="9">
                  <c:v>1.45</c:v>
                </c:pt>
                <c:pt idx="10">
                  <c:v>2.2799999999999998</c:v>
                </c:pt>
              </c:numCache>
            </c:numRef>
          </c:val>
          <c:smooth val="0"/>
          <c:extLst>
            <c:ext xmlns:c16="http://schemas.microsoft.com/office/drawing/2014/chart" uri="{C3380CC4-5D6E-409C-BE32-E72D297353CC}">
              <c16:uniqueId val="{00000002-BA3B-6F49-BBDE-3E5504436351}"/>
            </c:ext>
          </c:extLst>
        </c:ser>
        <c:ser>
          <c:idx val="3"/>
          <c:order val="3"/>
          <c:tx>
            <c:strRef>
              <c:f>'#2 Dashboard'!$U$26</c:f>
              <c:strCache>
                <c:ptCount val="1"/>
                <c:pt idx="0">
                  <c:v>AB InBev Volumes in hectoliters </c:v>
                </c:pt>
              </c:strCache>
            </c:strRef>
          </c:tx>
          <c:spPr>
            <a:ln w="28575" cap="rnd">
              <a:solidFill>
                <a:schemeClr val="accent4"/>
              </a:solidFill>
              <a:round/>
            </a:ln>
            <a:effectLst/>
          </c:spPr>
          <c:marker>
            <c:symbol val="none"/>
          </c:marker>
          <c:cat>
            <c:numRef>
              <c:f>'#2 Dashboard'!$Q$27:$Q$37</c:f>
              <c:numCache>
                <c:formatCode>0</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'#2 Dashboard'!$U$27:$U$37</c:f>
              <c:numCache>
                <c:formatCode>_(* #,##0.0_);_(* \(#,##0.0\);_(* "-"??_);_(@_)</c:formatCode>
                <c:ptCount val="11"/>
                <c:pt idx="0">
                  <c:v>59088</c:v>
                </c:pt>
                <c:pt idx="1">
                  <c:v>75348</c:v>
                </c:pt>
                <c:pt idx="2">
                  <c:v>131692</c:v>
                </c:pt>
                <c:pt idx="3">
                  <c:v>87176</c:v>
                </c:pt>
                <c:pt idx="4" formatCode="_(* #,##0.00_);_(* \(#,##0.00\);_(* &quot;-&quot;??_);_(@_)">
                  <c:v>85888</c:v>
                </c:pt>
                <c:pt idx="5">
                  <c:v>96681.985675364951</c:v>
                </c:pt>
                <c:pt idx="6">
                  <c:v>89774.350299125872</c:v>
                </c:pt>
                <c:pt idx="7">
                  <c:v>82724.150719129582</c:v>
                </c:pt>
                <c:pt idx="8">
                  <c:v>83991.570778724272</c:v>
                </c:pt>
                <c:pt idx="9">
                  <c:v>80890.184072800083</c:v>
                </c:pt>
                <c:pt idx="10">
                  <c:v>76576.953491991037</c:v>
                </c:pt>
              </c:numCache>
            </c:numRef>
          </c:val>
          <c:smooth val="0"/>
          <c:extLst>
            <c:ext xmlns:c16="http://schemas.microsoft.com/office/drawing/2014/chart" uri="{C3380CC4-5D6E-409C-BE32-E72D297353CC}">
              <c16:uniqueId val="{00000001-050C-6A40-9209-75478B089282}"/>
            </c:ext>
          </c:extLst>
        </c:ser>
        <c:dLbls>
          <c:showLegendKey val="0"/>
          <c:showVal val="0"/>
          <c:showCatName val="0"/>
          <c:showSerName val="0"/>
          <c:showPercent val="0"/>
          <c:showBubbleSize val="0"/>
        </c:dLbls>
        <c:smooth val="0"/>
        <c:axId val="969980911"/>
        <c:axId val="969982543"/>
      </c:lineChart>
      <c:catAx>
        <c:axId val="969980911"/>
        <c:scaling>
          <c:orientation val="minMax"/>
        </c:scaling>
        <c:delete val="0"/>
        <c:axPos val="b"/>
        <c:numFmt formatCode="0" sourceLinked="1"/>
        <c:majorTickMark val="out"/>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1200" b="0" i="0" u="none" strike="noStrike" kern="1200" baseline="0">
                <a:solidFill>
                  <a:schemeClr val="bg2">
                    <a:lumMod val="25000"/>
                  </a:schemeClr>
                </a:solidFill>
                <a:latin typeface="DIN Condensed" pitchFamily="2" charset="0"/>
                <a:ea typeface="+mn-ea"/>
                <a:cs typeface="+mn-cs"/>
              </a:defRPr>
            </a:pPr>
            <a:endParaRPr lang="en-US"/>
          </a:p>
        </c:txPr>
        <c:crossAx val="969982543"/>
        <c:crosses val="autoZero"/>
        <c:auto val="1"/>
        <c:lblAlgn val="ctr"/>
        <c:lblOffset val="100"/>
        <c:noMultiLvlLbl val="0"/>
      </c:catAx>
      <c:valAx>
        <c:axId val="969982543"/>
        <c:scaling>
          <c:orientation val="minMax"/>
          <c:max val="10"/>
          <c:min val="-5"/>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2">
                    <a:lumMod val="50000"/>
                  </a:schemeClr>
                </a:solidFill>
                <a:latin typeface="DIN Alternate" panose="020B0500000000000000" pitchFamily="34" charset="77"/>
                <a:ea typeface="+mn-ea"/>
                <a:cs typeface="+mn-cs"/>
              </a:defRPr>
            </a:pPr>
            <a:endParaRPr lang="en-US"/>
          </a:p>
        </c:txPr>
        <c:crossAx val="969980911"/>
        <c:crosses val="autoZero"/>
        <c:crossBetween val="between"/>
        <c:majorUnit val="2"/>
      </c:valAx>
      <c:spPr>
        <a:noFill/>
        <a:ln>
          <a:noFill/>
        </a:ln>
        <a:effectLst/>
      </c:spPr>
    </c:plotArea>
    <c:legend>
      <c:legendPos val="b"/>
      <c:layout>
        <c:manualLayout>
          <c:xMode val="edge"/>
          <c:yMode val="edge"/>
          <c:x val="6.1775001146571135E-3"/>
          <c:y val="0.85451251082143187"/>
          <c:w val="0.71265240294375054"/>
          <c:h val="0.14548746364305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50000"/>
                </a:schemeClr>
              </a:solidFill>
              <a:latin typeface="DIN Alternate" panose="020B0500000000000000" pitchFamily="34" charset="77"/>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42741444552441"/>
          <c:y val="6.5552248165679117E-2"/>
          <c:w val="0.58362380022471461"/>
          <c:h val="0.76346475103383349"/>
        </c:manualLayout>
      </c:layout>
      <c:lineChart>
        <c:grouping val="standard"/>
        <c:varyColors val="0"/>
        <c:ser>
          <c:idx val="1"/>
          <c:order val="0"/>
          <c:tx>
            <c:strRef>
              <c:f>'#2 Dashboard'!$S$6</c:f>
              <c:strCache>
                <c:ptCount val="1"/>
                <c:pt idx="0">
                  <c:v>Industry Revenue ($ million)</c:v>
                </c:pt>
              </c:strCache>
            </c:strRef>
          </c:tx>
          <c:spPr>
            <a:ln w="15875" cap="rnd">
              <a:solidFill>
                <a:srgbClr val="E56B12"/>
              </a:solidFill>
              <a:prstDash val="sysDot"/>
              <a:round/>
            </a:ln>
            <a:effectLst/>
          </c:spPr>
          <c:marker>
            <c:symbol val="none"/>
          </c:marker>
          <c:cat>
            <c:numRef>
              <c:f>'#2 Dashboard'!$Q$7:$Q$17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'#2 Dashboard'!$S$7:$S$17</c:f>
              <c:numCache>
                <c:formatCode>_(* #,##0.0_);_(* \(#,##0.0\);_(* "-"??_);_(@_)</c:formatCode>
                <c:ptCount val="11"/>
                <c:pt idx="0">
                  <c:v>11633.18</c:v>
                </c:pt>
                <c:pt idx="1">
                  <c:v>11338.86</c:v>
                </c:pt>
                <c:pt idx="2">
                  <c:v>10219.17</c:v>
                </c:pt>
                <c:pt idx="3">
                  <c:v>10534.16</c:v>
                </c:pt>
                <c:pt idx="4">
                  <c:v>12010.960000000001</c:v>
                </c:pt>
                <c:pt idx="5">
                  <c:v>11847.810000000001</c:v>
                </c:pt>
                <c:pt idx="6">
                  <c:v>8178.6900000000005</c:v>
                </c:pt>
                <c:pt idx="7">
                  <c:v>10456.16</c:v>
                </c:pt>
                <c:pt idx="8">
                  <c:v>11742.25</c:v>
                </c:pt>
                <c:pt idx="9">
                  <c:v>12012.39</c:v>
                </c:pt>
                <c:pt idx="10">
                  <c:v>12312.689999999999</c:v>
                </c:pt>
              </c:numCache>
            </c:numRef>
          </c:val>
          <c:smooth val="0"/>
          <c:extLst>
            <c:ext xmlns:c16="http://schemas.microsoft.com/office/drawing/2014/chart" uri="{C3380CC4-5D6E-409C-BE32-E72D297353CC}">
              <c16:uniqueId val="{00000001-91B3-C346-85E7-D29ECB6C8D2F}"/>
            </c:ext>
          </c:extLst>
        </c:ser>
        <c:ser>
          <c:idx val="2"/>
          <c:order val="1"/>
          <c:tx>
            <c:strRef>
              <c:f>'#2 Dashboard'!$T$6</c:f>
              <c:strCache>
                <c:ptCount val="1"/>
                <c:pt idx="0">
                  <c:v>AB InBev Total EMEA Revenue ($ million) </c:v>
                </c:pt>
              </c:strCache>
            </c:strRef>
          </c:tx>
          <c:spPr>
            <a:ln w="28575" cap="rnd">
              <a:solidFill>
                <a:srgbClr val="F3AB2C"/>
              </a:solidFill>
              <a:round/>
            </a:ln>
            <a:effectLst/>
          </c:spPr>
          <c:marker>
            <c:symbol val="none"/>
          </c:marker>
          <c:cat>
            <c:numRef>
              <c:f>'#2 Dashboard'!$Q$7:$Q$17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'#2 Dashboard'!$T$7:$T$17</c:f>
              <c:numCache>
                <c:formatCode>_(* #,##0.0_);_(* \(#,##0.0\);_(* "-"??_);_(@_)</c:formatCode>
                <c:ptCount val="11"/>
                <c:pt idx="0">
                  <c:v>5638</c:v>
                </c:pt>
                <c:pt idx="1">
                  <c:v>6010</c:v>
                </c:pt>
                <c:pt idx="2">
                  <c:v>10344</c:v>
                </c:pt>
                <c:pt idx="3">
                  <c:v>8374</c:v>
                </c:pt>
                <c:pt idx="4">
                  <c:v>7911</c:v>
                </c:pt>
                <c:pt idx="5">
                  <c:v>8877.0321809386423</c:v>
                </c:pt>
                <c:pt idx="6">
                  <c:v>9121.8378734502385</c:v>
                </c:pt>
                <c:pt idx="7">
                  <c:v>8669.2014584811041</c:v>
                </c:pt>
                <c:pt idx="8">
                  <c:v>9359.4301572558688</c:v>
                </c:pt>
                <c:pt idx="9">
                  <c:v>9477.8351766638716</c:v>
                </c:pt>
                <c:pt idx="10">
                  <c:v>9818.9825612273344</c:v>
                </c:pt>
              </c:numCache>
            </c:numRef>
          </c:val>
          <c:smooth val="0"/>
          <c:extLst>
            <c:ext xmlns:c16="http://schemas.microsoft.com/office/drawing/2014/chart" uri="{C3380CC4-5D6E-409C-BE32-E72D297353CC}">
              <c16:uniqueId val="{00000002-91B3-C346-85E7-D29ECB6C8D2F}"/>
            </c:ext>
          </c:extLst>
        </c:ser>
        <c:ser>
          <c:idx val="4"/>
          <c:order val="2"/>
          <c:tx>
            <c:strRef>
              <c:f>'#2 Dashboard'!$V$6</c:f>
              <c:strCache>
                <c:ptCount val="1"/>
                <c:pt idx="0">
                  <c:v>Domestic Demand ($ million)</c:v>
                </c:pt>
              </c:strCache>
            </c:strRef>
          </c:tx>
          <c:spPr>
            <a:ln w="9525" cap="rnd">
              <a:solidFill>
                <a:schemeClr val="bg2">
                  <a:lumMod val="75000"/>
                </a:schemeClr>
              </a:solidFill>
              <a:round/>
            </a:ln>
            <a:effectLst/>
          </c:spPr>
          <c:marker>
            <c:symbol val="none"/>
          </c:marker>
          <c:cat>
            <c:numRef>
              <c:f>'#2 Dashboard'!$Q$7:$Q$17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'#2 Dashboard'!$V$7:$V$17</c:f>
              <c:numCache>
                <c:formatCode>_(* #,##0.0_);_(* \(#,##0.0\);_(* "-"??_);_(@_)</c:formatCode>
                <c:ptCount val="11"/>
                <c:pt idx="0">
                  <c:v>11602.760000000002</c:v>
                </c:pt>
                <c:pt idx="1">
                  <c:v>11239.410000000002</c:v>
                </c:pt>
                <c:pt idx="2">
                  <c:v>10333.050000000001</c:v>
                </c:pt>
                <c:pt idx="3">
                  <c:v>10523.890000000001</c:v>
                </c:pt>
                <c:pt idx="4">
                  <c:v>12205.439999999999</c:v>
                </c:pt>
                <c:pt idx="5">
                  <c:v>11971.830000000002</c:v>
                </c:pt>
                <c:pt idx="6">
                  <c:v>8329.2300000000014</c:v>
                </c:pt>
                <c:pt idx="7">
                  <c:v>10616.97</c:v>
                </c:pt>
                <c:pt idx="8">
                  <c:v>11902.93</c:v>
                </c:pt>
                <c:pt idx="9">
                  <c:v>12179.57</c:v>
                </c:pt>
                <c:pt idx="10">
                  <c:v>12477.789999999999</c:v>
                </c:pt>
              </c:numCache>
            </c:numRef>
          </c:val>
          <c:smooth val="0"/>
          <c:extLst>
            <c:ext xmlns:c16="http://schemas.microsoft.com/office/drawing/2014/chart" uri="{C3380CC4-5D6E-409C-BE32-E72D297353CC}">
              <c16:uniqueId val="{00000004-91B3-C346-85E7-D29ECB6C8D2F}"/>
            </c:ext>
          </c:extLst>
        </c:ser>
        <c:dLbls>
          <c:showLegendKey val="0"/>
          <c:showVal val="0"/>
          <c:showCatName val="0"/>
          <c:showSerName val="0"/>
          <c:showPercent val="0"/>
          <c:showBubbleSize val="0"/>
        </c:dLbls>
        <c:smooth val="0"/>
        <c:axId val="1329707567"/>
        <c:axId val="1329869327"/>
      </c:lineChart>
      <c:catAx>
        <c:axId val="1329707567"/>
        <c:scaling>
          <c:orientation val="minMax"/>
        </c:scaling>
        <c:delete val="0"/>
        <c:axPos val="b"/>
        <c:numFmt formatCode="General" sourceLinked="1"/>
        <c:majorTickMark val="out"/>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1200" b="0" i="0" u="none" strike="noStrike" kern="1200" baseline="0">
                <a:solidFill>
                  <a:schemeClr val="bg2">
                    <a:lumMod val="25000"/>
                  </a:schemeClr>
                </a:solidFill>
                <a:latin typeface="DIN Condensed" pitchFamily="2" charset="0"/>
                <a:ea typeface="+mn-ea"/>
                <a:cs typeface="+mn-cs"/>
              </a:defRPr>
            </a:pPr>
            <a:endParaRPr lang="en-US"/>
          </a:p>
        </c:txPr>
        <c:crossAx val="1329869327"/>
        <c:crosses val="autoZero"/>
        <c:auto val="1"/>
        <c:lblAlgn val="ctr"/>
        <c:lblOffset val="100"/>
        <c:noMultiLvlLbl val="0"/>
      </c:catAx>
      <c:valAx>
        <c:axId val="1329869327"/>
        <c:scaling>
          <c:orientation val="minMax"/>
          <c:max val="13000"/>
          <c:min val="5000"/>
        </c:scaling>
        <c:delete val="0"/>
        <c:axPos val="l"/>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2">
                    <a:lumMod val="50000"/>
                  </a:schemeClr>
                </a:solidFill>
                <a:latin typeface="DIN Alternate" panose="020B0500000000000000" pitchFamily="34" charset="77"/>
                <a:ea typeface="+mn-ea"/>
                <a:cs typeface="+mn-cs"/>
              </a:defRPr>
            </a:pPr>
            <a:endParaRPr lang="en-US"/>
          </a:p>
        </c:txPr>
        <c:crossAx val="1329707567"/>
        <c:crosses val="autoZero"/>
        <c:crossBetween val="between"/>
        <c:majorUnit val="2000"/>
      </c:valAx>
      <c:spPr>
        <a:noFill/>
        <a:ln>
          <a:noFill/>
        </a:ln>
        <a:effectLst/>
      </c:spPr>
    </c:plotArea>
    <c:legend>
      <c:legendPos val="r"/>
      <c:layout>
        <c:manualLayout>
          <c:xMode val="edge"/>
          <c:yMode val="edge"/>
          <c:x val="0.75251335471066005"/>
          <c:y val="0.13808277727563079"/>
          <c:w val="0.21518160330506206"/>
          <c:h val="0.624491058190414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50000"/>
                </a:schemeClr>
              </a:solidFill>
              <a:latin typeface="DIN Alternate" panose="020B0500000000000000" pitchFamily="34" charset="77"/>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995255249152021E-2"/>
          <c:y val="6.4737720477815355E-2"/>
          <c:w val="0.97106846724840623"/>
          <c:h val="0.5952108359729672"/>
        </c:manualLayout>
      </c:layout>
      <c:barChart>
        <c:barDir val="col"/>
        <c:grouping val="clustered"/>
        <c:varyColors val="0"/>
        <c:ser>
          <c:idx val="0"/>
          <c:order val="0"/>
          <c:tx>
            <c:strRef>
              <c:f>'#2 Dashboard'!$R$46</c:f>
              <c:strCache>
                <c:ptCount val="1"/>
                <c:pt idx="0">
                  <c:v>Total direct and indirect GHG emissions</c:v>
                </c:pt>
              </c:strCache>
            </c:strRef>
          </c:tx>
          <c:spPr>
            <a:solidFill>
              <a:schemeClr val="bg1">
                <a:lumMod val="85000"/>
              </a:schemeClr>
            </a:solidFill>
            <a:ln>
              <a:noFill/>
            </a:ln>
            <a:effectLst/>
          </c:spPr>
          <c:invertIfNegative val="0"/>
          <c:dPt>
            <c:idx val="2"/>
            <c:invertIfNegative val="0"/>
            <c:bubble3D val="0"/>
            <c:spPr>
              <a:solidFill>
                <a:srgbClr val="A8CF8F"/>
              </a:solidFill>
              <a:ln>
                <a:noFill/>
              </a:ln>
              <a:effectLst/>
            </c:spPr>
            <c:extLst>
              <c:ext xmlns:c16="http://schemas.microsoft.com/office/drawing/2014/chart" uri="{C3380CC4-5D6E-409C-BE32-E72D297353CC}">
                <c16:uniqueId val="{00000005-2694-564C-B9FE-F7A378E9ADEA}"/>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DIN Alternate" panose="020B0500000000000000" pitchFamily="34" charset="77"/>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Dashboard'!$Q$47:$Q$49</c:f>
              <c:numCache>
                <c:formatCode>0</c:formatCode>
                <c:ptCount val="3"/>
                <c:pt idx="0">
                  <c:v>2017</c:v>
                </c:pt>
                <c:pt idx="1">
                  <c:v>2018</c:v>
                </c:pt>
                <c:pt idx="2">
                  <c:v>2019</c:v>
                </c:pt>
              </c:numCache>
            </c:numRef>
          </c:cat>
          <c:val>
            <c:numRef>
              <c:f>'#2 Dashboard'!$R$47:$R$49</c:f>
              <c:numCache>
                <c:formatCode>_(* #,##0.00_);_(* \(#,##0.00\);_(* "-"??_);_(@_)</c:formatCode>
                <c:ptCount val="3"/>
                <c:pt idx="0">
                  <c:v>32.35</c:v>
                </c:pt>
                <c:pt idx="1">
                  <c:v>31.21</c:v>
                </c:pt>
                <c:pt idx="2">
                  <c:v>31.8</c:v>
                </c:pt>
              </c:numCache>
            </c:numRef>
          </c:val>
          <c:extLst>
            <c:ext xmlns:c16="http://schemas.microsoft.com/office/drawing/2014/chart" uri="{C3380CC4-5D6E-409C-BE32-E72D297353CC}">
              <c16:uniqueId val="{00000000-2694-564C-B9FE-F7A378E9ADEA}"/>
            </c:ext>
          </c:extLst>
        </c:ser>
        <c:ser>
          <c:idx val="1"/>
          <c:order val="1"/>
          <c:tx>
            <c:strRef>
              <c:f>'#2 Dashboard'!$S$46</c:f>
              <c:strCache>
                <c:ptCount val="1"/>
                <c:pt idx="0">
                  <c:v>GHG emissions per hectoliter of production </c:v>
                </c:pt>
              </c:strCache>
            </c:strRef>
          </c:tx>
          <c:spPr>
            <a:solidFill>
              <a:schemeClr val="bg1">
                <a:lumMod val="65000"/>
              </a:schemeClr>
            </a:solidFill>
            <a:ln>
              <a:noFill/>
            </a:ln>
            <a:effectLst/>
          </c:spPr>
          <c:invertIfNegative val="0"/>
          <c:dPt>
            <c:idx val="2"/>
            <c:invertIfNegative val="0"/>
            <c:bubble3D val="0"/>
            <c:spPr>
              <a:solidFill>
                <a:srgbClr val="79996B"/>
              </a:solidFill>
              <a:ln>
                <a:noFill/>
              </a:ln>
              <a:effectLst/>
            </c:spPr>
            <c:extLst>
              <c:ext xmlns:c16="http://schemas.microsoft.com/office/drawing/2014/chart" uri="{C3380CC4-5D6E-409C-BE32-E72D297353CC}">
                <c16:uniqueId val="{00000004-2694-564C-B9FE-F7A378E9ADEA}"/>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DIN Alternate" panose="020B0500000000000000" pitchFamily="34" charset="77"/>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Dashboard'!$Q$47:$Q$49</c:f>
              <c:numCache>
                <c:formatCode>0</c:formatCode>
                <c:ptCount val="3"/>
                <c:pt idx="0">
                  <c:v>2017</c:v>
                </c:pt>
                <c:pt idx="1">
                  <c:v>2018</c:v>
                </c:pt>
                <c:pt idx="2">
                  <c:v>2019</c:v>
                </c:pt>
              </c:numCache>
            </c:numRef>
          </c:cat>
          <c:val>
            <c:numRef>
              <c:f>'#2 Dashboard'!$S$47:$S$49</c:f>
              <c:numCache>
                <c:formatCode>_(* #,##0.00_);_(* \(#,##0.00\);_(* "-"??_);_(@_)</c:formatCode>
                <c:ptCount val="3"/>
                <c:pt idx="0">
                  <c:v>59.9</c:v>
                </c:pt>
                <c:pt idx="1">
                  <c:v>57</c:v>
                </c:pt>
                <c:pt idx="2">
                  <c:v>55.3</c:v>
                </c:pt>
              </c:numCache>
            </c:numRef>
          </c:val>
          <c:extLst>
            <c:ext xmlns:c16="http://schemas.microsoft.com/office/drawing/2014/chart" uri="{C3380CC4-5D6E-409C-BE32-E72D297353CC}">
              <c16:uniqueId val="{00000001-2694-564C-B9FE-F7A378E9ADEA}"/>
            </c:ext>
          </c:extLst>
        </c:ser>
        <c:dLbls>
          <c:showLegendKey val="0"/>
          <c:showVal val="0"/>
          <c:showCatName val="0"/>
          <c:showSerName val="0"/>
          <c:showPercent val="0"/>
          <c:showBubbleSize val="0"/>
        </c:dLbls>
        <c:gapWidth val="219"/>
        <c:overlap val="-27"/>
        <c:axId val="127274223"/>
        <c:axId val="110558943"/>
      </c:barChart>
      <c:catAx>
        <c:axId val="12727422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DIN Condensed" pitchFamily="2" charset="0"/>
                <a:ea typeface="+mn-ea"/>
                <a:cs typeface="+mn-cs"/>
              </a:defRPr>
            </a:pPr>
            <a:endParaRPr lang="en-US"/>
          </a:p>
        </c:txPr>
        <c:crossAx val="110558943"/>
        <c:crosses val="autoZero"/>
        <c:auto val="1"/>
        <c:lblAlgn val="ctr"/>
        <c:lblOffset val="100"/>
        <c:noMultiLvlLbl val="0"/>
      </c:catAx>
      <c:valAx>
        <c:axId val="110558943"/>
        <c:scaling>
          <c:orientation val="minMax"/>
        </c:scaling>
        <c:delete val="1"/>
        <c:axPos val="l"/>
        <c:numFmt formatCode="_(* #,##0.00_);_(* \(#,##0.00\);_(* &quot;-&quot;??_);_(@_)" sourceLinked="1"/>
        <c:majorTickMark val="none"/>
        <c:minorTickMark val="none"/>
        <c:tickLblPos val="nextTo"/>
        <c:crossAx val="127274223"/>
        <c:crosses val="autoZero"/>
        <c:crossBetween val="between"/>
      </c:valAx>
      <c:spPr>
        <a:noFill/>
        <a:ln w="25400">
          <a:noFill/>
        </a:ln>
        <a:effectLst/>
      </c:spPr>
    </c:plotArea>
    <c:legend>
      <c:legendPos val="b"/>
      <c:layout>
        <c:manualLayout>
          <c:xMode val="edge"/>
          <c:yMode val="edge"/>
          <c:x val="2.8630362353783845E-2"/>
          <c:y val="0.78868496397971932"/>
          <c:w val="0.93037047994468369"/>
          <c:h val="0.1772081674177575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50000"/>
                  <a:lumOff val="50000"/>
                </a:schemeClr>
              </a:solidFill>
              <a:latin typeface="DIN Alternate" panose="020B0500000000000000" pitchFamily="34" charset="77"/>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65979618442063E-2"/>
          <c:y val="0.21756554797322497"/>
          <c:w val="0.8903561902459961"/>
          <c:h val="0.61604224248355322"/>
        </c:manualLayout>
      </c:layout>
      <c:barChart>
        <c:barDir val="col"/>
        <c:grouping val="clustered"/>
        <c:varyColors val="0"/>
        <c:ser>
          <c:idx val="0"/>
          <c:order val="0"/>
          <c:tx>
            <c:strRef>
              <c:f>'#2 Dashboard'!$X$46</c:f>
              <c:strCache>
                <c:ptCount val="1"/>
                <c:pt idx="0">
                  <c:v>% Returnable Packaging</c:v>
                </c:pt>
              </c:strCache>
            </c:strRef>
          </c:tx>
          <c:spPr>
            <a:solidFill>
              <a:schemeClr val="bg1">
                <a:lumMod val="85000"/>
              </a:schemeClr>
            </a:solidFill>
            <a:ln>
              <a:solidFill>
                <a:srgbClr val="43533C"/>
              </a:solid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3-79C1-6B49-B960-E2BC1A179E9C}"/>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4-79C1-6B49-B960-E2BC1A179E9C}"/>
              </c:ext>
            </c:extLst>
          </c:dPt>
          <c:dPt>
            <c:idx val="2"/>
            <c:invertIfNegative val="0"/>
            <c:bubble3D val="0"/>
            <c:spPr>
              <a:solidFill>
                <a:srgbClr val="8FB67E"/>
              </a:solidFill>
              <a:ln>
                <a:noFill/>
              </a:ln>
              <a:effectLst/>
            </c:spPr>
            <c:extLst>
              <c:ext xmlns:c16="http://schemas.microsoft.com/office/drawing/2014/chart" uri="{C3380CC4-5D6E-409C-BE32-E72D297353CC}">
                <c16:uniqueId val="{00000002-79C1-6B49-B960-E2BC1A179E9C}"/>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DIN Alternate" panose="020B0500000000000000" pitchFamily="34" charset="77"/>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6350" cap="rnd">
                <a:solidFill>
                  <a:srgbClr val="F3AB2C"/>
                </a:solidFill>
                <a:prstDash val="sysDot"/>
              </a:ln>
              <a:effectLst/>
            </c:spPr>
            <c:trendlineType val="exp"/>
            <c:dispRSqr val="0"/>
            <c:dispEq val="0"/>
          </c:trendline>
          <c:cat>
            <c:numRef>
              <c:f>'#2 Dashboard'!$Q$47:$Q$49</c:f>
              <c:numCache>
                <c:formatCode>0</c:formatCode>
                <c:ptCount val="3"/>
                <c:pt idx="0">
                  <c:v>2017</c:v>
                </c:pt>
                <c:pt idx="1">
                  <c:v>2018</c:v>
                </c:pt>
                <c:pt idx="2">
                  <c:v>2019</c:v>
                </c:pt>
              </c:numCache>
            </c:numRef>
          </c:cat>
          <c:val>
            <c:numRef>
              <c:f>'#2 Dashboard'!$X$47:$X$49</c:f>
              <c:numCache>
                <c:formatCode>_(* #,##0.00_);_(* \(#,##0.00\);_(* "-"??_);_(@_)</c:formatCode>
                <c:ptCount val="3"/>
                <c:pt idx="0">
                  <c:v>0.46</c:v>
                </c:pt>
                <c:pt idx="1">
                  <c:v>0.435</c:v>
                </c:pt>
                <c:pt idx="2">
                  <c:v>0.40899999999999997</c:v>
                </c:pt>
              </c:numCache>
            </c:numRef>
          </c:val>
          <c:extLst>
            <c:ext xmlns:c16="http://schemas.microsoft.com/office/drawing/2014/chart" uri="{C3380CC4-5D6E-409C-BE32-E72D297353CC}">
              <c16:uniqueId val="{00000000-79C1-6B49-B960-E2BC1A179E9C}"/>
            </c:ext>
          </c:extLst>
        </c:ser>
        <c:dLbls>
          <c:showLegendKey val="0"/>
          <c:showVal val="0"/>
          <c:showCatName val="0"/>
          <c:showSerName val="0"/>
          <c:showPercent val="0"/>
          <c:showBubbleSize val="0"/>
        </c:dLbls>
        <c:gapWidth val="219"/>
        <c:overlap val="-27"/>
        <c:axId val="126402495"/>
        <c:axId val="581034927"/>
      </c:barChart>
      <c:catAx>
        <c:axId val="12640249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25000"/>
                  </a:schemeClr>
                </a:solidFill>
                <a:latin typeface="DIN Condensed" pitchFamily="2" charset="0"/>
                <a:ea typeface="+mn-ea"/>
                <a:cs typeface="+mn-cs"/>
              </a:defRPr>
            </a:pPr>
            <a:endParaRPr lang="en-US"/>
          </a:p>
        </c:txPr>
        <c:crossAx val="581034927"/>
        <c:crosses val="autoZero"/>
        <c:auto val="1"/>
        <c:lblAlgn val="ctr"/>
        <c:lblOffset val="100"/>
        <c:noMultiLvlLbl val="0"/>
      </c:catAx>
      <c:valAx>
        <c:axId val="581034927"/>
        <c:scaling>
          <c:orientation val="minMax"/>
        </c:scaling>
        <c:delete val="1"/>
        <c:axPos val="l"/>
        <c:numFmt formatCode="_(* #,##0.00_);_(* \(#,##0.00\);_(* &quot;-&quot;??_);_(@_)" sourceLinked="1"/>
        <c:majorTickMark val="none"/>
        <c:minorTickMark val="none"/>
        <c:tickLblPos val="nextTo"/>
        <c:crossAx val="1264024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4482630947766"/>
          <c:y val="7.2052389359352653E-2"/>
          <c:w val="0.7225705671549173"/>
          <c:h val="0.64718260716181153"/>
        </c:manualLayout>
      </c:layout>
      <c:barChart>
        <c:barDir val="col"/>
        <c:grouping val="stacked"/>
        <c:varyColors val="0"/>
        <c:ser>
          <c:idx val="0"/>
          <c:order val="0"/>
          <c:tx>
            <c:strRef>
              <c:f>'#2 Dashboard'!$V$46</c:f>
              <c:strCache>
                <c:ptCount val="1"/>
                <c:pt idx="0">
                  <c:v>Water Use by Hectoliter of Production</c:v>
                </c:pt>
              </c:strCache>
            </c:strRef>
          </c:tx>
          <c:spPr>
            <a:solidFill>
              <a:srgbClr val="789A6C"/>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3-286F-8E4B-B683-85BBD5636A5A}"/>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4-286F-8E4B-B683-85BBD5636A5A}"/>
              </c:ext>
            </c:extLst>
          </c:dPt>
          <c:dPt>
            <c:idx val="2"/>
            <c:invertIfNegative val="0"/>
            <c:bubble3D val="0"/>
            <c:spPr>
              <a:solidFill>
                <a:srgbClr val="A8CF8F"/>
              </a:solidFill>
              <a:ln>
                <a:noFill/>
              </a:ln>
              <a:effectLst/>
            </c:spPr>
            <c:extLst>
              <c:ext xmlns:c16="http://schemas.microsoft.com/office/drawing/2014/chart" uri="{C3380CC4-5D6E-409C-BE32-E72D297353CC}">
                <c16:uniqueId val="{00000005-286F-8E4B-B683-85BBD5636A5A}"/>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6F-8E4B-B683-85BBD5636A5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6F-8E4B-B683-85BBD5636A5A}"/>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6F-8E4B-B683-85BBD5636A5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DIN Condensed"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Dashboard'!$Q$47:$Q$49</c:f>
              <c:numCache>
                <c:formatCode>0</c:formatCode>
                <c:ptCount val="3"/>
                <c:pt idx="0">
                  <c:v>2017</c:v>
                </c:pt>
                <c:pt idx="1">
                  <c:v>2018</c:v>
                </c:pt>
                <c:pt idx="2">
                  <c:v>2019</c:v>
                </c:pt>
              </c:numCache>
            </c:numRef>
          </c:cat>
          <c:val>
            <c:numRef>
              <c:f>'#2 Dashboard'!$V$47:$V$49</c:f>
              <c:numCache>
                <c:formatCode>_(* #,##0.00_);_(* \(#,##0.00\);_(* "-"??_);_(@_)</c:formatCode>
                <c:ptCount val="3"/>
                <c:pt idx="0">
                  <c:v>3.09</c:v>
                </c:pt>
                <c:pt idx="1">
                  <c:v>2.95</c:v>
                </c:pt>
                <c:pt idx="2">
                  <c:v>2.8</c:v>
                </c:pt>
              </c:numCache>
            </c:numRef>
          </c:val>
          <c:extLst>
            <c:ext xmlns:c16="http://schemas.microsoft.com/office/drawing/2014/chart" uri="{C3380CC4-5D6E-409C-BE32-E72D297353CC}">
              <c16:uniqueId val="{00000000-286F-8E4B-B683-85BBD5636A5A}"/>
            </c:ext>
          </c:extLst>
        </c:ser>
        <c:ser>
          <c:idx val="1"/>
          <c:order val="1"/>
          <c:tx>
            <c:strRef>
              <c:f>'#2 Dashboard'!$W$46</c:f>
              <c:strCache>
                <c:ptCount val="1"/>
                <c:pt idx="0">
                  <c:v>Total Water Use</c:v>
                </c:pt>
              </c:strCache>
            </c:strRef>
          </c:tx>
          <c:spPr>
            <a:solidFill>
              <a:srgbClr val="A8CF8F"/>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07-286F-8E4B-B683-85BBD5636A5A}"/>
              </c:ext>
            </c:extLst>
          </c:dPt>
          <c:dPt>
            <c:idx val="1"/>
            <c:invertIfNegative val="0"/>
            <c:bubble3D val="0"/>
            <c:spPr>
              <a:solidFill>
                <a:schemeClr val="bg1">
                  <a:lumMod val="95000"/>
                </a:schemeClr>
              </a:solidFill>
              <a:ln>
                <a:noFill/>
              </a:ln>
              <a:effectLst/>
            </c:spPr>
            <c:extLst>
              <c:ext xmlns:c16="http://schemas.microsoft.com/office/drawing/2014/chart" uri="{C3380CC4-5D6E-409C-BE32-E72D297353CC}">
                <c16:uniqueId val="{00000006-286F-8E4B-B683-85BBD5636A5A}"/>
              </c:ext>
            </c:extLst>
          </c:dPt>
          <c:dPt>
            <c:idx val="2"/>
            <c:invertIfNegative val="0"/>
            <c:bubble3D val="0"/>
            <c:spPr>
              <a:solidFill>
                <a:srgbClr val="C4F0A8">
                  <a:alpha val="71000"/>
                </a:srgbClr>
              </a:solidFill>
              <a:ln>
                <a:noFill/>
              </a:ln>
              <a:effectLst/>
            </c:spPr>
            <c:extLst>
              <c:ext xmlns:c16="http://schemas.microsoft.com/office/drawing/2014/chart" uri="{C3380CC4-5D6E-409C-BE32-E72D297353CC}">
                <c16:uniqueId val="{00000008-286F-8E4B-B683-85BBD5636A5A}"/>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DIN Alternate" panose="020B0500000000000000" pitchFamily="34" charset="77"/>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Dashboard'!$Q$47:$Q$49</c:f>
              <c:numCache>
                <c:formatCode>0</c:formatCode>
                <c:ptCount val="3"/>
                <c:pt idx="0">
                  <c:v>2017</c:v>
                </c:pt>
                <c:pt idx="1">
                  <c:v>2018</c:v>
                </c:pt>
                <c:pt idx="2">
                  <c:v>2019</c:v>
                </c:pt>
              </c:numCache>
            </c:numRef>
          </c:cat>
          <c:val>
            <c:numRef>
              <c:f>'#2 Dashboard'!$W$47:$W$49</c:f>
              <c:numCache>
                <c:formatCode>_(* #,##0.00_);_(* \(#,##0.00\);_(* "-"??_);_(@_)</c:formatCode>
                <c:ptCount val="3"/>
                <c:pt idx="0">
                  <c:v>1.7749999999999999</c:v>
                </c:pt>
                <c:pt idx="1">
                  <c:v>1.6319999999999999</c:v>
                </c:pt>
                <c:pt idx="2">
                  <c:v>1.6419999999999999</c:v>
                </c:pt>
              </c:numCache>
            </c:numRef>
          </c:val>
          <c:extLst>
            <c:ext xmlns:c16="http://schemas.microsoft.com/office/drawing/2014/chart" uri="{C3380CC4-5D6E-409C-BE32-E72D297353CC}">
              <c16:uniqueId val="{00000001-286F-8E4B-B683-85BBD5636A5A}"/>
            </c:ext>
          </c:extLst>
        </c:ser>
        <c:dLbls>
          <c:showLegendKey val="0"/>
          <c:showVal val="0"/>
          <c:showCatName val="0"/>
          <c:showSerName val="0"/>
          <c:showPercent val="0"/>
          <c:showBubbleSize val="0"/>
        </c:dLbls>
        <c:gapWidth val="150"/>
        <c:overlap val="100"/>
        <c:axId val="187176175"/>
        <c:axId val="187177807"/>
      </c:barChart>
      <c:catAx>
        <c:axId val="18717617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DIN Condensed" pitchFamily="2" charset="0"/>
                <a:ea typeface="+mn-ea"/>
                <a:cs typeface="+mn-cs"/>
              </a:defRPr>
            </a:pPr>
            <a:endParaRPr lang="en-US"/>
          </a:p>
        </c:txPr>
        <c:crossAx val="187177807"/>
        <c:crosses val="autoZero"/>
        <c:auto val="1"/>
        <c:lblAlgn val="ctr"/>
        <c:lblOffset val="100"/>
        <c:noMultiLvlLbl val="0"/>
      </c:catAx>
      <c:valAx>
        <c:axId val="187177807"/>
        <c:scaling>
          <c:orientation val="minMax"/>
        </c:scaling>
        <c:delete val="1"/>
        <c:axPos val="l"/>
        <c:numFmt formatCode="_(* #,##0.00_);_(* \(#,##0.00\);_(* &quot;-&quot;??_);_(@_)" sourceLinked="1"/>
        <c:majorTickMark val="none"/>
        <c:minorTickMark val="none"/>
        <c:tickLblPos val="nextTo"/>
        <c:crossAx val="187176175"/>
        <c:crosses val="autoZero"/>
        <c:crossBetween val="between"/>
      </c:valAx>
      <c:spPr>
        <a:noFill/>
        <a:ln>
          <a:noFill/>
        </a:ln>
        <a:effectLst/>
      </c:spPr>
    </c:plotArea>
    <c:legend>
      <c:legendPos val="b"/>
      <c:layout>
        <c:manualLayout>
          <c:xMode val="edge"/>
          <c:yMode val="edge"/>
          <c:x val="9.5699997140843721E-2"/>
          <c:y val="0.83628442580971318"/>
          <c:w val="0.63120684986570363"/>
          <c:h val="0.1637155741902868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2">
                  <a:lumMod val="50000"/>
                </a:schemeClr>
              </a:solidFill>
              <a:latin typeface="DIN Alternate" panose="020B0500000000000000" pitchFamily="34" charset="77"/>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chart" Target="../charts/chart3.xml"/><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16933</xdr:colOff>
      <xdr:row>32</xdr:row>
      <xdr:rowOff>101600</xdr:rowOff>
    </xdr:from>
    <xdr:to>
      <xdr:col>13</xdr:col>
      <xdr:colOff>0</xdr:colOff>
      <xdr:row>41</xdr:row>
      <xdr:rowOff>16933</xdr:rowOff>
    </xdr:to>
    <xdr:sp macro="" textlink="">
      <xdr:nvSpPr>
        <xdr:cNvPr id="4" name="Rectangle 3">
          <a:extLst>
            <a:ext uri="{FF2B5EF4-FFF2-40B4-BE49-F238E27FC236}">
              <a16:creationId xmlns:a16="http://schemas.microsoft.com/office/drawing/2014/main" id="{7AB56999-1BAE-B645-8208-B6C1F68F024C}"/>
            </a:ext>
          </a:extLst>
        </xdr:cNvPr>
        <xdr:cNvSpPr/>
      </xdr:nvSpPr>
      <xdr:spPr>
        <a:xfrm>
          <a:off x="16933" y="6604000"/>
          <a:ext cx="10769600" cy="1744133"/>
        </a:xfrm>
        <a:prstGeom prst="rect">
          <a:avLst/>
        </a:prstGeom>
        <a:solidFill>
          <a:srgbClr val="AA431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a:latin typeface="DIN Alternate" panose="020B0500000000000000" pitchFamily="34" charset="77"/>
          </a:endParaRPr>
        </a:p>
        <a:p>
          <a:pPr algn="ctr"/>
          <a:r>
            <a:rPr lang="en-US" sz="4000">
              <a:latin typeface="DIN Condensed" pitchFamily="2" charset="0"/>
            </a:rPr>
            <a:t>Beer Production in the UK</a:t>
          </a:r>
        </a:p>
        <a:p>
          <a:pPr algn="ctr"/>
          <a:r>
            <a:rPr lang="en-US" sz="2000">
              <a:latin typeface="DIN Alternate" panose="020B0500000000000000" pitchFamily="34" charset="77"/>
            </a:rPr>
            <a:t>Who to "look out" for?</a:t>
          </a:r>
        </a:p>
      </xdr:txBody>
    </xdr:sp>
    <xdr:clientData/>
  </xdr:twoCellAnchor>
  <xdr:twoCellAnchor editAs="oneCell">
    <xdr:from>
      <xdr:col>0</xdr:col>
      <xdr:colOff>0</xdr:colOff>
      <xdr:row>0</xdr:row>
      <xdr:rowOff>0</xdr:rowOff>
    </xdr:from>
    <xdr:to>
      <xdr:col>13</xdr:col>
      <xdr:colOff>1727</xdr:colOff>
      <xdr:row>33</xdr:row>
      <xdr:rowOff>16932</xdr:rowOff>
    </xdr:to>
    <xdr:pic>
      <xdr:nvPicPr>
        <xdr:cNvPr id="2" name="Picture 1">
          <a:extLst>
            <a:ext uri="{FF2B5EF4-FFF2-40B4-BE49-F238E27FC236}">
              <a16:creationId xmlns:a16="http://schemas.microsoft.com/office/drawing/2014/main" id="{0CFDA3A7-8F5A-F142-977C-7D42CCA7A345}"/>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2000"/>
                  </a14:imgEffect>
                  <a14:imgEffect>
                    <a14:brightnessContrast bright="-3000" contrast="19000"/>
                  </a14:imgEffect>
                </a14:imgLayer>
              </a14:imgProps>
            </a:ext>
          </a:extLst>
        </a:blip>
        <a:stretch>
          <a:fillRect/>
        </a:stretch>
      </xdr:blipFill>
      <xdr:spPr>
        <a:xfrm>
          <a:off x="0" y="0"/>
          <a:ext cx="10788260" cy="6722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471714</xdr:colOff>
      <xdr:row>0</xdr:row>
      <xdr:rowOff>0</xdr:rowOff>
    </xdr:from>
    <xdr:to>
      <xdr:col>11</xdr:col>
      <xdr:colOff>1657157</xdr:colOff>
      <xdr:row>6</xdr:row>
      <xdr:rowOff>48492</xdr:rowOff>
    </xdr:to>
    <xdr:pic>
      <xdr:nvPicPr>
        <xdr:cNvPr id="2" name="Picture 1">
          <a:extLst>
            <a:ext uri="{FF2B5EF4-FFF2-40B4-BE49-F238E27FC236}">
              <a16:creationId xmlns:a16="http://schemas.microsoft.com/office/drawing/2014/main" id="{CCB48E78-E033-A742-BB59-E2CBA322870E}"/>
            </a:ext>
          </a:extLst>
        </xdr:cNvPr>
        <xdr:cNvPicPr>
          <a:picLocks noChangeAspect="1"/>
        </xdr:cNvPicPr>
      </xdr:nvPicPr>
      <xdr:blipFill rotWithShape="1">
        <a:blip xmlns:r="http://schemas.openxmlformats.org/officeDocument/2006/relationships" r:embed="rId1"/>
        <a:srcRect l="6860" t="5953" r="6533" b="-4272"/>
        <a:stretch/>
      </xdr:blipFill>
      <xdr:spPr>
        <a:xfrm>
          <a:off x="11375571" y="0"/>
          <a:ext cx="2890872" cy="1245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1193494</xdr:colOff>
      <xdr:row>0</xdr:row>
      <xdr:rowOff>15301</xdr:rowOff>
    </xdr:from>
    <xdr:to>
      <xdr:col>7</xdr:col>
      <xdr:colOff>1633045</xdr:colOff>
      <xdr:row>5</xdr:row>
      <xdr:rowOff>194125</xdr:rowOff>
    </xdr:to>
    <xdr:pic>
      <xdr:nvPicPr>
        <xdr:cNvPr id="4" name="Picture 3">
          <a:extLst>
            <a:ext uri="{FF2B5EF4-FFF2-40B4-BE49-F238E27FC236}">
              <a16:creationId xmlns:a16="http://schemas.microsoft.com/office/drawing/2014/main" id="{EB7432B9-58FF-0C45-ABCD-79DE7FE00706}"/>
            </a:ext>
          </a:extLst>
        </xdr:cNvPr>
        <xdr:cNvPicPr>
          <a:picLocks noChangeAspect="1"/>
        </xdr:cNvPicPr>
      </xdr:nvPicPr>
      <xdr:blipFill>
        <a:blip xmlns:r="http://schemas.openxmlformats.org/officeDocument/2006/relationships" r:embed="rId1"/>
        <a:stretch>
          <a:fillRect/>
        </a:stretch>
      </xdr:blipFill>
      <xdr:spPr>
        <a:xfrm>
          <a:off x="11766627" y="15301"/>
          <a:ext cx="2076779" cy="11734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8467</xdr:rowOff>
    </xdr:from>
    <xdr:to>
      <xdr:col>2</xdr:col>
      <xdr:colOff>955914</xdr:colOff>
      <xdr:row>5</xdr:row>
      <xdr:rowOff>8467</xdr:rowOff>
    </xdr:to>
    <xdr:sp macro="" textlink="">
      <xdr:nvSpPr>
        <xdr:cNvPr id="2" name="Pentagon 1">
          <a:extLst>
            <a:ext uri="{FF2B5EF4-FFF2-40B4-BE49-F238E27FC236}">
              <a16:creationId xmlns:a16="http://schemas.microsoft.com/office/drawing/2014/main" id="{8C952678-7A97-4F42-9AC3-A5B3DB907A70}"/>
            </a:ext>
          </a:extLst>
        </xdr:cNvPr>
        <xdr:cNvSpPr/>
      </xdr:nvSpPr>
      <xdr:spPr>
        <a:xfrm>
          <a:off x="0" y="8467"/>
          <a:ext cx="3749914" cy="1016000"/>
        </a:xfrm>
        <a:prstGeom prst="homePlate">
          <a:avLst/>
        </a:prstGeom>
        <a:solidFill>
          <a:srgbClr val="5522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2400" b="1">
              <a:latin typeface="DIN Condensed" pitchFamily="2" charset="0"/>
            </a:rPr>
            <a:t>Beer Production in the UK</a:t>
          </a:r>
        </a:p>
        <a:p>
          <a:pPr algn="l"/>
          <a:r>
            <a:rPr lang="en-US" sz="1300" b="0" i="0">
              <a:latin typeface="DIN Alternate" panose="020B0500000000000000" pitchFamily="34" charset="77"/>
            </a:rPr>
            <a:t>Who to "look out" for?</a:t>
          </a:r>
        </a:p>
      </xdr:txBody>
    </xdr:sp>
    <xdr:clientData/>
  </xdr:twoCellAnchor>
  <xdr:twoCellAnchor>
    <xdr:from>
      <xdr:col>3</xdr:col>
      <xdr:colOff>7073</xdr:colOff>
      <xdr:row>0</xdr:row>
      <xdr:rowOff>20320</xdr:rowOff>
    </xdr:from>
    <xdr:to>
      <xdr:col>4</xdr:col>
      <xdr:colOff>0</xdr:colOff>
      <xdr:row>6</xdr:row>
      <xdr:rowOff>101600</xdr:rowOff>
    </xdr:to>
    <xdr:sp macro="" textlink="">
      <xdr:nvSpPr>
        <xdr:cNvPr id="3" name="Block Arc 2">
          <a:extLst>
            <a:ext uri="{FF2B5EF4-FFF2-40B4-BE49-F238E27FC236}">
              <a16:creationId xmlns:a16="http://schemas.microsoft.com/office/drawing/2014/main" id="{E20407C2-C5B6-0143-98B4-5A114508249B}"/>
            </a:ext>
          </a:extLst>
        </xdr:cNvPr>
        <xdr:cNvSpPr/>
      </xdr:nvSpPr>
      <xdr:spPr>
        <a:xfrm>
          <a:off x="4274273" y="20320"/>
          <a:ext cx="1389927" cy="1363980"/>
        </a:xfrm>
        <a:prstGeom prst="blockArc">
          <a:avLst>
            <a:gd name="adj1" fmla="val 8668603"/>
            <a:gd name="adj2" fmla="val 2259174"/>
            <a:gd name="adj3" fmla="val 8251"/>
          </a:avLst>
        </a:prstGeom>
        <a:solidFill>
          <a:srgbClr val="F3AB2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15950</xdr:colOff>
      <xdr:row>0</xdr:row>
      <xdr:rowOff>28540</xdr:rowOff>
    </xdr:from>
    <xdr:to>
      <xdr:col>7</xdr:col>
      <xdr:colOff>1393177</xdr:colOff>
      <xdr:row>6</xdr:row>
      <xdr:rowOff>139700</xdr:rowOff>
    </xdr:to>
    <xdr:sp macro="" textlink="">
      <xdr:nvSpPr>
        <xdr:cNvPr id="4" name="Block Arc 3">
          <a:extLst>
            <a:ext uri="{FF2B5EF4-FFF2-40B4-BE49-F238E27FC236}">
              <a16:creationId xmlns:a16="http://schemas.microsoft.com/office/drawing/2014/main" id="{C211B045-30A2-514F-AAED-E37F2BE3B4A9}"/>
            </a:ext>
          </a:extLst>
        </xdr:cNvPr>
        <xdr:cNvSpPr/>
      </xdr:nvSpPr>
      <xdr:spPr>
        <a:xfrm>
          <a:off x="8448750" y="28540"/>
          <a:ext cx="1377227" cy="1393860"/>
        </a:xfrm>
        <a:prstGeom prst="blockArc">
          <a:avLst>
            <a:gd name="adj1" fmla="val 8668603"/>
            <a:gd name="adj2" fmla="val 2259174"/>
            <a:gd name="adj3" fmla="val 8251"/>
          </a:avLst>
        </a:prstGeom>
        <a:solidFill>
          <a:srgbClr val="F3AB2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11384</xdr:colOff>
      <xdr:row>0</xdr:row>
      <xdr:rowOff>20320</xdr:rowOff>
    </xdr:from>
    <xdr:to>
      <xdr:col>6</xdr:col>
      <xdr:colOff>4454</xdr:colOff>
      <xdr:row>6</xdr:row>
      <xdr:rowOff>114300</xdr:rowOff>
    </xdr:to>
    <xdr:sp macro="" textlink="">
      <xdr:nvSpPr>
        <xdr:cNvPr id="5" name="Block Arc 4">
          <a:extLst>
            <a:ext uri="{FF2B5EF4-FFF2-40B4-BE49-F238E27FC236}">
              <a16:creationId xmlns:a16="http://schemas.microsoft.com/office/drawing/2014/main" id="{63CE1F9F-1240-D44C-8432-9C8E949BA7CF}"/>
            </a:ext>
          </a:extLst>
        </xdr:cNvPr>
        <xdr:cNvSpPr/>
      </xdr:nvSpPr>
      <xdr:spPr>
        <a:xfrm>
          <a:off x="6297884" y="20320"/>
          <a:ext cx="1377370" cy="1376680"/>
        </a:xfrm>
        <a:prstGeom prst="blockArc">
          <a:avLst>
            <a:gd name="adj1" fmla="val 8668603"/>
            <a:gd name="adj2" fmla="val 2259174"/>
            <a:gd name="adj3" fmla="val 8251"/>
          </a:avLst>
        </a:prstGeom>
        <a:solidFill>
          <a:srgbClr val="F3AB2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730850</xdr:colOff>
      <xdr:row>0</xdr:row>
      <xdr:rowOff>35942</xdr:rowOff>
    </xdr:from>
    <xdr:to>
      <xdr:col>10</xdr:col>
      <xdr:colOff>59907</xdr:colOff>
      <xdr:row>7</xdr:row>
      <xdr:rowOff>6404</xdr:rowOff>
    </xdr:to>
    <xdr:sp macro="" textlink="">
      <xdr:nvSpPr>
        <xdr:cNvPr id="6" name="Oval 5">
          <a:extLst>
            <a:ext uri="{FF2B5EF4-FFF2-40B4-BE49-F238E27FC236}">
              <a16:creationId xmlns:a16="http://schemas.microsoft.com/office/drawing/2014/main" id="{414FC736-7F7C-874A-8FEC-E669B8287570}"/>
            </a:ext>
          </a:extLst>
        </xdr:cNvPr>
        <xdr:cNvSpPr/>
      </xdr:nvSpPr>
      <xdr:spPr>
        <a:xfrm>
          <a:off x="10344750" y="35942"/>
          <a:ext cx="1500757" cy="139286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0">
              <a:solidFill>
                <a:srgbClr val="55220B"/>
              </a:solidFill>
              <a:latin typeface="DIN Alternate" panose="020B0500000000000000" pitchFamily="34" charset="77"/>
            </a:rPr>
            <a:t>Product </a:t>
          </a:r>
        </a:p>
        <a:p>
          <a:pPr algn="ctr"/>
          <a:r>
            <a:rPr lang="en-US" sz="1300" b="0">
              <a:solidFill>
                <a:srgbClr val="55220B"/>
              </a:solidFill>
              <a:latin typeface="DIN Alternate" panose="020B0500000000000000" pitchFamily="34" charset="77"/>
            </a:rPr>
            <a:t>and </a:t>
          </a:r>
        </a:p>
        <a:p>
          <a:pPr algn="ctr"/>
          <a:r>
            <a:rPr lang="en-US" sz="1300" b="0">
              <a:solidFill>
                <a:srgbClr val="55220B"/>
              </a:solidFill>
              <a:latin typeface="DIN Alternate" panose="020B0500000000000000" pitchFamily="34" charset="77"/>
            </a:rPr>
            <a:t>Service</a:t>
          </a:r>
        </a:p>
        <a:p>
          <a:pPr algn="ctr"/>
          <a:r>
            <a:rPr lang="en-US" sz="1200" b="0">
              <a:solidFill>
                <a:srgbClr val="55220B"/>
              </a:solidFill>
              <a:latin typeface="DIN Alternate" panose="020B0500000000000000" pitchFamily="34" charset="77"/>
            </a:rPr>
            <a:t>Segmentation</a:t>
          </a:r>
        </a:p>
      </xdr:txBody>
    </xdr:sp>
    <xdr:clientData/>
  </xdr:twoCellAnchor>
  <xdr:twoCellAnchor>
    <xdr:from>
      <xdr:col>11</xdr:col>
      <xdr:colOff>15629</xdr:colOff>
      <xdr:row>0</xdr:row>
      <xdr:rowOff>169557</xdr:rowOff>
    </xdr:from>
    <xdr:to>
      <xdr:col>12</xdr:col>
      <xdr:colOff>47926</xdr:colOff>
      <xdr:row>6</xdr:row>
      <xdr:rowOff>11981</xdr:rowOff>
    </xdr:to>
    <xdr:sp macro="" textlink="">
      <xdr:nvSpPr>
        <xdr:cNvPr id="7" name="Oval 6">
          <a:extLst>
            <a:ext uri="{FF2B5EF4-FFF2-40B4-BE49-F238E27FC236}">
              <a16:creationId xmlns:a16="http://schemas.microsoft.com/office/drawing/2014/main" id="{754775C8-C157-064F-9627-179711728F93}"/>
            </a:ext>
          </a:extLst>
        </xdr:cNvPr>
        <xdr:cNvSpPr/>
      </xdr:nvSpPr>
      <xdr:spPr>
        <a:xfrm>
          <a:off x="12499729" y="169557"/>
          <a:ext cx="1441997" cy="1061624"/>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0">
              <a:solidFill>
                <a:srgbClr val="55220B"/>
              </a:solidFill>
              <a:latin typeface="DIN Alternate" panose="020B0500000000000000" pitchFamily="34" charset="77"/>
            </a:rPr>
            <a:t>Major</a:t>
          </a:r>
        </a:p>
        <a:p>
          <a:pPr algn="ctr"/>
          <a:r>
            <a:rPr lang="en-US" sz="1500" b="0">
              <a:solidFill>
                <a:srgbClr val="55220B"/>
              </a:solidFill>
              <a:latin typeface="DIN Alternate" panose="020B0500000000000000" pitchFamily="34" charset="77"/>
            </a:rPr>
            <a:t>Players</a:t>
          </a:r>
        </a:p>
      </xdr:txBody>
    </xdr:sp>
    <xdr:clientData/>
  </xdr:twoCellAnchor>
  <xdr:twoCellAnchor editAs="oneCell">
    <xdr:from>
      <xdr:col>10</xdr:col>
      <xdr:colOff>253452</xdr:colOff>
      <xdr:row>6</xdr:row>
      <xdr:rowOff>139700</xdr:rowOff>
    </xdr:from>
    <xdr:to>
      <xdr:col>12</xdr:col>
      <xdr:colOff>921167</xdr:colOff>
      <xdr:row>8</xdr:row>
      <xdr:rowOff>63499</xdr:rowOff>
    </xdr:to>
    <xdr:pic>
      <xdr:nvPicPr>
        <xdr:cNvPr id="8" name="Picture 7">
          <a:extLst>
            <a:ext uri="{FF2B5EF4-FFF2-40B4-BE49-F238E27FC236}">
              <a16:creationId xmlns:a16="http://schemas.microsoft.com/office/drawing/2014/main" id="{70E9D3AA-08C6-E34D-884F-E539ED27AB2F}"/>
            </a:ext>
          </a:extLst>
        </xdr:cNvPr>
        <xdr:cNvPicPr>
          <a:picLocks noChangeAspect="1"/>
        </xdr:cNvPicPr>
      </xdr:nvPicPr>
      <xdr:blipFill rotWithShape="1">
        <a:blip xmlns:r="http://schemas.openxmlformats.org/officeDocument/2006/relationships" r:embed="rId1"/>
        <a:srcRect l="21679" t="89827" r="18403" b="1969"/>
        <a:stretch/>
      </xdr:blipFill>
      <xdr:spPr>
        <a:xfrm>
          <a:off x="12293052" y="1422400"/>
          <a:ext cx="2826715" cy="406399"/>
        </a:xfrm>
        <a:prstGeom prst="rect">
          <a:avLst/>
        </a:prstGeom>
      </xdr:spPr>
    </xdr:pic>
    <xdr:clientData/>
  </xdr:twoCellAnchor>
  <xdr:twoCellAnchor editAs="oneCell">
    <xdr:from>
      <xdr:col>11</xdr:col>
      <xdr:colOff>9716</xdr:colOff>
      <xdr:row>0</xdr:row>
      <xdr:rowOff>23962</xdr:rowOff>
    </xdr:from>
    <xdr:to>
      <xdr:col>12</xdr:col>
      <xdr:colOff>12700</xdr:colOff>
      <xdr:row>6</xdr:row>
      <xdr:rowOff>101600</xdr:rowOff>
    </xdr:to>
    <xdr:pic>
      <xdr:nvPicPr>
        <xdr:cNvPr id="9" name="Picture 8">
          <a:extLst>
            <a:ext uri="{FF2B5EF4-FFF2-40B4-BE49-F238E27FC236}">
              <a16:creationId xmlns:a16="http://schemas.microsoft.com/office/drawing/2014/main" id="{FC67D182-2328-0849-9EC8-5DCDBEB9C053}"/>
            </a:ext>
          </a:extLst>
        </xdr:cNvPr>
        <xdr:cNvPicPr>
          <a:picLocks noChangeAspect="1"/>
        </xdr:cNvPicPr>
      </xdr:nvPicPr>
      <xdr:blipFill rotWithShape="1">
        <a:blip xmlns:r="http://schemas.openxmlformats.org/officeDocument/2006/relationships" r:embed="rId1"/>
        <a:srcRect l="18668" t="3691" r="19607" b="13043"/>
        <a:stretch/>
      </xdr:blipFill>
      <xdr:spPr>
        <a:xfrm>
          <a:off x="12798616" y="23962"/>
          <a:ext cx="1412684" cy="1360338"/>
        </a:xfrm>
        <a:prstGeom prst="rect">
          <a:avLst/>
        </a:prstGeom>
      </xdr:spPr>
    </xdr:pic>
    <xdr:clientData/>
  </xdr:twoCellAnchor>
  <xdr:twoCellAnchor editAs="oneCell">
    <xdr:from>
      <xdr:col>9</xdr:col>
      <xdr:colOff>4793</xdr:colOff>
      <xdr:row>0</xdr:row>
      <xdr:rowOff>12701</xdr:rowOff>
    </xdr:from>
    <xdr:to>
      <xdr:col>10</xdr:col>
      <xdr:colOff>12700</xdr:colOff>
      <xdr:row>6</xdr:row>
      <xdr:rowOff>157996</xdr:rowOff>
    </xdr:to>
    <xdr:pic>
      <xdr:nvPicPr>
        <xdr:cNvPr id="10" name="Picture 9">
          <a:extLst>
            <a:ext uri="{FF2B5EF4-FFF2-40B4-BE49-F238E27FC236}">
              <a16:creationId xmlns:a16="http://schemas.microsoft.com/office/drawing/2014/main" id="{DB9F78B3-D31B-AC4E-85D4-6B0A0CC765F1}"/>
            </a:ext>
          </a:extLst>
        </xdr:cNvPr>
        <xdr:cNvPicPr>
          <a:picLocks noChangeAspect="1"/>
        </xdr:cNvPicPr>
      </xdr:nvPicPr>
      <xdr:blipFill rotWithShape="1">
        <a:blip xmlns:r="http://schemas.openxmlformats.org/officeDocument/2006/relationships" r:embed="rId2"/>
        <a:srcRect l="26667" t="3756" r="26944" b="16432"/>
        <a:stretch/>
      </xdr:blipFill>
      <xdr:spPr>
        <a:xfrm>
          <a:off x="10609293" y="12701"/>
          <a:ext cx="1443007" cy="1427995"/>
        </a:xfrm>
        <a:prstGeom prst="rect">
          <a:avLst/>
        </a:prstGeom>
      </xdr:spPr>
    </xdr:pic>
    <xdr:clientData/>
  </xdr:twoCellAnchor>
  <xdr:twoCellAnchor editAs="oneCell">
    <xdr:from>
      <xdr:col>8</xdr:col>
      <xdr:colOff>265690</xdr:colOff>
      <xdr:row>6</xdr:row>
      <xdr:rowOff>239276</xdr:rowOff>
    </xdr:from>
    <xdr:to>
      <xdr:col>10</xdr:col>
      <xdr:colOff>181164</xdr:colOff>
      <xdr:row>8</xdr:row>
      <xdr:rowOff>125748</xdr:rowOff>
    </xdr:to>
    <xdr:pic>
      <xdr:nvPicPr>
        <xdr:cNvPr id="11" name="Picture 10">
          <a:extLst>
            <a:ext uri="{FF2B5EF4-FFF2-40B4-BE49-F238E27FC236}">
              <a16:creationId xmlns:a16="http://schemas.microsoft.com/office/drawing/2014/main" id="{43DC9FFF-8E4B-224F-B12F-A7BDC235C4BC}"/>
            </a:ext>
          </a:extLst>
        </xdr:cNvPr>
        <xdr:cNvPicPr>
          <a:picLocks noChangeAspect="1"/>
        </xdr:cNvPicPr>
      </xdr:nvPicPr>
      <xdr:blipFill rotWithShape="1">
        <a:blip xmlns:r="http://schemas.openxmlformats.org/officeDocument/2006/relationships" r:embed="rId2"/>
        <a:srcRect l="26729" t="89026" r="26363" b="1673"/>
        <a:stretch/>
      </xdr:blipFill>
      <xdr:spPr>
        <a:xfrm>
          <a:off x="10094386" y="1546088"/>
          <a:ext cx="2124169" cy="365022"/>
        </a:xfrm>
        <a:prstGeom prst="rect">
          <a:avLst/>
        </a:prstGeom>
      </xdr:spPr>
    </xdr:pic>
    <xdr:clientData/>
  </xdr:twoCellAnchor>
  <xdr:twoCellAnchor>
    <xdr:from>
      <xdr:col>0</xdr:col>
      <xdr:colOff>1</xdr:colOff>
      <xdr:row>8</xdr:row>
      <xdr:rowOff>169333</xdr:rowOff>
    </xdr:from>
    <xdr:to>
      <xdr:col>12</xdr:col>
      <xdr:colOff>1105371</xdr:colOff>
      <xdr:row>9</xdr:row>
      <xdr:rowOff>118533</xdr:rowOff>
    </xdr:to>
    <xdr:sp macro="" textlink="">
      <xdr:nvSpPr>
        <xdr:cNvPr id="12" name="Rectangle 11">
          <a:extLst>
            <a:ext uri="{FF2B5EF4-FFF2-40B4-BE49-F238E27FC236}">
              <a16:creationId xmlns:a16="http://schemas.microsoft.com/office/drawing/2014/main" id="{0777FFD8-B4BF-3A4A-89E3-E92B4939766E}"/>
            </a:ext>
          </a:extLst>
        </xdr:cNvPr>
        <xdr:cNvSpPr/>
      </xdr:nvSpPr>
      <xdr:spPr>
        <a:xfrm>
          <a:off x="1" y="1886185"/>
          <a:ext cx="15310555" cy="202024"/>
        </a:xfrm>
        <a:prstGeom prst="rect">
          <a:avLst/>
        </a:prstGeom>
        <a:solidFill>
          <a:srgbClr val="C4C0B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762004</xdr:colOff>
      <xdr:row>8</xdr:row>
      <xdr:rowOff>187421</xdr:rowOff>
    </xdr:from>
    <xdr:to>
      <xdr:col>8</xdr:col>
      <xdr:colOff>49205</xdr:colOff>
      <xdr:row>13</xdr:row>
      <xdr:rowOff>53372</xdr:rowOff>
    </xdr:to>
    <xdr:sp macro="" textlink="">
      <xdr:nvSpPr>
        <xdr:cNvPr id="13" name="Triangle 12">
          <a:extLst>
            <a:ext uri="{FF2B5EF4-FFF2-40B4-BE49-F238E27FC236}">
              <a16:creationId xmlns:a16="http://schemas.microsoft.com/office/drawing/2014/main" id="{BA7698D3-C1DD-974A-81EA-17B3D4FA4705}"/>
            </a:ext>
          </a:extLst>
        </xdr:cNvPr>
        <xdr:cNvSpPr/>
      </xdr:nvSpPr>
      <xdr:spPr>
        <a:xfrm rot="10800000">
          <a:off x="5029204" y="1948488"/>
          <a:ext cx="4875201" cy="1135951"/>
        </a:xfrm>
        <a:prstGeom prst="triangle">
          <a:avLst>
            <a:gd name="adj" fmla="val 49321"/>
          </a:avLst>
        </a:prstGeom>
        <a:solidFill>
          <a:srgbClr val="C4C0B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3</xdr:col>
      <xdr:colOff>1129582</xdr:colOff>
      <xdr:row>8</xdr:row>
      <xdr:rowOff>57248</xdr:rowOff>
    </xdr:from>
    <xdr:to>
      <xdr:col>7</xdr:col>
      <xdr:colOff>1129582</xdr:colOff>
      <xdr:row>13</xdr:row>
      <xdr:rowOff>49618</xdr:rowOff>
    </xdr:to>
    <xdr:sp macro="" textlink="">
      <xdr:nvSpPr>
        <xdr:cNvPr id="14" name="Oval 13">
          <a:extLst>
            <a:ext uri="{FF2B5EF4-FFF2-40B4-BE49-F238E27FC236}">
              <a16:creationId xmlns:a16="http://schemas.microsoft.com/office/drawing/2014/main" id="{537E6E37-F850-B649-9E18-673922004F8E}"/>
            </a:ext>
          </a:extLst>
        </xdr:cNvPr>
        <xdr:cNvSpPr/>
      </xdr:nvSpPr>
      <xdr:spPr>
        <a:xfrm>
          <a:off x="5396782" y="1809848"/>
          <a:ext cx="4025900" cy="122427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baseline="0">
              <a:solidFill>
                <a:schemeClr val="bg1"/>
              </a:solidFill>
              <a:latin typeface="DIN Condensed" pitchFamily="2" charset="0"/>
            </a:rPr>
            <a:t>Compare and Contrast</a:t>
          </a:r>
          <a:endParaRPr lang="en-US" sz="600" baseline="0">
            <a:solidFill>
              <a:schemeClr val="bg1"/>
            </a:solidFill>
            <a:latin typeface="DIN Condensed" pitchFamily="2" charset="0"/>
          </a:endParaRPr>
        </a:p>
        <a:p>
          <a:pPr algn="ctr"/>
          <a:r>
            <a:rPr lang="en-US" sz="1300" b="0" baseline="0">
              <a:solidFill>
                <a:schemeClr val="bg1"/>
              </a:solidFill>
              <a:latin typeface="DIN Alternate" panose="020B0500000000000000" pitchFamily="34" charset="77"/>
            </a:rPr>
            <a:t>Two Leaders</a:t>
          </a:r>
          <a:endParaRPr lang="en-US" sz="1300" b="0">
            <a:solidFill>
              <a:schemeClr val="bg1"/>
            </a:solidFill>
            <a:latin typeface="DIN Alternate" panose="020B0500000000000000" pitchFamily="34" charset="77"/>
          </a:endParaRPr>
        </a:p>
      </xdr:txBody>
    </xdr:sp>
    <xdr:clientData/>
  </xdr:twoCellAnchor>
  <xdr:twoCellAnchor>
    <xdr:from>
      <xdr:col>6</xdr:col>
      <xdr:colOff>451283</xdr:colOff>
      <xdr:row>1</xdr:row>
      <xdr:rowOff>1822</xdr:rowOff>
    </xdr:from>
    <xdr:to>
      <xdr:col>8</xdr:col>
      <xdr:colOff>294649</xdr:colOff>
      <xdr:row>5</xdr:row>
      <xdr:rowOff>186884</xdr:rowOff>
    </xdr:to>
    <xdr:sp macro="" textlink="">
      <xdr:nvSpPr>
        <xdr:cNvPr id="15" name="Rectangle 14">
          <a:extLst>
            <a:ext uri="{FF2B5EF4-FFF2-40B4-BE49-F238E27FC236}">
              <a16:creationId xmlns:a16="http://schemas.microsoft.com/office/drawing/2014/main" id="{7EB71194-CE9B-AE47-9283-E3B4F7DE4B17}"/>
            </a:ext>
          </a:extLst>
        </xdr:cNvPr>
        <xdr:cNvSpPr/>
      </xdr:nvSpPr>
      <xdr:spPr>
        <a:xfrm>
          <a:off x="8130353" y="208566"/>
          <a:ext cx="2014180" cy="10120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0">
              <a:solidFill>
                <a:srgbClr val="55220B"/>
              </a:solidFill>
              <a:latin typeface="DIN Alternate" panose="020B0500000000000000" pitchFamily="34" charset="77"/>
            </a:rPr>
            <a:t>Domestic </a:t>
          </a:r>
        </a:p>
        <a:p>
          <a:pPr algn="ctr"/>
          <a:r>
            <a:rPr lang="en-US" sz="1500" b="0">
              <a:solidFill>
                <a:srgbClr val="55220B"/>
              </a:solidFill>
              <a:latin typeface="DIN Alternate" panose="020B0500000000000000" pitchFamily="34" charset="77"/>
            </a:rPr>
            <a:t>Demand </a:t>
          </a:r>
          <a:endParaRPr lang="en-US" sz="1500" b="0" baseline="0">
            <a:solidFill>
              <a:srgbClr val="55220B"/>
            </a:solidFill>
            <a:latin typeface="DIN Alternate" panose="020B0500000000000000" pitchFamily="34" charset="77"/>
          </a:endParaRPr>
        </a:p>
        <a:p>
          <a:pPr algn="ctr"/>
          <a:endParaRPr lang="en-US" sz="200" baseline="0">
            <a:solidFill>
              <a:srgbClr val="1D429B"/>
            </a:solidFill>
            <a:latin typeface="DIN Condensed" pitchFamily="2" charset="0"/>
          </a:endParaRPr>
        </a:p>
        <a:p>
          <a:pPr algn="ctr"/>
          <a:r>
            <a:rPr lang="en-US" sz="2400" baseline="0">
              <a:solidFill>
                <a:srgbClr val="A81100"/>
              </a:solidFill>
              <a:latin typeface="DIN Condensed" pitchFamily="2" charset="0"/>
            </a:rPr>
            <a:t>-1.9%</a:t>
          </a:r>
          <a:endParaRPr lang="en-US" sz="1600">
            <a:solidFill>
              <a:srgbClr val="A81100"/>
            </a:solidFill>
            <a:latin typeface="DIN Condensed" pitchFamily="2" charset="0"/>
          </a:endParaRPr>
        </a:p>
        <a:p>
          <a:pPr algn="l"/>
          <a:endParaRPr lang="en-US" sz="1100"/>
        </a:p>
      </xdr:txBody>
    </xdr:sp>
    <xdr:clientData/>
  </xdr:twoCellAnchor>
  <xdr:twoCellAnchor>
    <xdr:from>
      <xdr:col>4</xdr:col>
      <xdr:colOff>412143</xdr:colOff>
      <xdr:row>0</xdr:row>
      <xdr:rowOff>189945</xdr:rowOff>
    </xdr:from>
    <xdr:to>
      <xdr:col>6</xdr:col>
      <xdr:colOff>255509</xdr:colOff>
      <xdr:row>5</xdr:row>
      <xdr:rowOff>176091</xdr:rowOff>
    </xdr:to>
    <xdr:sp macro="" textlink="">
      <xdr:nvSpPr>
        <xdr:cNvPr id="16" name="Rectangle 15">
          <a:extLst>
            <a:ext uri="{FF2B5EF4-FFF2-40B4-BE49-F238E27FC236}">
              <a16:creationId xmlns:a16="http://schemas.microsoft.com/office/drawing/2014/main" id="{57F1DED7-149C-FD43-B38B-4C919FCA89D6}"/>
            </a:ext>
          </a:extLst>
        </xdr:cNvPr>
        <xdr:cNvSpPr/>
      </xdr:nvSpPr>
      <xdr:spPr>
        <a:xfrm>
          <a:off x="6076343" y="189945"/>
          <a:ext cx="1849966" cy="10021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0">
              <a:solidFill>
                <a:srgbClr val="55220B"/>
              </a:solidFill>
              <a:latin typeface="DIN Alternate" panose="020B0500000000000000" pitchFamily="34" charset="77"/>
            </a:rPr>
            <a:t>Risk </a:t>
          </a:r>
        </a:p>
        <a:p>
          <a:pPr algn="ctr"/>
          <a:r>
            <a:rPr lang="en-US" sz="1500" b="0">
              <a:solidFill>
                <a:srgbClr val="55220B"/>
              </a:solidFill>
              <a:latin typeface="DIN Alternate" panose="020B0500000000000000" pitchFamily="34" charset="77"/>
            </a:rPr>
            <a:t>Rating</a:t>
          </a:r>
        </a:p>
        <a:p>
          <a:pPr algn="ctr"/>
          <a:endParaRPr lang="en-US" sz="100" b="0" baseline="0">
            <a:solidFill>
              <a:srgbClr val="55220B"/>
            </a:solidFill>
            <a:latin typeface="DIN Alternate" panose="020B0500000000000000" pitchFamily="34" charset="77"/>
          </a:endParaRPr>
        </a:p>
        <a:p>
          <a:pPr algn="ctr"/>
          <a:endParaRPr lang="en-US" sz="100" baseline="0">
            <a:solidFill>
              <a:srgbClr val="1D429B"/>
            </a:solidFill>
            <a:latin typeface="DIN Condensed" pitchFamily="2" charset="0"/>
          </a:endParaRPr>
        </a:p>
        <a:p>
          <a:pPr algn="ctr"/>
          <a:r>
            <a:rPr lang="en-US" sz="2400" baseline="0">
              <a:solidFill>
                <a:srgbClr val="AA431E"/>
              </a:solidFill>
              <a:latin typeface="DIN Condensed" pitchFamily="2" charset="0"/>
            </a:rPr>
            <a:t>3.48</a:t>
          </a:r>
          <a:endParaRPr lang="en-US" sz="1600">
            <a:solidFill>
              <a:srgbClr val="AA431E"/>
            </a:solidFill>
            <a:latin typeface="DIN Condensed" pitchFamily="2" charset="0"/>
          </a:endParaRPr>
        </a:p>
        <a:p>
          <a:pPr algn="l"/>
          <a:endParaRPr lang="en-US" sz="1100"/>
        </a:p>
      </xdr:txBody>
    </xdr:sp>
    <xdr:clientData/>
  </xdr:twoCellAnchor>
  <xdr:twoCellAnchor>
    <xdr:from>
      <xdr:col>2</xdr:col>
      <xdr:colOff>1194678</xdr:colOff>
      <xdr:row>0</xdr:row>
      <xdr:rowOff>153726</xdr:rowOff>
    </xdr:from>
    <xdr:to>
      <xdr:col>4</xdr:col>
      <xdr:colOff>313673</xdr:colOff>
      <xdr:row>5</xdr:row>
      <xdr:rowOff>139872</xdr:rowOff>
    </xdr:to>
    <xdr:sp macro="" textlink="">
      <xdr:nvSpPr>
        <xdr:cNvPr id="17" name="Rectangle 16">
          <a:extLst>
            <a:ext uri="{FF2B5EF4-FFF2-40B4-BE49-F238E27FC236}">
              <a16:creationId xmlns:a16="http://schemas.microsoft.com/office/drawing/2014/main" id="{2CBC0AAD-F790-D34E-9CDE-D722561222DC}"/>
            </a:ext>
          </a:extLst>
        </xdr:cNvPr>
        <xdr:cNvSpPr/>
      </xdr:nvSpPr>
      <xdr:spPr>
        <a:xfrm>
          <a:off x="3988678" y="153726"/>
          <a:ext cx="1989195" cy="10021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900" b="0">
            <a:solidFill>
              <a:srgbClr val="55220B"/>
            </a:solidFill>
            <a:latin typeface="DIN Alternate" panose="020B0500000000000000" pitchFamily="34" charset="77"/>
          </a:endParaRPr>
        </a:p>
        <a:p>
          <a:pPr algn="ctr"/>
          <a:r>
            <a:rPr lang="en-US" sz="1500" b="0">
              <a:solidFill>
                <a:srgbClr val="55220B"/>
              </a:solidFill>
              <a:latin typeface="DIN Alternate" panose="020B0500000000000000" pitchFamily="34" charset="77"/>
            </a:rPr>
            <a:t>Revenue</a:t>
          </a:r>
        </a:p>
        <a:p>
          <a:pPr algn="ctr"/>
          <a:endParaRPr lang="en-US" sz="600" b="0" baseline="0">
            <a:solidFill>
              <a:srgbClr val="55220B"/>
            </a:solidFill>
            <a:latin typeface="DIN Alternate" panose="020B0500000000000000" pitchFamily="34" charset="77"/>
          </a:endParaRPr>
        </a:p>
        <a:p>
          <a:pPr algn="ctr"/>
          <a:endParaRPr lang="en-US" sz="400" baseline="0">
            <a:solidFill>
              <a:srgbClr val="1D429B"/>
            </a:solidFill>
            <a:latin typeface="DIN Condensed" pitchFamily="2" charset="0"/>
          </a:endParaRPr>
        </a:p>
        <a:p>
          <a:pPr algn="ctr"/>
          <a:r>
            <a:rPr lang="en-US" sz="2400" baseline="0">
              <a:solidFill>
                <a:srgbClr val="AA431E"/>
              </a:solidFill>
              <a:latin typeface="DIN Condensed" pitchFamily="2" charset="0"/>
            </a:rPr>
            <a:t>$11.82 bn</a:t>
          </a:r>
          <a:endParaRPr lang="en-US" sz="1600">
            <a:solidFill>
              <a:srgbClr val="AA431E"/>
            </a:solidFill>
            <a:latin typeface="DIN Condensed" pitchFamily="2" charset="0"/>
          </a:endParaRPr>
        </a:p>
        <a:p>
          <a:pPr algn="l"/>
          <a:endParaRPr lang="en-US" sz="1100"/>
        </a:p>
      </xdr:txBody>
    </xdr:sp>
    <xdr:clientData/>
  </xdr:twoCellAnchor>
  <xdr:twoCellAnchor editAs="oneCell">
    <xdr:from>
      <xdr:col>1</xdr:col>
      <xdr:colOff>1794934</xdr:colOff>
      <xdr:row>9</xdr:row>
      <xdr:rowOff>125164</xdr:rowOff>
    </xdr:from>
    <xdr:to>
      <xdr:col>3</xdr:col>
      <xdr:colOff>24353</xdr:colOff>
      <xdr:row>13</xdr:row>
      <xdr:rowOff>5803</xdr:rowOff>
    </xdr:to>
    <xdr:pic>
      <xdr:nvPicPr>
        <xdr:cNvPr id="18" name="Picture 17">
          <a:extLst>
            <a:ext uri="{FF2B5EF4-FFF2-40B4-BE49-F238E27FC236}">
              <a16:creationId xmlns:a16="http://schemas.microsoft.com/office/drawing/2014/main" id="{0F0C9A42-F708-DD4D-89DE-48AE5B158292}"/>
            </a:ext>
          </a:extLst>
        </xdr:cNvPr>
        <xdr:cNvPicPr>
          <a:picLocks noChangeAspect="1"/>
        </xdr:cNvPicPr>
      </xdr:nvPicPr>
      <xdr:blipFill rotWithShape="1">
        <a:blip xmlns:r="http://schemas.openxmlformats.org/officeDocument/2006/relationships" r:embed="rId3"/>
        <a:srcRect l="6860" t="5953" r="6533" b="-4272"/>
        <a:stretch/>
      </xdr:blipFill>
      <xdr:spPr>
        <a:xfrm>
          <a:off x="2624667" y="2089431"/>
          <a:ext cx="1666886" cy="989772"/>
        </a:xfrm>
        <a:prstGeom prst="rect">
          <a:avLst/>
        </a:prstGeom>
      </xdr:spPr>
    </xdr:pic>
    <xdr:clientData/>
  </xdr:twoCellAnchor>
  <xdr:twoCellAnchor>
    <xdr:from>
      <xdr:col>3</xdr:col>
      <xdr:colOff>359039</xdr:colOff>
      <xdr:row>15</xdr:row>
      <xdr:rowOff>21167</xdr:rowOff>
    </xdr:from>
    <xdr:to>
      <xdr:col>4</xdr:col>
      <xdr:colOff>111907</xdr:colOff>
      <xdr:row>19</xdr:row>
      <xdr:rowOff>198967</xdr:rowOff>
    </xdr:to>
    <xdr:sp macro="" textlink="">
      <xdr:nvSpPr>
        <xdr:cNvPr id="22" name="Rectangle 21">
          <a:extLst>
            <a:ext uri="{FF2B5EF4-FFF2-40B4-BE49-F238E27FC236}">
              <a16:creationId xmlns:a16="http://schemas.microsoft.com/office/drawing/2014/main" id="{F475ABF0-B80B-1C41-A39B-3FFB8CD57336}"/>
            </a:ext>
          </a:extLst>
        </xdr:cNvPr>
        <xdr:cNvSpPr/>
      </xdr:nvSpPr>
      <xdr:spPr>
        <a:xfrm>
          <a:off x="4626239" y="3458634"/>
          <a:ext cx="1158335" cy="990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900" b="0">
            <a:solidFill>
              <a:srgbClr val="55220B"/>
            </a:solidFill>
            <a:latin typeface="DIN Alternate" panose="020B0500000000000000" pitchFamily="34" charset="77"/>
          </a:endParaRPr>
        </a:p>
        <a:p>
          <a:pPr algn="ctr"/>
          <a:r>
            <a:rPr lang="en-US" sz="1400" b="0">
              <a:solidFill>
                <a:schemeClr val="bg1">
                  <a:lumMod val="50000"/>
                </a:schemeClr>
              </a:solidFill>
              <a:latin typeface="DIN Alternate" panose="020B0500000000000000" pitchFamily="34" charset="77"/>
            </a:rPr>
            <a:t>   EBIT</a:t>
          </a:r>
        </a:p>
        <a:p>
          <a:pPr algn="ctr"/>
          <a:endParaRPr lang="en-US" sz="100" b="0" baseline="0">
            <a:solidFill>
              <a:srgbClr val="55220B"/>
            </a:solidFill>
            <a:latin typeface="DIN Alternate" panose="020B0500000000000000" pitchFamily="34" charset="77"/>
          </a:endParaRPr>
        </a:p>
        <a:p>
          <a:pPr algn="ctr"/>
          <a:endParaRPr lang="en-US" sz="400" baseline="0">
            <a:solidFill>
              <a:srgbClr val="1D429B"/>
            </a:solidFill>
            <a:latin typeface="DIN Condensed" pitchFamily="2" charset="0"/>
          </a:endParaRPr>
        </a:p>
        <a:p>
          <a:pPr algn="ctr"/>
          <a:r>
            <a:rPr lang="en-US" sz="2000" baseline="0">
              <a:solidFill>
                <a:srgbClr val="008F00"/>
              </a:solidFill>
              <a:latin typeface="DIN Condensed" pitchFamily="2" charset="0"/>
            </a:rPr>
            <a:t>▲</a:t>
          </a:r>
          <a:r>
            <a:rPr lang="en-US" sz="2400" baseline="0">
              <a:solidFill>
                <a:srgbClr val="008F00"/>
              </a:solidFill>
              <a:latin typeface="DIN Condensed" pitchFamily="2" charset="0"/>
            </a:rPr>
            <a:t>34%</a:t>
          </a:r>
          <a:endParaRPr lang="en-US" sz="1600">
            <a:solidFill>
              <a:srgbClr val="008F00"/>
            </a:solidFill>
            <a:latin typeface="DIN Condensed" pitchFamily="2" charset="0"/>
          </a:endParaRPr>
        </a:p>
        <a:p>
          <a:pPr algn="ctr"/>
          <a:endParaRPr lang="en-US" sz="1100"/>
        </a:p>
      </xdr:txBody>
    </xdr:sp>
    <xdr:clientData/>
  </xdr:twoCellAnchor>
  <xdr:twoCellAnchor>
    <xdr:from>
      <xdr:col>3</xdr:col>
      <xdr:colOff>412613</xdr:colOff>
      <xdr:row>15</xdr:row>
      <xdr:rowOff>33866</xdr:rowOff>
    </xdr:from>
    <xdr:to>
      <xdr:col>4</xdr:col>
      <xdr:colOff>179641</xdr:colOff>
      <xdr:row>20</xdr:row>
      <xdr:rowOff>95894</xdr:rowOff>
    </xdr:to>
    <xdr:sp macro="" textlink="">
      <xdr:nvSpPr>
        <xdr:cNvPr id="23" name="Block Arc 22">
          <a:extLst>
            <a:ext uri="{FF2B5EF4-FFF2-40B4-BE49-F238E27FC236}">
              <a16:creationId xmlns:a16="http://schemas.microsoft.com/office/drawing/2014/main" id="{096E7DE7-71A3-F643-9F36-EEE1E0FA0320}"/>
            </a:ext>
          </a:extLst>
        </xdr:cNvPr>
        <xdr:cNvSpPr/>
      </xdr:nvSpPr>
      <xdr:spPr>
        <a:xfrm>
          <a:off x="4679813" y="3657599"/>
          <a:ext cx="1172495" cy="1162695"/>
        </a:xfrm>
        <a:prstGeom prst="blockArc">
          <a:avLst>
            <a:gd name="adj1" fmla="val 8668603"/>
            <a:gd name="adj2" fmla="val 2259174"/>
            <a:gd name="adj3" fmla="val 8251"/>
          </a:avLst>
        </a:prstGeom>
        <a:solidFill>
          <a:srgbClr val="008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613971</xdr:colOff>
      <xdr:row>15</xdr:row>
      <xdr:rowOff>0</xdr:rowOff>
    </xdr:from>
    <xdr:to>
      <xdr:col>8</xdr:col>
      <xdr:colOff>381000</xdr:colOff>
      <xdr:row>20</xdr:row>
      <xdr:rowOff>101601</xdr:rowOff>
    </xdr:to>
    <xdr:sp macro="" textlink="">
      <xdr:nvSpPr>
        <xdr:cNvPr id="26" name="Block Arc 25">
          <a:extLst>
            <a:ext uri="{FF2B5EF4-FFF2-40B4-BE49-F238E27FC236}">
              <a16:creationId xmlns:a16="http://schemas.microsoft.com/office/drawing/2014/main" id="{984E07A3-25E9-9548-BB10-9313E000937A}"/>
            </a:ext>
          </a:extLst>
        </xdr:cNvPr>
        <xdr:cNvSpPr/>
      </xdr:nvSpPr>
      <xdr:spPr>
        <a:xfrm>
          <a:off x="9063704" y="3623733"/>
          <a:ext cx="1172496" cy="1202268"/>
        </a:xfrm>
        <a:prstGeom prst="blockArc">
          <a:avLst>
            <a:gd name="adj1" fmla="val 8668603"/>
            <a:gd name="adj2" fmla="val 2259174"/>
            <a:gd name="adj3" fmla="val 8251"/>
          </a:avLst>
        </a:prstGeom>
        <a:solidFill>
          <a:srgbClr val="008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412612</xdr:colOff>
      <xdr:row>20</xdr:row>
      <xdr:rowOff>220132</xdr:rowOff>
    </xdr:from>
    <xdr:to>
      <xdr:col>4</xdr:col>
      <xdr:colOff>179640</xdr:colOff>
      <xdr:row>26</xdr:row>
      <xdr:rowOff>66259</xdr:rowOff>
    </xdr:to>
    <xdr:sp macro="" textlink="">
      <xdr:nvSpPr>
        <xdr:cNvPr id="27" name="Block Arc 26">
          <a:extLst>
            <a:ext uri="{FF2B5EF4-FFF2-40B4-BE49-F238E27FC236}">
              <a16:creationId xmlns:a16="http://schemas.microsoft.com/office/drawing/2014/main" id="{9B16C2FA-626E-F240-9229-9727C3E8C949}"/>
            </a:ext>
          </a:extLst>
        </xdr:cNvPr>
        <xdr:cNvSpPr/>
      </xdr:nvSpPr>
      <xdr:spPr>
        <a:xfrm>
          <a:off x="4679812" y="4944532"/>
          <a:ext cx="1172495" cy="1166927"/>
        </a:xfrm>
        <a:prstGeom prst="blockArc">
          <a:avLst>
            <a:gd name="adj1" fmla="val 8491749"/>
            <a:gd name="adj2" fmla="val 2256658"/>
            <a:gd name="adj3" fmla="val 8248"/>
          </a:avLst>
        </a:prstGeom>
        <a:solidFill>
          <a:srgbClr val="008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232974</xdr:colOff>
      <xdr:row>21</xdr:row>
      <xdr:rowOff>16934</xdr:rowOff>
    </xdr:from>
    <xdr:to>
      <xdr:col>5</xdr:col>
      <xdr:colOff>778936</xdr:colOff>
      <xdr:row>26</xdr:row>
      <xdr:rowOff>101599</xdr:rowOff>
    </xdr:to>
    <xdr:sp macro="" textlink="">
      <xdr:nvSpPr>
        <xdr:cNvPr id="28" name="Block Arc 27">
          <a:extLst>
            <a:ext uri="{FF2B5EF4-FFF2-40B4-BE49-F238E27FC236}">
              <a16:creationId xmlns:a16="http://schemas.microsoft.com/office/drawing/2014/main" id="{3519C312-7B6F-344E-BA45-2F2286D1CE10}"/>
            </a:ext>
          </a:extLst>
        </xdr:cNvPr>
        <xdr:cNvSpPr/>
      </xdr:nvSpPr>
      <xdr:spPr>
        <a:xfrm>
          <a:off x="5905641" y="4961467"/>
          <a:ext cx="1172495" cy="1185332"/>
        </a:xfrm>
        <a:prstGeom prst="blockArc">
          <a:avLst>
            <a:gd name="adj1" fmla="val 8668603"/>
            <a:gd name="adj2" fmla="val 2259174"/>
            <a:gd name="adj3" fmla="val 8251"/>
          </a:avLst>
        </a:prstGeom>
        <a:solidFill>
          <a:srgbClr val="FF9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9300"/>
            </a:solidFill>
          </a:endParaRPr>
        </a:p>
      </xdr:txBody>
    </xdr:sp>
    <xdr:clientData/>
  </xdr:twoCellAnchor>
  <xdr:twoCellAnchor>
    <xdr:from>
      <xdr:col>7</xdr:col>
      <xdr:colOff>613972</xdr:colOff>
      <xdr:row>21</xdr:row>
      <xdr:rowOff>16934</xdr:rowOff>
    </xdr:from>
    <xdr:to>
      <xdr:col>8</xdr:col>
      <xdr:colOff>381001</xdr:colOff>
      <xdr:row>26</xdr:row>
      <xdr:rowOff>105833</xdr:rowOff>
    </xdr:to>
    <xdr:sp macro="" textlink="">
      <xdr:nvSpPr>
        <xdr:cNvPr id="30" name="Block Arc 29">
          <a:extLst>
            <a:ext uri="{FF2B5EF4-FFF2-40B4-BE49-F238E27FC236}">
              <a16:creationId xmlns:a16="http://schemas.microsoft.com/office/drawing/2014/main" id="{5C00F451-A9FC-AD45-86F9-72D064767FA6}"/>
            </a:ext>
          </a:extLst>
        </xdr:cNvPr>
        <xdr:cNvSpPr/>
      </xdr:nvSpPr>
      <xdr:spPr>
        <a:xfrm>
          <a:off x="9063705" y="4961467"/>
          <a:ext cx="1172496" cy="1189566"/>
        </a:xfrm>
        <a:prstGeom prst="blockArc">
          <a:avLst>
            <a:gd name="adj1" fmla="val 8668603"/>
            <a:gd name="adj2" fmla="val 2259174"/>
            <a:gd name="adj3" fmla="val 8251"/>
          </a:avLst>
        </a:prstGeom>
        <a:solidFill>
          <a:srgbClr val="F3AB2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42455</xdr:colOff>
      <xdr:row>15</xdr:row>
      <xdr:rowOff>42332</xdr:rowOff>
    </xdr:from>
    <xdr:to>
      <xdr:col>7</xdr:col>
      <xdr:colOff>574256</xdr:colOff>
      <xdr:row>20</xdr:row>
      <xdr:rowOff>12699</xdr:rowOff>
    </xdr:to>
    <xdr:sp macro="" textlink="">
      <xdr:nvSpPr>
        <xdr:cNvPr id="31" name="Rectangle 30">
          <a:extLst>
            <a:ext uri="{FF2B5EF4-FFF2-40B4-BE49-F238E27FC236}">
              <a16:creationId xmlns:a16="http://schemas.microsoft.com/office/drawing/2014/main" id="{316AE71A-6E66-2F4B-BDFA-1CBB763B27AA}"/>
            </a:ext>
          </a:extLst>
        </xdr:cNvPr>
        <xdr:cNvSpPr/>
      </xdr:nvSpPr>
      <xdr:spPr>
        <a:xfrm>
          <a:off x="7704788" y="3598332"/>
          <a:ext cx="1293801" cy="1028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900" b="0">
            <a:solidFill>
              <a:srgbClr val="55220B"/>
            </a:solidFill>
            <a:latin typeface="DIN Alternate" panose="020B0500000000000000" pitchFamily="34" charset="77"/>
          </a:endParaRPr>
        </a:p>
        <a:p>
          <a:pPr algn="ctr"/>
          <a:r>
            <a:rPr lang="en-US" sz="1400" b="0">
              <a:solidFill>
                <a:schemeClr val="bg1">
                  <a:lumMod val="50000"/>
                </a:schemeClr>
              </a:solidFill>
              <a:latin typeface="DIN Alternate" panose="020B0500000000000000" pitchFamily="34" charset="77"/>
            </a:rPr>
            <a:t>   EBIT</a:t>
          </a:r>
        </a:p>
        <a:p>
          <a:pPr algn="ctr"/>
          <a:endParaRPr lang="en-US" sz="100" b="0" baseline="0">
            <a:solidFill>
              <a:srgbClr val="55220B"/>
            </a:solidFill>
            <a:latin typeface="DIN Alternate" panose="020B0500000000000000" pitchFamily="34" charset="77"/>
          </a:endParaRPr>
        </a:p>
        <a:p>
          <a:pPr algn="ctr"/>
          <a:endParaRPr lang="en-US" sz="400" baseline="0">
            <a:solidFill>
              <a:srgbClr val="1D429B"/>
            </a:solidFill>
            <a:latin typeface="DIN Condensed" pitchFamily="2" charset="0"/>
          </a:endParaRPr>
        </a:p>
        <a:p>
          <a:pPr algn="ctr"/>
          <a:r>
            <a:rPr lang="en-US" sz="2000" baseline="0">
              <a:solidFill>
                <a:srgbClr val="FF9300"/>
              </a:solidFill>
              <a:latin typeface="DIN Condensed" pitchFamily="2" charset="0"/>
            </a:rPr>
            <a:t>▼</a:t>
          </a:r>
          <a:r>
            <a:rPr lang="en-US" sz="2400" baseline="0">
              <a:solidFill>
                <a:srgbClr val="FF9300"/>
              </a:solidFill>
              <a:latin typeface="DIN Condensed" pitchFamily="2" charset="0"/>
            </a:rPr>
            <a:t>14%</a:t>
          </a:r>
          <a:endParaRPr lang="en-US" sz="2400">
            <a:solidFill>
              <a:srgbClr val="FF9300"/>
            </a:solidFill>
            <a:latin typeface="DIN Condensed" pitchFamily="2" charset="0"/>
          </a:endParaRPr>
        </a:p>
        <a:p>
          <a:pPr algn="ctr"/>
          <a:endParaRPr lang="en-US" sz="1100"/>
        </a:p>
      </xdr:txBody>
    </xdr:sp>
    <xdr:clientData/>
  </xdr:twoCellAnchor>
  <xdr:twoCellAnchor>
    <xdr:from>
      <xdr:col>4</xdr:col>
      <xdr:colOff>183029</xdr:colOff>
      <xdr:row>15</xdr:row>
      <xdr:rowOff>120262</xdr:rowOff>
    </xdr:from>
    <xdr:to>
      <xdr:col>5</xdr:col>
      <xdr:colOff>861401</xdr:colOff>
      <xdr:row>21</xdr:row>
      <xdr:rowOff>108356</xdr:rowOff>
    </xdr:to>
    <xdr:sp macro="" textlink="">
      <xdr:nvSpPr>
        <xdr:cNvPr id="32" name="Rectangle 31">
          <a:extLst>
            <a:ext uri="{FF2B5EF4-FFF2-40B4-BE49-F238E27FC236}">
              <a16:creationId xmlns:a16="http://schemas.microsoft.com/office/drawing/2014/main" id="{5620F425-F780-0A41-8C52-69624BE7B385}"/>
            </a:ext>
          </a:extLst>
        </xdr:cNvPr>
        <xdr:cNvSpPr/>
      </xdr:nvSpPr>
      <xdr:spPr>
        <a:xfrm>
          <a:off x="5847229" y="3688962"/>
          <a:ext cx="1300672" cy="12834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0">
              <a:solidFill>
                <a:schemeClr val="bg1">
                  <a:lumMod val="50000"/>
                </a:schemeClr>
              </a:solidFill>
              <a:latin typeface="DIN Alternate" panose="020B0500000000000000" pitchFamily="34" charset="77"/>
            </a:rPr>
            <a:t>Gross</a:t>
          </a:r>
        </a:p>
        <a:p>
          <a:pPr algn="ctr"/>
          <a:r>
            <a:rPr lang="en-US" sz="1300" b="0">
              <a:solidFill>
                <a:schemeClr val="bg1">
                  <a:lumMod val="50000"/>
                </a:schemeClr>
              </a:solidFill>
              <a:latin typeface="DIN Alternate" panose="020B0500000000000000" pitchFamily="34" charset="77"/>
            </a:rPr>
            <a:t>Profit</a:t>
          </a:r>
        </a:p>
        <a:p>
          <a:pPr algn="ctr"/>
          <a:endParaRPr lang="en-US" sz="100" b="0" baseline="0">
            <a:solidFill>
              <a:srgbClr val="55220B"/>
            </a:solidFill>
            <a:latin typeface="DIN Alternate" panose="020B0500000000000000" pitchFamily="34" charset="77"/>
          </a:endParaRPr>
        </a:p>
        <a:p>
          <a:pPr algn="ctr"/>
          <a:endParaRPr lang="en-US" sz="100" baseline="0">
            <a:solidFill>
              <a:srgbClr val="1D429B"/>
            </a:solidFill>
            <a:latin typeface="DIN Condensed" pitchFamily="2" charset="0"/>
          </a:endParaRPr>
        </a:p>
        <a:p>
          <a:pPr algn="ctr"/>
          <a:r>
            <a:rPr lang="en-US" sz="2000" baseline="0">
              <a:solidFill>
                <a:srgbClr val="F3AB2C"/>
              </a:solidFill>
              <a:latin typeface="DIN Condensed" pitchFamily="2" charset="0"/>
            </a:rPr>
            <a:t>▼</a:t>
          </a:r>
          <a:r>
            <a:rPr lang="en-US" sz="2400" baseline="0">
              <a:solidFill>
                <a:srgbClr val="F3AB2C"/>
              </a:solidFill>
              <a:latin typeface="DIN Condensed" pitchFamily="2" charset="0"/>
            </a:rPr>
            <a:t>7%</a:t>
          </a:r>
          <a:endParaRPr lang="en-US" sz="2400">
            <a:solidFill>
              <a:srgbClr val="F3AB2C"/>
            </a:solidFill>
            <a:latin typeface="DIN Condensed" pitchFamily="2" charset="0"/>
          </a:endParaRPr>
        </a:p>
        <a:p>
          <a:pPr algn="ctr"/>
          <a:endParaRPr lang="en-US" sz="1100"/>
        </a:p>
      </xdr:txBody>
    </xdr:sp>
    <xdr:clientData/>
  </xdr:twoCellAnchor>
  <xdr:twoCellAnchor>
    <xdr:from>
      <xdr:col>7</xdr:col>
      <xdr:colOff>622300</xdr:colOff>
      <xdr:row>14</xdr:row>
      <xdr:rowOff>94547</xdr:rowOff>
    </xdr:from>
    <xdr:to>
      <xdr:col>8</xdr:col>
      <xdr:colOff>378418</xdr:colOff>
      <xdr:row>19</xdr:row>
      <xdr:rowOff>202317</xdr:rowOff>
    </xdr:to>
    <xdr:sp macro="" textlink="">
      <xdr:nvSpPr>
        <xdr:cNvPr id="33" name="Rectangle 32">
          <a:extLst>
            <a:ext uri="{FF2B5EF4-FFF2-40B4-BE49-F238E27FC236}">
              <a16:creationId xmlns:a16="http://schemas.microsoft.com/office/drawing/2014/main" id="{6E5F3B49-93E6-8449-BFD2-2F6DC0955065}"/>
            </a:ext>
          </a:extLst>
        </xdr:cNvPr>
        <xdr:cNvSpPr/>
      </xdr:nvSpPr>
      <xdr:spPr>
        <a:xfrm>
          <a:off x="9072033" y="3498147"/>
          <a:ext cx="1161585" cy="12084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900" b="0">
            <a:solidFill>
              <a:srgbClr val="55220B"/>
            </a:solidFill>
            <a:latin typeface="DIN Alternate" panose="020B0500000000000000" pitchFamily="34" charset="77"/>
          </a:endParaRPr>
        </a:p>
        <a:p>
          <a:pPr algn="ctr"/>
          <a:r>
            <a:rPr lang="en-US" sz="1300" b="0">
              <a:solidFill>
                <a:schemeClr val="bg1">
                  <a:lumMod val="50000"/>
                </a:schemeClr>
              </a:solidFill>
              <a:latin typeface="DIN Alternate" panose="020B0500000000000000" pitchFamily="34" charset="77"/>
            </a:rPr>
            <a:t>Gross</a:t>
          </a:r>
          <a:r>
            <a:rPr lang="en-US" sz="1300" b="0" baseline="0">
              <a:solidFill>
                <a:schemeClr val="bg1">
                  <a:lumMod val="50000"/>
                </a:schemeClr>
              </a:solidFill>
              <a:latin typeface="DIN Alternate" panose="020B0500000000000000" pitchFamily="34" charset="77"/>
            </a:rPr>
            <a:t> </a:t>
          </a:r>
        </a:p>
        <a:p>
          <a:pPr algn="ctr"/>
          <a:r>
            <a:rPr lang="en-US" sz="1300" b="0" baseline="0">
              <a:solidFill>
                <a:schemeClr val="bg1">
                  <a:lumMod val="50000"/>
                </a:schemeClr>
              </a:solidFill>
              <a:latin typeface="DIN Alternate" panose="020B0500000000000000" pitchFamily="34" charset="77"/>
            </a:rPr>
            <a:t>Profit</a:t>
          </a:r>
          <a:endParaRPr lang="en-US" sz="1300" b="0">
            <a:solidFill>
              <a:schemeClr val="bg1">
                <a:lumMod val="50000"/>
              </a:schemeClr>
            </a:solidFill>
            <a:latin typeface="DIN Alternate" panose="020B0500000000000000" pitchFamily="34" charset="77"/>
          </a:endParaRPr>
        </a:p>
        <a:p>
          <a:pPr algn="ctr"/>
          <a:endParaRPr lang="en-US" sz="100" b="0" baseline="0">
            <a:solidFill>
              <a:srgbClr val="55220B"/>
            </a:solidFill>
            <a:latin typeface="DIN Alternate" panose="020B0500000000000000" pitchFamily="34" charset="77"/>
          </a:endParaRPr>
        </a:p>
        <a:p>
          <a:pPr algn="ctr"/>
          <a:endParaRPr lang="en-US" sz="400" baseline="0">
            <a:solidFill>
              <a:srgbClr val="1D429B"/>
            </a:solidFill>
            <a:latin typeface="DIN Condensed" pitchFamily="2" charset="0"/>
          </a:endParaRPr>
        </a:p>
        <a:p>
          <a:pPr algn="ctr"/>
          <a:r>
            <a:rPr lang="en-US" sz="2000" baseline="0">
              <a:solidFill>
                <a:srgbClr val="008F00"/>
              </a:solidFill>
              <a:latin typeface="DIN Condensed" pitchFamily="2" charset="0"/>
            </a:rPr>
            <a:t>▲</a:t>
          </a:r>
          <a:r>
            <a:rPr lang="en-US" sz="2400" baseline="0">
              <a:solidFill>
                <a:srgbClr val="008F00"/>
              </a:solidFill>
              <a:latin typeface="DIN Condensed" pitchFamily="2" charset="0"/>
            </a:rPr>
            <a:t>10.3%</a:t>
          </a:r>
          <a:endParaRPr lang="en-US" sz="2400">
            <a:solidFill>
              <a:srgbClr val="008F00"/>
            </a:solidFill>
            <a:latin typeface="DIN Condensed" pitchFamily="2" charset="0"/>
          </a:endParaRPr>
        </a:p>
        <a:p>
          <a:pPr algn="ctr"/>
          <a:endParaRPr lang="en-US" sz="1100"/>
        </a:p>
      </xdr:txBody>
    </xdr:sp>
    <xdr:clientData/>
  </xdr:twoCellAnchor>
  <xdr:twoCellAnchor>
    <xdr:from>
      <xdr:col>3</xdr:col>
      <xdr:colOff>399214</xdr:colOff>
      <xdr:row>20</xdr:row>
      <xdr:rowOff>204779</xdr:rowOff>
    </xdr:from>
    <xdr:to>
      <xdr:col>4</xdr:col>
      <xdr:colOff>141600</xdr:colOff>
      <xdr:row>26</xdr:row>
      <xdr:rowOff>85865</xdr:rowOff>
    </xdr:to>
    <xdr:sp macro="" textlink="">
      <xdr:nvSpPr>
        <xdr:cNvPr id="34" name="Rectangle 33">
          <a:extLst>
            <a:ext uri="{FF2B5EF4-FFF2-40B4-BE49-F238E27FC236}">
              <a16:creationId xmlns:a16="http://schemas.microsoft.com/office/drawing/2014/main" id="{804B95DC-F685-F04E-B79F-5F72E5FD624D}"/>
            </a:ext>
          </a:extLst>
        </xdr:cNvPr>
        <xdr:cNvSpPr/>
      </xdr:nvSpPr>
      <xdr:spPr>
        <a:xfrm>
          <a:off x="4679584" y="4908483"/>
          <a:ext cx="1137818" cy="11981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900" b="0">
            <a:solidFill>
              <a:srgbClr val="55220B"/>
            </a:solidFill>
            <a:latin typeface="DIN Alternate" panose="020B0500000000000000" pitchFamily="34" charset="77"/>
          </a:endParaRPr>
        </a:p>
        <a:p>
          <a:pPr algn="ctr"/>
          <a:r>
            <a:rPr lang="en-US" sz="1400" b="0">
              <a:solidFill>
                <a:schemeClr val="bg1">
                  <a:lumMod val="50000"/>
                </a:schemeClr>
              </a:solidFill>
              <a:latin typeface="DIN Alternate" panose="020B0500000000000000" pitchFamily="34" charset="77"/>
            </a:rPr>
            <a:t>Current </a:t>
          </a:r>
        </a:p>
        <a:p>
          <a:pPr algn="ctr"/>
          <a:r>
            <a:rPr lang="en-US" sz="1400" b="0" baseline="0">
              <a:solidFill>
                <a:schemeClr val="bg1">
                  <a:lumMod val="50000"/>
                </a:schemeClr>
              </a:solidFill>
              <a:latin typeface="DIN Alternate" panose="020B0500000000000000" pitchFamily="34" charset="77"/>
            </a:rPr>
            <a:t>Ratio</a:t>
          </a:r>
          <a:endParaRPr lang="en-US" sz="400" baseline="0">
            <a:solidFill>
              <a:srgbClr val="1D429B"/>
            </a:solidFill>
            <a:latin typeface="DIN Condensed" pitchFamily="2" charset="0"/>
          </a:endParaRPr>
        </a:p>
        <a:p>
          <a:pPr algn="ctr"/>
          <a:r>
            <a:rPr lang="en-US" sz="2000" baseline="0">
              <a:solidFill>
                <a:srgbClr val="008F00"/>
              </a:solidFill>
              <a:latin typeface="DIN Condensed" pitchFamily="2" charset="0"/>
            </a:rPr>
            <a:t>▲</a:t>
          </a:r>
          <a:r>
            <a:rPr lang="en-US" sz="2400" baseline="0">
              <a:solidFill>
                <a:srgbClr val="008F00"/>
              </a:solidFill>
              <a:latin typeface="DIN Condensed" pitchFamily="2" charset="0"/>
            </a:rPr>
            <a:t>56%</a:t>
          </a:r>
          <a:endParaRPr lang="en-US" sz="1600">
            <a:solidFill>
              <a:srgbClr val="008F00"/>
            </a:solidFill>
            <a:latin typeface="DIN Condensed" pitchFamily="2" charset="0"/>
          </a:endParaRPr>
        </a:p>
        <a:p>
          <a:pPr algn="ctr"/>
          <a:endParaRPr lang="en-US" sz="1100"/>
        </a:p>
      </xdr:txBody>
    </xdr:sp>
    <xdr:clientData/>
  </xdr:twoCellAnchor>
  <xdr:twoCellAnchor>
    <xdr:from>
      <xdr:col>6</xdr:col>
      <xdr:colOff>70302</xdr:colOff>
      <xdr:row>20</xdr:row>
      <xdr:rowOff>187445</xdr:rowOff>
    </xdr:from>
    <xdr:to>
      <xdr:col>7</xdr:col>
      <xdr:colOff>593831</xdr:colOff>
      <xdr:row>26</xdr:row>
      <xdr:rowOff>68531</xdr:rowOff>
    </xdr:to>
    <xdr:sp macro="" textlink="">
      <xdr:nvSpPr>
        <xdr:cNvPr id="35" name="Rectangle 34">
          <a:extLst>
            <a:ext uri="{FF2B5EF4-FFF2-40B4-BE49-F238E27FC236}">
              <a16:creationId xmlns:a16="http://schemas.microsoft.com/office/drawing/2014/main" id="{3A376CD4-B2DB-8146-875E-8F6B6BBCBB0D}"/>
            </a:ext>
          </a:extLst>
        </xdr:cNvPr>
        <xdr:cNvSpPr/>
      </xdr:nvSpPr>
      <xdr:spPr>
        <a:xfrm>
          <a:off x="7753018" y="4891149"/>
          <a:ext cx="1291801" cy="11981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900" b="0">
            <a:solidFill>
              <a:srgbClr val="55220B"/>
            </a:solidFill>
            <a:latin typeface="DIN Alternate" panose="020B0500000000000000" pitchFamily="34" charset="77"/>
          </a:endParaRPr>
        </a:p>
        <a:p>
          <a:pPr algn="ctr"/>
          <a:r>
            <a:rPr lang="en-US" sz="1400" b="0">
              <a:solidFill>
                <a:schemeClr val="bg1">
                  <a:lumMod val="50000"/>
                </a:schemeClr>
              </a:solidFill>
              <a:latin typeface="DIN Alternate" panose="020B0500000000000000" pitchFamily="34" charset="77"/>
            </a:rPr>
            <a:t>Current </a:t>
          </a:r>
        </a:p>
        <a:p>
          <a:pPr algn="ctr"/>
          <a:r>
            <a:rPr lang="en-US" sz="1400" b="0" baseline="0">
              <a:solidFill>
                <a:schemeClr val="bg1">
                  <a:lumMod val="50000"/>
                </a:schemeClr>
              </a:solidFill>
              <a:latin typeface="DIN Alternate" panose="020B0500000000000000" pitchFamily="34" charset="77"/>
            </a:rPr>
            <a:t>Ratio</a:t>
          </a:r>
          <a:endParaRPr lang="en-US" sz="400" baseline="0">
            <a:solidFill>
              <a:srgbClr val="1D429B"/>
            </a:solidFill>
            <a:latin typeface="DIN Condensed" pitchFamily="2" charset="0"/>
          </a:endParaRPr>
        </a:p>
        <a:p>
          <a:pPr algn="ctr"/>
          <a:r>
            <a:rPr lang="en-US" sz="2000" baseline="0">
              <a:solidFill>
                <a:srgbClr val="C00000"/>
              </a:solidFill>
              <a:latin typeface="DIN Condensed" pitchFamily="2" charset="0"/>
            </a:rPr>
            <a:t>▼</a:t>
          </a:r>
          <a:r>
            <a:rPr lang="en-US" sz="2400" baseline="0">
              <a:solidFill>
                <a:srgbClr val="C00000"/>
              </a:solidFill>
              <a:latin typeface="DIN Condensed" pitchFamily="2" charset="0"/>
            </a:rPr>
            <a:t>21%</a:t>
          </a:r>
          <a:endParaRPr lang="en-US" sz="1600">
            <a:solidFill>
              <a:srgbClr val="C00000"/>
            </a:solidFill>
            <a:latin typeface="DIN Condensed" pitchFamily="2" charset="0"/>
          </a:endParaRPr>
        </a:p>
        <a:p>
          <a:pPr algn="ctr"/>
          <a:endParaRPr lang="en-US" sz="1100"/>
        </a:p>
      </xdr:txBody>
    </xdr:sp>
    <xdr:clientData/>
  </xdr:twoCellAnchor>
  <xdr:twoCellAnchor>
    <xdr:from>
      <xdr:col>4</xdr:col>
      <xdr:colOff>192652</xdr:colOff>
      <xdr:row>21</xdr:row>
      <xdr:rowOff>33867</xdr:rowOff>
    </xdr:from>
    <xdr:to>
      <xdr:col>5</xdr:col>
      <xdr:colOff>724454</xdr:colOff>
      <xdr:row>26</xdr:row>
      <xdr:rowOff>118167</xdr:rowOff>
    </xdr:to>
    <xdr:sp macro="" textlink="">
      <xdr:nvSpPr>
        <xdr:cNvPr id="36" name="Rectangle 35">
          <a:extLst>
            <a:ext uri="{FF2B5EF4-FFF2-40B4-BE49-F238E27FC236}">
              <a16:creationId xmlns:a16="http://schemas.microsoft.com/office/drawing/2014/main" id="{E7E14E32-16B9-0F4F-A058-AF2FD89805AF}"/>
            </a:ext>
          </a:extLst>
        </xdr:cNvPr>
        <xdr:cNvSpPr/>
      </xdr:nvSpPr>
      <xdr:spPr>
        <a:xfrm>
          <a:off x="5865319" y="4859867"/>
          <a:ext cx="1145635" cy="11426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900" b="0">
            <a:solidFill>
              <a:srgbClr val="55220B"/>
            </a:solidFill>
            <a:latin typeface="DIN Alternate" panose="020B0500000000000000" pitchFamily="34" charset="77"/>
          </a:endParaRPr>
        </a:p>
        <a:p>
          <a:pPr algn="ctr"/>
          <a:r>
            <a:rPr lang="en-US" sz="1600" b="0">
              <a:solidFill>
                <a:schemeClr val="bg1">
                  <a:lumMod val="50000"/>
                </a:schemeClr>
              </a:solidFill>
              <a:latin typeface="DIN Alternate" panose="020B0500000000000000" pitchFamily="34" charset="77"/>
            </a:rPr>
            <a:t>  FCF</a:t>
          </a:r>
          <a:endParaRPr lang="en-US" sz="1600" b="0" baseline="0">
            <a:solidFill>
              <a:srgbClr val="55220B"/>
            </a:solidFill>
            <a:latin typeface="DIN Alternate" panose="020B0500000000000000" pitchFamily="34" charset="77"/>
          </a:endParaRPr>
        </a:p>
        <a:p>
          <a:pPr algn="ctr"/>
          <a:endParaRPr lang="en-US" sz="400" baseline="0">
            <a:solidFill>
              <a:srgbClr val="1D429B"/>
            </a:solidFill>
            <a:latin typeface="DIN Condensed" pitchFamily="2" charset="0"/>
          </a:endParaRPr>
        </a:p>
        <a:p>
          <a:pPr algn="ctr"/>
          <a:r>
            <a:rPr lang="en-US" sz="2000" baseline="0">
              <a:solidFill>
                <a:srgbClr val="FF9300"/>
              </a:solidFill>
              <a:latin typeface="DIN Condensed" pitchFamily="2" charset="0"/>
            </a:rPr>
            <a:t>▼</a:t>
          </a:r>
          <a:r>
            <a:rPr lang="en-US" sz="2400" baseline="0">
              <a:solidFill>
                <a:srgbClr val="FF9300"/>
              </a:solidFill>
              <a:latin typeface="DIN Condensed" pitchFamily="2" charset="0"/>
            </a:rPr>
            <a:t>14%</a:t>
          </a:r>
          <a:endParaRPr lang="en-US" sz="2400">
            <a:solidFill>
              <a:srgbClr val="FF9300"/>
            </a:solidFill>
            <a:latin typeface="DIN Condensed" pitchFamily="2" charset="0"/>
          </a:endParaRPr>
        </a:p>
        <a:p>
          <a:pPr algn="ctr"/>
          <a:endParaRPr lang="en-US" sz="1100"/>
        </a:p>
      </xdr:txBody>
    </xdr:sp>
    <xdr:clientData/>
  </xdr:twoCellAnchor>
  <xdr:twoCellAnchor>
    <xdr:from>
      <xdr:col>7</xdr:col>
      <xdr:colOff>590585</xdr:colOff>
      <xdr:row>21</xdr:row>
      <xdr:rowOff>29265</xdr:rowOff>
    </xdr:from>
    <xdr:to>
      <xdr:col>8</xdr:col>
      <xdr:colOff>343454</xdr:colOff>
      <xdr:row>26</xdr:row>
      <xdr:rowOff>12332</xdr:rowOff>
    </xdr:to>
    <xdr:sp macro="" textlink="">
      <xdr:nvSpPr>
        <xdr:cNvPr id="37" name="Rectangle 36">
          <a:extLst>
            <a:ext uri="{FF2B5EF4-FFF2-40B4-BE49-F238E27FC236}">
              <a16:creationId xmlns:a16="http://schemas.microsoft.com/office/drawing/2014/main" id="{4FFA0471-D4F1-1E47-B0A9-82E2AD6C58AF}"/>
            </a:ext>
          </a:extLst>
        </xdr:cNvPr>
        <xdr:cNvSpPr/>
      </xdr:nvSpPr>
      <xdr:spPr>
        <a:xfrm>
          <a:off x="9014918" y="4855265"/>
          <a:ext cx="1149869" cy="1041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900" b="0">
            <a:solidFill>
              <a:srgbClr val="55220B"/>
            </a:solidFill>
            <a:latin typeface="DIN Alternate" panose="020B0500000000000000" pitchFamily="34" charset="77"/>
          </a:endParaRPr>
        </a:p>
        <a:p>
          <a:pPr algn="ctr"/>
          <a:r>
            <a:rPr lang="en-US" sz="1600" b="0">
              <a:solidFill>
                <a:schemeClr val="bg1">
                  <a:lumMod val="50000"/>
                </a:schemeClr>
              </a:solidFill>
              <a:latin typeface="DIN Alternate" panose="020B0500000000000000" pitchFamily="34" charset="77"/>
            </a:rPr>
            <a:t>  FCF</a:t>
          </a:r>
          <a:endParaRPr lang="en-US" sz="1600" b="0" baseline="0">
            <a:solidFill>
              <a:srgbClr val="55220B"/>
            </a:solidFill>
            <a:latin typeface="DIN Alternate" panose="020B0500000000000000" pitchFamily="34" charset="77"/>
          </a:endParaRPr>
        </a:p>
        <a:p>
          <a:pPr algn="ctr"/>
          <a:endParaRPr lang="en-US" sz="400" baseline="0">
            <a:solidFill>
              <a:srgbClr val="1D429B"/>
            </a:solidFill>
            <a:latin typeface="DIN Condensed" pitchFamily="2" charset="0"/>
          </a:endParaRPr>
        </a:p>
        <a:p>
          <a:pPr algn="ctr"/>
          <a:r>
            <a:rPr lang="en-US" sz="2000" baseline="0">
              <a:solidFill>
                <a:srgbClr val="F3AB2C"/>
              </a:solidFill>
              <a:latin typeface="DIN Condensed" pitchFamily="2" charset="0"/>
            </a:rPr>
            <a:t>▼</a:t>
          </a:r>
          <a:r>
            <a:rPr lang="en-US" sz="2400" baseline="0">
              <a:solidFill>
                <a:srgbClr val="F3AB2C"/>
              </a:solidFill>
              <a:latin typeface="DIN Condensed" pitchFamily="2" charset="0"/>
            </a:rPr>
            <a:t>4%</a:t>
          </a:r>
          <a:endParaRPr lang="en-US" sz="2400">
            <a:solidFill>
              <a:srgbClr val="F3AB2C"/>
            </a:solidFill>
            <a:latin typeface="DIN Condensed" pitchFamily="2" charset="0"/>
          </a:endParaRPr>
        </a:p>
        <a:p>
          <a:pPr algn="ctr"/>
          <a:endParaRPr lang="en-US" sz="1100"/>
        </a:p>
      </xdr:txBody>
    </xdr:sp>
    <xdr:clientData/>
  </xdr:twoCellAnchor>
  <xdr:twoCellAnchor>
    <xdr:from>
      <xdr:col>5</xdr:col>
      <xdr:colOff>1202267</xdr:colOff>
      <xdr:row>13</xdr:row>
      <xdr:rowOff>16933</xdr:rowOff>
    </xdr:from>
    <xdr:to>
      <xdr:col>5</xdr:col>
      <xdr:colOff>1202269</xdr:colOff>
      <xdr:row>34</xdr:row>
      <xdr:rowOff>0</xdr:rowOff>
    </xdr:to>
    <xdr:cxnSp macro="">
      <xdr:nvCxnSpPr>
        <xdr:cNvPr id="40" name="Straight Connector 39">
          <a:extLst>
            <a:ext uri="{FF2B5EF4-FFF2-40B4-BE49-F238E27FC236}">
              <a16:creationId xmlns:a16="http://schemas.microsoft.com/office/drawing/2014/main" id="{67001AFE-A9CF-824F-9831-517C661A2793}"/>
            </a:ext>
          </a:extLst>
        </xdr:cNvPr>
        <xdr:cNvCxnSpPr/>
      </xdr:nvCxnSpPr>
      <xdr:spPr>
        <a:xfrm flipH="1">
          <a:off x="7501467" y="3048000"/>
          <a:ext cx="2" cy="4368800"/>
        </a:xfrm>
        <a:prstGeom prst="line">
          <a:avLst/>
        </a:prstGeom>
        <a:ln w="127000">
          <a:solidFill>
            <a:srgbClr val="C4C0B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33868</xdr:colOff>
      <xdr:row>9</xdr:row>
      <xdr:rowOff>98778</xdr:rowOff>
    </xdr:from>
    <xdr:to>
      <xdr:col>10</xdr:col>
      <xdr:colOff>254000</xdr:colOff>
      <xdr:row>12</xdr:row>
      <xdr:rowOff>166149</xdr:rowOff>
    </xdr:to>
    <xdr:pic>
      <xdr:nvPicPr>
        <xdr:cNvPr id="41" name="Picture 40">
          <a:extLst>
            <a:ext uri="{FF2B5EF4-FFF2-40B4-BE49-F238E27FC236}">
              <a16:creationId xmlns:a16="http://schemas.microsoft.com/office/drawing/2014/main" id="{4B7544C7-CC4B-4942-B802-0854695A3FAF}"/>
            </a:ext>
          </a:extLst>
        </xdr:cNvPr>
        <xdr:cNvPicPr>
          <a:picLocks noChangeAspect="1"/>
        </xdr:cNvPicPr>
      </xdr:nvPicPr>
      <xdr:blipFill>
        <a:blip xmlns:r="http://schemas.openxmlformats.org/officeDocument/2006/relationships" r:embed="rId4"/>
        <a:stretch>
          <a:fillRect/>
        </a:stretch>
      </xdr:blipFill>
      <xdr:spPr>
        <a:xfrm>
          <a:off x="10645424" y="2017889"/>
          <a:ext cx="1659465" cy="945082"/>
        </a:xfrm>
        <a:prstGeom prst="rect">
          <a:avLst/>
        </a:prstGeom>
      </xdr:spPr>
    </xdr:pic>
    <xdr:clientData/>
  </xdr:twoCellAnchor>
  <xdr:twoCellAnchor>
    <xdr:from>
      <xdr:col>9</xdr:col>
      <xdr:colOff>14235</xdr:colOff>
      <xdr:row>15</xdr:row>
      <xdr:rowOff>0</xdr:rowOff>
    </xdr:from>
    <xdr:to>
      <xdr:col>13</xdr:col>
      <xdr:colOff>28222</xdr:colOff>
      <xdr:row>33</xdr:row>
      <xdr:rowOff>127000</xdr:rowOff>
    </xdr:to>
    <xdr:graphicFrame macro="">
      <xdr:nvGraphicFramePr>
        <xdr:cNvPr id="42" name="Chart 41">
          <a:extLst>
            <a:ext uri="{FF2B5EF4-FFF2-40B4-BE49-F238E27FC236}">
              <a16:creationId xmlns:a16="http://schemas.microsoft.com/office/drawing/2014/main" id="{5D3164E2-41CE-CE4E-8040-4883AAC10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xdr:colOff>
      <xdr:row>26</xdr:row>
      <xdr:rowOff>118535</xdr:rowOff>
    </xdr:from>
    <xdr:to>
      <xdr:col>8</xdr:col>
      <xdr:colOff>609600</xdr:colOff>
      <xdr:row>33</xdr:row>
      <xdr:rowOff>18406</xdr:rowOff>
    </xdr:to>
    <xdr:graphicFrame macro="">
      <xdr:nvGraphicFramePr>
        <xdr:cNvPr id="43" name="Chart 42">
          <a:extLst>
            <a:ext uri="{FF2B5EF4-FFF2-40B4-BE49-F238E27FC236}">
              <a16:creationId xmlns:a16="http://schemas.microsoft.com/office/drawing/2014/main" id="{F12C8183-1C4A-F44F-A887-B7EF0ABE8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34</xdr:row>
      <xdr:rowOff>42026</xdr:rowOff>
    </xdr:from>
    <xdr:to>
      <xdr:col>5</xdr:col>
      <xdr:colOff>1209040</xdr:colOff>
      <xdr:row>42</xdr:row>
      <xdr:rowOff>208280</xdr:rowOff>
    </xdr:to>
    <xdr:sp macro="" textlink="">
      <xdr:nvSpPr>
        <xdr:cNvPr id="44" name="TextBox 43">
          <a:extLst>
            <a:ext uri="{FF2B5EF4-FFF2-40B4-BE49-F238E27FC236}">
              <a16:creationId xmlns:a16="http://schemas.microsoft.com/office/drawing/2014/main" id="{3B4B3122-EE42-4C40-891C-480020C2E86F}"/>
            </a:ext>
          </a:extLst>
        </xdr:cNvPr>
        <xdr:cNvSpPr txBox="1"/>
      </xdr:nvSpPr>
      <xdr:spPr>
        <a:xfrm>
          <a:off x="0" y="7743306"/>
          <a:ext cx="7498080" cy="2238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bg2">
                  <a:lumMod val="25000"/>
                </a:schemeClr>
              </a:solidFill>
              <a:latin typeface="DIN Alternate" panose="020B0500000000000000" pitchFamily="34" charset="77"/>
            </a:rPr>
            <a:t>The present dashboard examines the performance of two of the major UK</a:t>
          </a:r>
          <a:r>
            <a:rPr lang="en-US" sz="1200" b="0" baseline="0">
              <a:solidFill>
                <a:schemeClr val="bg2">
                  <a:lumMod val="25000"/>
                </a:schemeClr>
              </a:solidFill>
              <a:latin typeface="DIN Alternate" panose="020B0500000000000000" pitchFamily="34" charset="77"/>
            </a:rPr>
            <a:t> </a:t>
          </a:r>
          <a:r>
            <a:rPr lang="en-US" sz="1200" b="0">
              <a:solidFill>
                <a:schemeClr val="bg2">
                  <a:lumMod val="25000"/>
                </a:schemeClr>
              </a:solidFill>
              <a:latin typeface="DIN Alternate" panose="020B0500000000000000" pitchFamily="34" charset="77"/>
            </a:rPr>
            <a:t>beer production industry players, AB InBev and Heineken, to better understand the solidity of their business and recommend which one of the two Belgian playerss worth to "look</a:t>
          </a:r>
          <a:r>
            <a:rPr lang="en-US" sz="1200" b="0" baseline="0">
              <a:solidFill>
                <a:schemeClr val="bg2">
                  <a:lumMod val="25000"/>
                </a:schemeClr>
              </a:solidFill>
              <a:latin typeface="DIN Alternate" panose="020B0500000000000000" pitchFamily="34" charset="77"/>
            </a:rPr>
            <a:t> out" for</a:t>
          </a:r>
          <a:r>
            <a:rPr lang="en-US" sz="1200" b="0">
              <a:solidFill>
                <a:schemeClr val="bg2">
                  <a:lumMod val="25000"/>
                </a:schemeClr>
              </a:solidFill>
              <a:latin typeface="DIN Alternate" panose="020B0500000000000000" pitchFamily="34" charset="77"/>
            </a:rPr>
            <a:t> in the UK market.</a:t>
          </a:r>
        </a:p>
        <a:p>
          <a:pPr algn="l"/>
          <a:endParaRPr lang="en-US" sz="500" b="0">
            <a:solidFill>
              <a:schemeClr val="bg2">
                <a:lumMod val="25000"/>
              </a:schemeClr>
            </a:solidFill>
            <a:latin typeface="DIN Alternate" panose="020B0500000000000000" pitchFamily="34" charset="77"/>
          </a:endParaRPr>
        </a:p>
        <a:p>
          <a:pPr algn="l"/>
          <a:r>
            <a:rPr lang="en-US" sz="1200" b="1">
              <a:solidFill>
                <a:schemeClr val="bg2">
                  <a:lumMod val="25000"/>
                </a:schemeClr>
              </a:solidFill>
              <a:latin typeface="DIN Alternate" panose="020B0500000000000000" pitchFamily="34" charset="77"/>
            </a:rPr>
            <a:t>#1 Recommendation</a:t>
          </a:r>
          <a:r>
            <a:rPr lang="en-US" sz="1200" b="0" baseline="0">
              <a:solidFill>
                <a:schemeClr val="bg2">
                  <a:lumMod val="25000"/>
                </a:schemeClr>
              </a:solidFill>
              <a:latin typeface="DIN Alternate" panose="020B0500000000000000" pitchFamily="34" charset="77"/>
            </a:rPr>
            <a:t>. </a:t>
          </a:r>
          <a:r>
            <a:rPr lang="en-US" sz="1200" b="0">
              <a:solidFill>
                <a:schemeClr val="bg2">
                  <a:lumMod val="25000"/>
                </a:schemeClr>
              </a:solidFill>
              <a:latin typeface="DIN Alternate" panose="020B0500000000000000" pitchFamily="34" charset="77"/>
            </a:rPr>
            <a:t>Considered the performance of both companies from 2015 to 2019, it is advisable to "look out" for</a:t>
          </a:r>
          <a:r>
            <a:rPr lang="en-US" sz="1200" b="0" baseline="0">
              <a:solidFill>
                <a:schemeClr val="bg2">
                  <a:lumMod val="25000"/>
                </a:schemeClr>
              </a:solidFill>
              <a:latin typeface="DIN Alternate" panose="020B0500000000000000" pitchFamily="34" charset="77"/>
            </a:rPr>
            <a:t> </a:t>
          </a:r>
          <a:r>
            <a:rPr lang="en-US" sz="1200" b="0">
              <a:solidFill>
                <a:schemeClr val="bg2">
                  <a:lumMod val="25000"/>
                </a:schemeClr>
              </a:solidFill>
              <a:latin typeface="DIN Alternate" panose="020B0500000000000000" pitchFamily="34" charset="77"/>
            </a:rPr>
            <a:t>AB InBev. Compare to Heineken, whose EBIT has shown a slight decrease of 14% from 2018</a:t>
          </a:r>
          <a:r>
            <a:rPr lang="en-US" sz="1200" b="0" baseline="0">
              <a:solidFill>
                <a:schemeClr val="bg2">
                  <a:lumMod val="25000"/>
                </a:schemeClr>
              </a:solidFill>
              <a:latin typeface="DIN Alternate" panose="020B0500000000000000" pitchFamily="34" charset="77"/>
            </a:rPr>
            <a:t> to 2019</a:t>
          </a:r>
          <a:r>
            <a:rPr lang="en-US" sz="1200" b="0">
              <a:solidFill>
                <a:schemeClr val="bg2">
                  <a:lumMod val="25000"/>
                </a:schemeClr>
              </a:solidFill>
              <a:latin typeface="DIN Alternate" panose="020B0500000000000000" pitchFamily="34" charset="77"/>
            </a:rPr>
            <a:t>, AB InBev EBIT has shown a rise of +34%, which testifies a strong recovery compared to the -18% registered between 2017 and 2018. AB InBev seems</a:t>
          </a:r>
          <a:r>
            <a:rPr lang="en-US" sz="1200" b="0" baseline="0">
              <a:solidFill>
                <a:schemeClr val="bg2">
                  <a:lumMod val="25000"/>
                </a:schemeClr>
              </a:solidFill>
              <a:latin typeface="DIN Alternate" panose="020B0500000000000000" pitchFamily="34" charset="77"/>
            </a:rPr>
            <a:t> to be a new interesting option and profitable opportunity to "look out" for.</a:t>
          </a:r>
        </a:p>
        <a:p>
          <a:pPr algn="l"/>
          <a:endParaRPr lang="en-US" sz="600" b="0">
            <a:solidFill>
              <a:schemeClr val="bg2">
                <a:lumMod val="25000"/>
              </a:schemeClr>
            </a:solidFill>
            <a:latin typeface="DIN Alternate" panose="020B0500000000000000" pitchFamily="34" charset="77"/>
          </a:endParaRPr>
        </a:p>
        <a:p>
          <a:pPr algn="l"/>
          <a:r>
            <a:rPr lang="en-US" sz="1200" b="1">
              <a:solidFill>
                <a:schemeClr val="bg2">
                  <a:lumMod val="25000"/>
                </a:schemeClr>
              </a:solidFill>
              <a:latin typeface="DIN Alternate" panose="020B0500000000000000" pitchFamily="34" charset="77"/>
            </a:rPr>
            <a:t>#2 Recommendation.</a:t>
          </a:r>
          <a:r>
            <a:rPr lang="en-US" sz="1200" b="0" baseline="0">
              <a:solidFill>
                <a:schemeClr val="bg2">
                  <a:lumMod val="25000"/>
                </a:schemeClr>
              </a:solidFill>
              <a:latin typeface="DIN Alternate" panose="020B0500000000000000" pitchFamily="34" charset="77"/>
            </a:rPr>
            <a:t> </a:t>
          </a:r>
          <a:r>
            <a:rPr lang="en-US" sz="1200" b="0">
              <a:solidFill>
                <a:schemeClr val="bg2">
                  <a:lumMod val="25000"/>
                </a:schemeClr>
              </a:solidFill>
              <a:latin typeface="DIN Alternate" panose="020B0500000000000000" pitchFamily="34" charset="77"/>
            </a:rPr>
            <a:t>Compared to Heineken, whose ROE has</a:t>
          </a:r>
          <a:r>
            <a:rPr lang="en-US" sz="1200" b="0" baseline="0">
              <a:solidFill>
                <a:schemeClr val="bg2">
                  <a:lumMod val="25000"/>
                </a:schemeClr>
              </a:solidFill>
              <a:latin typeface="DIN Alternate" panose="020B0500000000000000" pitchFamily="34" charset="77"/>
            </a:rPr>
            <a:t> almost a flat trend since mid-2017, </a:t>
          </a:r>
          <a:r>
            <a:rPr lang="en-US" sz="1200">
              <a:solidFill>
                <a:schemeClr val="bg2">
                  <a:lumMod val="25000"/>
                </a:schemeClr>
              </a:solidFill>
              <a:latin typeface="DIN Alternate" panose="020B0500000000000000" pitchFamily="34" charset="77"/>
            </a:rPr>
            <a:t>AB InBev ROE has shown an increase of 34% from 2018 to 2019, which proves the beginning of a good recovery after the slight </a:t>
          </a:r>
          <a:endParaRPr lang="en-US" sz="1200" b="0">
            <a:solidFill>
              <a:schemeClr val="bg2">
                <a:lumMod val="25000"/>
              </a:schemeClr>
            </a:solidFill>
            <a:latin typeface="DIN Alternate" panose="020B0500000000000000" pitchFamily="34" charset="77"/>
          </a:endParaRPr>
        </a:p>
      </xdr:txBody>
    </xdr:sp>
    <xdr:clientData/>
  </xdr:twoCellAnchor>
  <xdr:twoCellAnchor>
    <xdr:from>
      <xdr:col>10</xdr:col>
      <xdr:colOff>294216</xdr:colOff>
      <xdr:row>7</xdr:row>
      <xdr:rowOff>59266</xdr:rowOff>
    </xdr:from>
    <xdr:to>
      <xdr:col>11</xdr:col>
      <xdr:colOff>622300</xdr:colOff>
      <xdr:row>8</xdr:row>
      <xdr:rowOff>38100</xdr:rowOff>
    </xdr:to>
    <xdr:sp macro="" textlink="">
      <xdr:nvSpPr>
        <xdr:cNvPr id="45" name="Rectangle 44">
          <a:extLst>
            <a:ext uri="{FF2B5EF4-FFF2-40B4-BE49-F238E27FC236}">
              <a16:creationId xmlns:a16="http://schemas.microsoft.com/office/drawing/2014/main" id="{02A26DCE-D963-9749-810C-C0E4F7B813F5}"/>
            </a:ext>
          </a:extLst>
        </xdr:cNvPr>
        <xdr:cNvSpPr/>
      </xdr:nvSpPr>
      <xdr:spPr>
        <a:xfrm>
          <a:off x="12333816" y="1595966"/>
          <a:ext cx="1077384" cy="207434"/>
        </a:xfrm>
        <a:prstGeom prst="rect">
          <a:avLst/>
        </a:prstGeom>
        <a:noFill/>
        <a:ln w="254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clientData/>
  </xdr:twoCellAnchor>
  <xdr:twoCellAnchor>
    <xdr:from>
      <xdr:col>11</xdr:col>
      <xdr:colOff>1231900</xdr:colOff>
      <xdr:row>6</xdr:row>
      <xdr:rowOff>114301</xdr:rowOff>
    </xdr:from>
    <xdr:to>
      <xdr:col>12</xdr:col>
      <xdr:colOff>889000</xdr:colOff>
      <xdr:row>7</xdr:row>
      <xdr:rowOff>63500</xdr:rowOff>
    </xdr:to>
    <xdr:sp macro="" textlink="">
      <xdr:nvSpPr>
        <xdr:cNvPr id="46" name="Rectangle 45">
          <a:extLst>
            <a:ext uri="{FF2B5EF4-FFF2-40B4-BE49-F238E27FC236}">
              <a16:creationId xmlns:a16="http://schemas.microsoft.com/office/drawing/2014/main" id="{8885E866-5A5E-9840-9726-0BEADBF33F06}"/>
            </a:ext>
          </a:extLst>
        </xdr:cNvPr>
        <xdr:cNvSpPr/>
      </xdr:nvSpPr>
      <xdr:spPr>
        <a:xfrm>
          <a:off x="14020800" y="1397001"/>
          <a:ext cx="1066800" cy="203199"/>
        </a:xfrm>
        <a:prstGeom prst="rect">
          <a:avLst/>
        </a:prstGeom>
        <a:noFill/>
        <a:ln w="254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clientData/>
  </xdr:twoCellAnchor>
  <xdr:twoCellAnchor>
    <xdr:from>
      <xdr:col>3</xdr:col>
      <xdr:colOff>399914</xdr:colOff>
      <xdr:row>9</xdr:row>
      <xdr:rowOff>287866</xdr:rowOff>
    </xdr:from>
    <xdr:to>
      <xdr:col>4</xdr:col>
      <xdr:colOff>186268</xdr:colOff>
      <xdr:row>14</xdr:row>
      <xdr:rowOff>117064</xdr:rowOff>
    </xdr:to>
    <xdr:sp macro="" textlink="">
      <xdr:nvSpPr>
        <xdr:cNvPr id="48" name="Block Arc 47">
          <a:extLst>
            <a:ext uri="{FF2B5EF4-FFF2-40B4-BE49-F238E27FC236}">
              <a16:creationId xmlns:a16="http://schemas.microsoft.com/office/drawing/2014/main" id="{5C9242FD-A93A-8B4E-A02A-821CE80BB75C}"/>
            </a:ext>
          </a:extLst>
        </xdr:cNvPr>
        <xdr:cNvSpPr/>
      </xdr:nvSpPr>
      <xdr:spPr>
        <a:xfrm>
          <a:off x="4667114" y="2252133"/>
          <a:ext cx="1191821" cy="1133064"/>
        </a:xfrm>
        <a:prstGeom prst="blockArc">
          <a:avLst>
            <a:gd name="adj1" fmla="val 8668603"/>
            <a:gd name="adj2" fmla="val 7429365"/>
            <a:gd name="adj3" fmla="val 6983"/>
          </a:avLst>
        </a:prstGeom>
        <a:solidFill>
          <a:srgbClr val="5522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1168400</xdr:colOff>
      <xdr:row>34</xdr:row>
      <xdr:rowOff>131793</xdr:rowOff>
    </xdr:from>
    <xdr:to>
      <xdr:col>13</xdr:col>
      <xdr:colOff>9137</xdr:colOff>
      <xdr:row>42</xdr:row>
      <xdr:rowOff>83867</xdr:rowOff>
    </xdr:to>
    <xdr:sp macro="" textlink="">
      <xdr:nvSpPr>
        <xdr:cNvPr id="49" name="TextBox 48">
          <a:extLst>
            <a:ext uri="{FF2B5EF4-FFF2-40B4-BE49-F238E27FC236}">
              <a16:creationId xmlns:a16="http://schemas.microsoft.com/office/drawing/2014/main" id="{FDE85F2F-9663-BE47-88A6-B733B193252C}"/>
            </a:ext>
          </a:extLst>
        </xdr:cNvPr>
        <xdr:cNvSpPr txBox="1"/>
      </xdr:nvSpPr>
      <xdr:spPr>
        <a:xfrm>
          <a:off x="7458494" y="7847642"/>
          <a:ext cx="7898473" cy="1988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chemeClr val="bg2">
                  <a:lumMod val="25000"/>
                </a:schemeClr>
              </a:solidFill>
              <a:latin typeface="DIN Alternate" panose="020B0500000000000000" pitchFamily="34" charset="77"/>
            </a:rPr>
            <a:t>decline of 2017-2018 and a rise in its</a:t>
          </a:r>
          <a:r>
            <a:rPr lang="en-US" sz="1200" baseline="0">
              <a:solidFill>
                <a:schemeClr val="bg2">
                  <a:lumMod val="25000"/>
                </a:schemeClr>
              </a:solidFill>
              <a:latin typeface="DIN Alternate" panose="020B0500000000000000" pitchFamily="34" charset="77"/>
            </a:rPr>
            <a:t> competitiveness</a:t>
          </a:r>
          <a:r>
            <a:rPr lang="en-US" sz="1200">
              <a:solidFill>
                <a:schemeClr val="bg2">
                  <a:lumMod val="25000"/>
                </a:schemeClr>
              </a:solidFill>
              <a:latin typeface="DIN Alternate" panose="020B0500000000000000" pitchFamily="34" charset="77"/>
            </a:rPr>
            <a:t>. It is recommended to compare the company</a:t>
          </a:r>
          <a:r>
            <a:rPr lang="en-US" sz="1200" baseline="0">
              <a:solidFill>
                <a:schemeClr val="bg2">
                  <a:lumMod val="25000"/>
                </a:schemeClr>
              </a:solidFill>
              <a:latin typeface="DIN Alternate" panose="020B0500000000000000" pitchFamily="34" charset="77"/>
            </a:rPr>
            <a:t> ROE with the </a:t>
          </a:r>
          <a:r>
            <a:rPr lang="en-US" sz="1200">
              <a:solidFill>
                <a:schemeClr val="bg2">
                  <a:lumMod val="25000"/>
                </a:schemeClr>
              </a:solidFill>
              <a:latin typeface="DIN Alternate" panose="020B0500000000000000" pitchFamily="34" charset="77"/>
            </a:rPr>
            <a:t>industry average. Since the latter is equal to 9.39%, AB InBev ROE can be considered well above the average, proving efficiency in the assets management. The</a:t>
          </a:r>
          <a:r>
            <a:rPr lang="en-US" sz="1200" baseline="0">
              <a:solidFill>
                <a:schemeClr val="bg2">
                  <a:lumMod val="25000"/>
                </a:schemeClr>
              </a:solidFill>
              <a:latin typeface="DIN Alternate" panose="020B0500000000000000" pitchFamily="34" charset="77"/>
            </a:rPr>
            <a:t> reason for the AB InBev and Heineken ROEs % difference can be found in a higher AB InBev's cost of goods sold, which partly reflects a greater commitment to sustainability than Heineken. Since a strong sustainable commitment might increase awareness and benefit the company's market share, it is, again, recommended to "look out" for AB InBev.</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600">
            <a:solidFill>
              <a:schemeClr val="bg2">
                <a:lumMod val="25000"/>
              </a:schemeClr>
            </a:solidFill>
            <a:latin typeface="DIN Alternate" panose="020B0500000000000000" pitchFamily="34" charset="77"/>
          </a:endParaRPr>
        </a:p>
        <a:p>
          <a:pPr algn="l"/>
          <a:r>
            <a:rPr lang="en-US" sz="1200" b="1">
              <a:solidFill>
                <a:schemeClr val="bg2">
                  <a:lumMod val="25000"/>
                </a:schemeClr>
              </a:solidFill>
              <a:latin typeface="DIN Alternate" panose="020B0500000000000000" pitchFamily="34" charset="77"/>
            </a:rPr>
            <a:t>#3 Recommendation</a:t>
          </a:r>
          <a:r>
            <a:rPr lang="en-US" sz="1200" b="0">
              <a:solidFill>
                <a:schemeClr val="bg2">
                  <a:lumMod val="25000"/>
                </a:schemeClr>
              </a:solidFill>
              <a:latin typeface="DIN Alternate" panose="020B0500000000000000" pitchFamily="34" charset="77"/>
            </a:rPr>
            <a:t>.</a:t>
          </a:r>
          <a:r>
            <a:rPr lang="en-US" sz="1200" b="0" baseline="0">
              <a:solidFill>
                <a:schemeClr val="bg2">
                  <a:lumMod val="25000"/>
                </a:schemeClr>
              </a:solidFill>
              <a:latin typeface="DIN Alternate" panose="020B0500000000000000" pitchFamily="34" charset="77"/>
            </a:rPr>
            <a:t> Compared to Heineken, whose current ratio has shown a sharp decrease, </a:t>
          </a:r>
          <a:r>
            <a:rPr lang="en-US" sz="1200">
              <a:solidFill>
                <a:schemeClr val="bg2">
                  <a:lumMod val="25000"/>
                </a:schemeClr>
              </a:solidFill>
              <a:latin typeface="DIN Alternate" panose="020B0500000000000000" pitchFamily="34" charset="77"/>
            </a:rPr>
            <a:t>AB</a:t>
          </a:r>
          <a:r>
            <a:rPr lang="en-US" sz="1200" baseline="0">
              <a:solidFill>
                <a:schemeClr val="bg2">
                  <a:lumMod val="25000"/>
                </a:schemeClr>
              </a:solidFill>
              <a:latin typeface="DIN Alternate" panose="020B0500000000000000" pitchFamily="34" charset="77"/>
            </a:rPr>
            <a:t> InBev's current ratio has shown a strong increase (+56%), moving from 0.53 in 2018 to 0.83 in 2019, which proves its increasing financial solidity position. AB InBev FCF has probably decreased from 2018 to 2019 as a consequence of several capital investments in innovation and sustainability. Therefore, it is still recommended to "look out" for AB InBev.</a:t>
          </a:r>
          <a:endParaRPr lang="en-US" sz="1200"/>
        </a:p>
      </xdr:txBody>
    </xdr:sp>
    <xdr:clientData/>
  </xdr:twoCellAnchor>
  <xdr:twoCellAnchor>
    <xdr:from>
      <xdr:col>3</xdr:col>
      <xdr:colOff>359041</xdr:colOff>
      <xdr:row>9</xdr:row>
      <xdr:rowOff>327379</xdr:rowOff>
    </xdr:from>
    <xdr:to>
      <xdr:col>4</xdr:col>
      <xdr:colOff>111909</xdr:colOff>
      <xdr:row>15</xdr:row>
      <xdr:rowOff>9878</xdr:rowOff>
    </xdr:to>
    <xdr:sp macro="" textlink="">
      <xdr:nvSpPr>
        <xdr:cNvPr id="50" name="Rectangle 49">
          <a:extLst>
            <a:ext uri="{FF2B5EF4-FFF2-40B4-BE49-F238E27FC236}">
              <a16:creationId xmlns:a16="http://schemas.microsoft.com/office/drawing/2014/main" id="{6A7083AE-490E-C943-9F17-2FFCAB5A27B2}"/>
            </a:ext>
          </a:extLst>
        </xdr:cNvPr>
        <xdr:cNvSpPr/>
      </xdr:nvSpPr>
      <xdr:spPr>
        <a:xfrm>
          <a:off x="4626241" y="2346679"/>
          <a:ext cx="1149868" cy="12318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900" b="0">
            <a:solidFill>
              <a:srgbClr val="55220B"/>
            </a:solidFill>
            <a:latin typeface="DIN Alternate" panose="020B0500000000000000" pitchFamily="34" charset="77"/>
          </a:endParaRPr>
        </a:p>
        <a:p>
          <a:pPr algn="ctr"/>
          <a:r>
            <a:rPr lang="en-US" sz="1400" b="0">
              <a:solidFill>
                <a:schemeClr val="bg1">
                  <a:lumMod val="50000"/>
                </a:schemeClr>
              </a:solidFill>
              <a:latin typeface="DIN Alternate" panose="020B0500000000000000" pitchFamily="34" charset="77"/>
            </a:rPr>
            <a:t>   UK</a:t>
          </a:r>
          <a:r>
            <a:rPr lang="en-US" sz="1400" b="0" baseline="0">
              <a:solidFill>
                <a:schemeClr val="bg1">
                  <a:lumMod val="50000"/>
                </a:schemeClr>
              </a:solidFill>
              <a:latin typeface="DIN Alternate" panose="020B0500000000000000" pitchFamily="34" charset="77"/>
            </a:rPr>
            <a:t> Market Share</a:t>
          </a:r>
        </a:p>
        <a:p>
          <a:pPr algn="ctr"/>
          <a:endParaRPr lang="en-US" sz="200" baseline="0">
            <a:solidFill>
              <a:srgbClr val="1D429B"/>
            </a:solidFill>
            <a:latin typeface="DIN Condensed" pitchFamily="2" charset="0"/>
          </a:endParaRPr>
        </a:p>
        <a:p>
          <a:pPr algn="ctr"/>
          <a:r>
            <a:rPr lang="en-US" sz="2000" baseline="0">
              <a:solidFill>
                <a:srgbClr val="55220B"/>
              </a:solidFill>
              <a:latin typeface="DIN Condensed" pitchFamily="2" charset="0"/>
            </a:rPr>
            <a:t>▲</a:t>
          </a:r>
          <a:r>
            <a:rPr lang="en-US" sz="2400" baseline="0">
              <a:solidFill>
                <a:srgbClr val="55220B"/>
              </a:solidFill>
              <a:latin typeface="DIN Condensed" pitchFamily="2" charset="0"/>
            </a:rPr>
            <a:t>20.2%</a:t>
          </a:r>
          <a:endParaRPr lang="en-US" sz="1600">
            <a:solidFill>
              <a:srgbClr val="55220B"/>
            </a:solidFill>
            <a:latin typeface="DIN Condensed" pitchFamily="2" charset="0"/>
          </a:endParaRPr>
        </a:p>
        <a:p>
          <a:pPr algn="ctr"/>
          <a:endParaRPr lang="en-US" sz="1100"/>
        </a:p>
      </xdr:txBody>
    </xdr:sp>
    <xdr:clientData/>
  </xdr:twoCellAnchor>
  <xdr:twoCellAnchor>
    <xdr:from>
      <xdr:col>4</xdr:col>
      <xdr:colOff>249908</xdr:colOff>
      <xdr:row>15</xdr:row>
      <xdr:rowOff>16934</xdr:rowOff>
    </xdr:from>
    <xdr:to>
      <xdr:col>5</xdr:col>
      <xdr:colOff>795870</xdr:colOff>
      <xdr:row>20</xdr:row>
      <xdr:rowOff>101599</xdr:rowOff>
    </xdr:to>
    <xdr:sp macro="" textlink="">
      <xdr:nvSpPr>
        <xdr:cNvPr id="51" name="Block Arc 50">
          <a:extLst>
            <a:ext uri="{FF2B5EF4-FFF2-40B4-BE49-F238E27FC236}">
              <a16:creationId xmlns:a16="http://schemas.microsoft.com/office/drawing/2014/main" id="{FF819F2D-8F81-3542-8193-9E1C03B0D019}"/>
            </a:ext>
          </a:extLst>
        </xdr:cNvPr>
        <xdr:cNvSpPr/>
      </xdr:nvSpPr>
      <xdr:spPr>
        <a:xfrm>
          <a:off x="5922575" y="3640667"/>
          <a:ext cx="1172495" cy="1185332"/>
        </a:xfrm>
        <a:prstGeom prst="blockArc">
          <a:avLst>
            <a:gd name="adj1" fmla="val 8668603"/>
            <a:gd name="adj2" fmla="val 2259174"/>
            <a:gd name="adj3" fmla="val 8251"/>
          </a:avLst>
        </a:prstGeom>
        <a:solidFill>
          <a:srgbClr val="F3AB2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3AB2C"/>
            </a:solidFill>
          </a:endParaRPr>
        </a:p>
      </xdr:txBody>
    </xdr:sp>
    <xdr:clientData/>
  </xdr:twoCellAnchor>
  <xdr:twoCellAnchor>
    <xdr:from>
      <xdr:col>7</xdr:col>
      <xdr:colOff>603115</xdr:colOff>
      <xdr:row>9</xdr:row>
      <xdr:rowOff>292099</xdr:rowOff>
    </xdr:from>
    <xdr:to>
      <xdr:col>8</xdr:col>
      <xdr:colOff>389469</xdr:colOff>
      <xdr:row>14</xdr:row>
      <xdr:rowOff>117064</xdr:rowOff>
    </xdr:to>
    <xdr:sp macro="" textlink="">
      <xdr:nvSpPr>
        <xdr:cNvPr id="52" name="Block Arc 51">
          <a:extLst>
            <a:ext uri="{FF2B5EF4-FFF2-40B4-BE49-F238E27FC236}">
              <a16:creationId xmlns:a16="http://schemas.microsoft.com/office/drawing/2014/main" id="{AD7D018E-27E9-0346-8246-F3A346B8826C}"/>
            </a:ext>
          </a:extLst>
        </xdr:cNvPr>
        <xdr:cNvSpPr/>
      </xdr:nvSpPr>
      <xdr:spPr>
        <a:xfrm>
          <a:off x="9035915" y="2311399"/>
          <a:ext cx="1183354" cy="1158465"/>
        </a:xfrm>
        <a:prstGeom prst="blockArc">
          <a:avLst>
            <a:gd name="adj1" fmla="val 8668603"/>
            <a:gd name="adj2" fmla="val 7429365"/>
            <a:gd name="adj3" fmla="val 6983"/>
          </a:avLst>
        </a:prstGeom>
        <a:solidFill>
          <a:srgbClr val="5522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559419</xdr:colOff>
      <xdr:row>9</xdr:row>
      <xdr:rowOff>325968</xdr:rowOff>
    </xdr:from>
    <xdr:to>
      <xdr:col>8</xdr:col>
      <xdr:colOff>312287</xdr:colOff>
      <xdr:row>15</xdr:row>
      <xdr:rowOff>8467</xdr:rowOff>
    </xdr:to>
    <xdr:sp macro="" textlink="">
      <xdr:nvSpPr>
        <xdr:cNvPr id="53" name="Rectangle 52">
          <a:extLst>
            <a:ext uri="{FF2B5EF4-FFF2-40B4-BE49-F238E27FC236}">
              <a16:creationId xmlns:a16="http://schemas.microsoft.com/office/drawing/2014/main" id="{29E1EA2A-A8D5-C043-ADC2-89BF9CE31F3B}"/>
            </a:ext>
          </a:extLst>
        </xdr:cNvPr>
        <xdr:cNvSpPr/>
      </xdr:nvSpPr>
      <xdr:spPr>
        <a:xfrm>
          <a:off x="8992219" y="2345268"/>
          <a:ext cx="1149868" cy="12318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900" b="0">
            <a:solidFill>
              <a:srgbClr val="55220B"/>
            </a:solidFill>
            <a:latin typeface="DIN Alternate" panose="020B0500000000000000" pitchFamily="34" charset="77"/>
          </a:endParaRPr>
        </a:p>
        <a:p>
          <a:pPr algn="ctr"/>
          <a:r>
            <a:rPr lang="en-US" sz="1400" b="0">
              <a:solidFill>
                <a:schemeClr val="bg1">
                  <a:lumMod val="50000"/>
                </a:schemeClr>
              </a:solidFill>
              <a:latin typeface="DIN Alternate" panose="020B0500000000000000" pitchFamily="34" charset="77"/>
            </a:rPr>
            <a:t>   UK</a:t>
          </a:r>
          <a:r>
            <a:rPr lang="en-US" sz="1400" b="0" baseline="0">
              <a:solidFill>
                <a:schemeClr val="bg1">
                  <a:lumMod val="50000"/>
                </a:schemeClr>
              </a:solidFill>
              <a:latin typeface="DIN Alternate" panose="020B0500000000000000" pitchFamily="34" charset="77"/>
            </a:rPr>
            <a:t> Market Share</a:t>
          </a:r>
        </a:p>
        <a:p>
          <a:pPr algn="ctr"/>
          <a:endParaRPr lang="en-US" sz="200" baseline="0">
            <a:solidFill>
              <a:srgbClr val="1D429B"/>
            </a:solidFill>
            <a:latin typeface="DIN Condensed" pitchFamily="2" charset="0"/>
          </a:endParaRPr>
        </a:p>
        <a:p>
          <a:pPr algn="ctr"/>
          <a:r>
            <a:rPr lang="en-US" sz="2000" baseline="0">
              <a:solidFill>
                <a:srgbClr val="55220B"/>
              </a:solidFill>
              <a:latin typeface="DIN Condensed" pitchFamily="2" charset="0"/>
            </a:rPr>
            <a:t>▲</a:t>
          </a:r>
          <a:r>
            <a:rPr lang="en-US" sz="2400" baseline="0">
              <a:solidFill>
                <a:srgbClr val="55220B"/>
              </a:solidFill>
              <a:latin typeface="DIN Condensed" pitchFamily="2" charset="0"/>
            </a:rPr>
            <a:t>15.6%</a:t>
          </a:r>
          <a:endParaRPr lang="en-US" sz="1600">
            <a:solidFill>
              <a:srgbClr val="55220B"/>
            </a:solidFill>
            <a:latin typeface="DIN Condensed" pitchFamily="2" charset="0"/>
          </a:endParaRPr>
        </a:p>
        <a:p>
          <a:pPr algn="ctr"/>
          <a:endParaRPr lang="en-US" sz="1100"/>
        </a:p>
      </xdr:txBody>
    </xdr:sp>
    <xdr:clientData/>
  </xdr:twoCellAnchor>
  <xdr:twoCellAnchor>
    <xdr:from>
      <xdr:col>6</xdr:col>
      <xdr:colOff>152536</xdr:colOff>
      <xdr:row>15</xdr:row>
      <xdr:rowOff>16934</xdr:rowOff>
    </xdr:from>
    <xdr:to>
      <xdr:col>7</xdr:col>
      <xdr:colOff>563032</xdr:colOff>
      <xdr:row>20</xdr:row>
      <xdr:rowOff>114299</xdr:rowOff>
    </xdr:to>
    <xdr:sp macro="" textlink="">
      <xdr:nvSpPr>
        <xdr:cNvPr id="54" name="Block Arc 53">
          <a:extLst>
            <a:ext uri="{FF2B5EF4-FFF2-40B4-BE49-F238E27FC236}">
              <a16:creationId xmlns:a16="http://schemas.microsoft.com/office/drawing/2014/main" id="{1FB16A9A-D424-8545-94E5-65FCF6AF31AD}"/>
            </a:ext>
          </a:extLst>
        </xdr:cNvPr>
        <xdr:cNvSpPr/>
      </xdr:nvSpPr>
      <xdr:spPr>
        <a:xfrm>
          <a:off x="7840269" y="3640667"/>
          <a:ext cx="1172496" cy="1198032"/>
        </a:xfrm>
        <a:prstGeom prst="blockArc">
          <a:avLst>
            <a:gd name="adj1" fmla="val 8668603"/>
            <a:gd name="adj2" fmla="val 2259174"/>
            <a:gd name="adj3" fmla="val 8251"/>
          </a:avLst>
        </a:prstGeom>
        <a:solidFill>
          <a:srgbClr val="FF9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141679</xdr:colOff>
      <xdr:row>21</xdr:row>
      <xdr:rowOff>0</xdr:rowOff>
    </xdr:from>
    <xdr:to>
      <xdr:col>7</xdr:col>
      <xdr:colOff>552174</xdr:colOff>
      <xdr:row>26</xdr:row>
      <xdr:rowOff>83193</xdr:rowOff>
    </xdr:to>
    <xdr:sp macro="" textlink="">
      <xdr:nvSpPr>
        <xdr:cNvPr id="56" name="Block Arc 55">
          <a:extLst>
            <a:ext uri="{FF2B5EF4-FFF2-40B4-BE49-F238E27FC236}">
              <a16:creationId xmlns:a16="http://schemas.microsoft.com/office/drawing/2014/main" id="{B68862F6-9CA9-EB41-ABC3-658C258EC5D2}"/>
            </a:ext>
          </a:extLst>
        </xdr:cNvPr>
        <xdr:cNvSpPr/>
      </xdr:nvSpPr>
      <xdr:spPr>
        <a:xfrm>
          <a:off x="7829412" y="4944533"/>
          <a:ext cx="1172495" cy="1183860"/>
        </a:xfrm>
        <a:prstGeom prst="blockArc">
          <a:avLst>
            <a:gd name="adj1" fmla="val 8491749"/>
            <a:gd name="adj2" fmla="val 2256658"/>
            <a:gd name="adj3" fmla="val 8248"/>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0</xdr:colOff>
      <xdr:row>14</xdr:row>
      <xdr:rowOff>190500</xdr:rowOff>
    </xdr:from>
    <xdr:to>
      <xdr:col>3</xdr:col>
      <xdr:colOff>294092</xdr:colOff>
      <xdr:row>33</xdr:row>
      <xdr:rowOff>127000</xdr:rowOff>
    </xdr:to>
    <xdr:graphicFrame macro="">
      <xdr:nvGraphicFramePr>
        <xdr:cNvPr id="61" name="Chart 60">
          <a:extLst>
            <a:ext uri="{FF2B5EF4-FFF2-40B4-BE49-F238E27FC236}">
              <a16:creationId xmlns:a16="http://schemas.microsoft.com/office/drawing/2014/main" id="{BF0B604C-93B5-B94E-BF22-CB7E19051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20321</xdr:colOff>
      <xdr:row>24</xdr:row>
      <xdr:rowOff>78394</xdr:rowOff>
    </xdr:from>
    <xdr:to>
      <xdr:col>5</xdr:col>
      <xdr:colOff>1056640</xdr:colOff>
      <xdr:row>33</xdr:row>
      <xdr:rowOff>84173</xdr:rowOff>
    </xdr:to>
    <xdr:graphicFrame macro="">
      <xdr:nvGraphicFramePr>
        <xdr:cNvPr id="62" name="Chart 61">
          <a:extLst>
            <a:ext uri="{FF2B5EF4-FFF2-40B4-BE49-F238E27FC236}">
              <a16:creationId xmlns:a16="http://schemas.microsoft.com/office/drawing/2014/main" id="{1F3D0E42-8121-144C-9E96-0007424D2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xdr:colOff>
      <xdr:row>0</xdr:row>
      <xdr:rowOff>9280</xdr:rowOff>
    </xdr:from>
    <xdr:to>
      <xdr:col>3</xdr:col>
      <xdr:colOff>287548</xdr:colOff>
      <xdr:row>4</xdr:row>
      <xdr:rowOff>89124</xdr:rowOff>
    </xdr:to>
    <xdr:sp macro="" textlink="">
      <xdr:nvSpPr>
        <xdr:cNvPr id="2" name="Pentagon 1">
          <a:extLst>
            <a:ext uri="{FF2B5EF4-FFF2-40B4-BE49-F238E27FC236}">
              <a16:creationId xmlns:a16="http://schemas.microsoft.com/office/drawing/2014/main" id="{19E3EAB5-5BB8-BB4D-BED5-39B4117A02AD}"/>
            </a:ext>
          </a:extLst>
        </xdr:cNvPr>
        <xdr:cNvSpPr/>
      </xdr:nvSpPr>
      <xdr:spPr>
        <a:xfrm>
          <a:off x="2" y="9280"/>
          <a:ext cx="3139476" cy="971072"/>
        </a:xfrm>
        <a:prstGeom prst="homePlate">
          <a:avLst/>
        </a:prstGeom>
        <a:solidFill>
          <a:srgbClr val="98250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2400" b="1">
              <a:latin typeface="DIN Condensed" pitchFamily="2" charset="0"/>
            </a:rPr>
            <a:t>AB</a:t>
          </a:r>
          <a:r>
            <a:rPr lang="en-US" sz="2400" b="1" baseline="0">
              <a:latin typeface="DIN Condensed" pitchFamily="2" charset="0"/>
            </a:rPr>
            <a:t> InBev</a:t>
          </a:r>
          <a:endParaRPr lang="en-US" sz="2400" b="1">
            <a:latin typeface="DIN Condensed" pitchFamily="2" charset="0"/>
          </a:endParaRPr>
        </a:p>
        <a:p>
          <a:pPr algn="l"/>
          <a:r>
            <a:rPr lang="en-US" sz="1300" b="0" i="0">
              <a:latin typeface="DIN Alternate" panose="020B0500000000000000" pitchFamily="34" charset="77"/>
            </a:rPr>
            <a:t>Against UK</a:t>
          </a:r>
          <a:r>
            <a:rPr lang="en-US" sz="1300" b="0" i="0" baseline="0">
              <a:latin typeface="DIN Alternate" panose="020B0500000000000000" pitchFamily="34" charset="77"/>
            </a:rPr>
            <a:t> </a:t>
          </a:r>
          <a:r>
            <a:rPr lang="en-US" sz="1300" b="0" i="0">
              <a:latin typeface="DIN Alternate" panose="020B0500000000000000" pitchFamily="34" charset="77"/>
            </a:rPr>
            <a:t>Industry Avarage </a:t>
          </a:r>
        </a:p>
      </xdr:txBody>
    </xdr:sp>
    <xdr:clientData/>
  </xdr:twoCellAnchor>
  <xdr:twoCellAnchor>
    <xdr:from>
      <xdr:col>0</xdr:col>
      <xdr:colOff>0</xdr:colOff>
      <xdr:row>11</xdr:row>
      <xdr:rowOff>8841</xdr:rowOff>
    </xdr:from>
    <xdr:to>
      <xdr:col>3</xdr:col>
      <xdr:colOff>311509</xdr:colOff>
      <xdr:row>16</xdr:row>
      <xdr:rowOff>0</xdr:rowOff>
    </xdr:to>
    <xdr:sp macro="" textlink="">
      <xdr:nvSpPr>
        <xdr:cNvPr id="5" name="Pentagon 4">
          <a:extLst>
            <a:ext uri="{FF2B5EF4-FFF2-40B4-BE49-F238E27FC236}">
              <a16:creationId xmlns:a16="http://schemas.microsoft.com/office/drawing/2014/main" id="{1849A1A1-C302-F548-99C5-011E8A3F8479}"/>
            </a:ext>
          </a:extLst>
        </xdr:cNvPr>
        <xdr:cNvSpPr/>
      </xdr:nvSpPr>
      <xdr:spPr>
        <a:xfrm>
          <a:off x="0" y="2357143"/>
          <a:ext cx="3163018" cy="1009555"/>
        </a:xfrm>
        <a:prstGeom prst="homePlate">
          <a:avLst/>
        </a:prstGeom>
        <a:solidFill>
          <a:srgbClr val="5522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2400" b="1">
              <a:latin typeface="DIN Condensed" pitchFamily="2" charset="0"/>
            </a:rPr>
            <a:t>AB</a:t>
          </a:r>
          <a:r>
            <a:rPr lang="en-US" sz="2400" b="1" baseline="0">
              <a:latin typeface="DIN Condensed" pitchFamily="2" charset="0"/>
            </a:rPr>
            <a:t> InBev</a:t>
          </a:r>
          <a:endParaRPr lang="en-US" sz="2400" b="1">
            <a:latin typeface="DIN Condensed" pitchFamily="2" charset="0"/>
          </a:endParaRPr>
        </a:p>
        <a:p>
          <a:pPr algn="l"/>
          <a:r>
            <a:rPr lang="en-US" sz="1300" b="0" i="0">
              <a:latin typeface="DIN Alternate" panose="020B0500000000000000" pitchFamily="34" charset="77"/>
            </a:rPr>
            <a:t>Against</a:t>
          </a:r>
          <a:r>
            <a:rPr lang="en-US" sz="1300" b="0" i="0" baseline="0">
              <a:latin typeface="DIN Alternate" panose="020B0500000000000000" pitchFamily="34" charset="77"/>
            </a:rPr>
            <a:t> </a:t>
          </a:r>
          <a:r>
            <a:rPr lang="en-US" sz="1300" b="0" i="0">
              <a:latin typeface="DIN Alternate" panose="020B0500000000000000" pitchFamily="34" charset="77"/>
            </a:rPr>
            <a:t>Industry</a:t>
          </a:r>
          <a:r>
            <a:rPr lang="en-US" sz="1300" b="0" i="0" baseline="0">
              <a:latin typeface="DIN Alternate" panose="020B0500000000000000" pitchFamily="34" charset="77"/>
            </a:rPr>
            <a:t> Key Drivers </a:t>
          </a:r>
          <a:endParaRPr lang="en-US" sz="1300" b="0" i="0">
            <a:latin typeface="DIN Alternate" panose="020B0500000000000000" pitchFamily="34" charset="77"/>
          </a:endParaRPr>
        </a:p>
      </xdr:txBody>
    </xdr:sp>
    <xdr:clientData/>
  </xdr:twoCellAnchor>
  <xdr:twoCellAnchor>
    <xdr:from>
      <xdr:col>0</xdr:col>
      <xdr:colOff>0</xdr:colOff>
      <xdr:row>25</xdr:row>
      <xdr:rowOff>214246</xdr:rowOff>
    </xdr:from>
    <xdr:to>
      <xdr:col>3</xdr:col>
      <xdr:colOff>179717</xdr:colOff>
      <xdr:row>31</xdr:row>
      <xdr:rowOff>12700</xdr:rowOff>
    </xdr:to>
    <xdr:sp macro="" textlink="">
      <xdr:nvSpPr>
        <xdr:cNvPr id="7" name="Pentagon 6">
          <a:extLst>
            <a:ext uri="{FF2B5EF4-FFF2-40B4-BE49-F238E27FC236}">
              <a16:creationId xmlns:a16="http://schemas.microsoft.com/office/drawing/2014/main" id="{5B5F25F3-C1DD-7B44-9F41-E77B18EFE96B}"/>
            </a:ext>
          </a:extLst>
        </xdr:cNvPr>
        <xdr:cNvSpPr/>
      </xdr:nvSpPr>
      <xdr:spPr>
        <a:xfrm>
          <a:off x="0" y="5473963"/>
          <a:ext cx="3031226" cy="1068454"/>
        </a:xfrm>
        <a:prstGeom prst="homePlate">
          <a:avLst>
            <a:gd name="adj" fmla="val 54726"/>
          </a:avLst>
        </a:prstGeom>
        <a:solidFill>
          <a:srgbClr val="4353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2400" b="1">
              <a:latin typeface="DIN Condensed" pitchFamily="2" charset="0"/>
            </a:rPr>
            <a:t>AB</a:t>
          </a:r>
          <a:r>
            <a:rPr lang="en-US" sz="2400" b="1" baseline="0">
              <a:latin typeface="DIN Condensed" pitchFamily="2" charset="0"/>
            </a:rPr>
            <a:t> InBev</a:t>
          </a:r>
          <a:endParaRPr lang="en-US" sz="2400" b="1">
            <a:latin typeface="DIN Condensed" pitchFamily="2" charset="0"/>
          </a:endParaRPr>
        </a:p>
        <a:p>
          <a:pPr algn="l"/>
          <a:r>
            <a:rPr lang="en-US" sz="1300" b="0" i="0">
              <a:latin typeface="DIN Alternate" panose="020B0500000000000000" pitchFamily="34" charset="77"/>
            </a:rPr>
            <a:t>A Future Towards Sustainability</a:t>
          </a:r>
        </a:p>
        <a:p>
          <a:pPr algn="l"/>
          <a:r>
            <a:rPr lang="en-US" sz="1300" b="0" i="0">
              <a:latin typeface="DIN Alternate" panose="020B0500000000000000" pitchFamily="34" charset="77"/>
            </a:rPr>
            <a:t>                   </a:t>
          </a:r>
          <a:r>
            <a:rPr lang="en-US" sz="1300" b="0" i="0" baseline="0">
              <a:latin typeface="DIN Alternate" panose="020B0500000000000000" pitchFamily="34" charset="77"/>
            </a:rPr>
            <a:t> </a:t>
          </a:r>
          <a:endParaRPr lang="en-US" sz="1300" b="0" i="0">
            <a:latin typeface="DIN Alternate" panose="020B0500000000000000" pitchFamily="34" charset="77"/>
          </a:endParaRPr>
        </a:p>
      </xdr:txBody>
    </xdr:sp>
    <xdr:clientData/>
  </xdr:twoCellAnchor>
  <xdr:twoCellAnchor>
    <xdr:from>
      <xdr:col>3</xdr:col>
      <xdr:colOff>582888</xdr:colOff>
      <xdr:row>8</xdr:row>
      <xdr:rowOff>99680</xdr:rowOff>
    </xdr:from>
    <xdr:to>
      <xdr:col>13</xdr:col>
      <xdr:colOff>199265</xdr:colOff>
      <xdr:row>24</xdr:row>
      <xdr:rowOff>149044</xdr:rowOff>
    </xdr:to>
    <xdr:graphicFrame macro="">
      <xdr:nvGraphicFramePr>
        <xdr:cNvPr id="27" name="Chart 26">
          <a:extLst>
            <a:ext uri="{FF2B5EF4-FFF2-40B4-BE49-F238E27FC236}">
              <a16:creationId xmlns:a16="http://schemas.microsoft.com/office/drawing/2014/main" id="{858480DA-D083-0F41-B76E-4CA34F1EB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13968</xdr:colOff>
      <xdr:row>15</xdr:row>
      <xdr:rowOff>81174</xdr:rowOff>
    </xdr:from>
    <xdr:to>
      <xdr:col>12</xdr:col>
      <xdr:colOff>488812</xdr:colOff>
      <xdr:row>19</xdr:row>
      <xdr:rowOff>75578</xdr:rowOff>
    </xdr:to>
    <xdr:sp macro="" textlink="">
      <xdr:nvSpPr>
        <xdr:cNvPr id="37" name="Rectangle 36">
          <a:extLst>
            <a:ext uri="{FF2B5EF4-FFF2-40B4-BE49-F238E27FC236}">
              <a16:creationId xmlns:a16="http://schemas.microsoft.com/office/drawing/2014/main" id="{1CEA760E-E379-8942-9EC5-2C583650F699}"/>
            </a:ext>
          </a:extLst>
        </xdr:cNvPr>
        <xdr:cNvSpPr/>
      </xdr:nvSpPr>
      <xdr:spPr>
        <a:xfrm>
          <a:off x="10275568" y="3264641"/>
          <a:ext cx="1440044" cy="841070"/>
        </a:xfrm>
        <a:prstGeom prst="rect">
          <a:avLst/>
        </a:prstGeom>
        <a:solidFill>
          <a:srgbClr val="893C1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 baseline="0">
            <a:solidFill>
              <a:srgbClr val="1D429B"/>
            </a:solidFill>
            <a:latin typeface="DIN Condensed" pitchFamily="2" charset="0"/>
          </a:endParaRPr>
        </a:p>
        <a:p>
          <a:pPr algn="ctr"/>
          <a:r>
            <a:rPr lang="en-US" sz="2200" baseline="0">
              <a:solidFill>
                <a:schemeClr val="bg1"/>
              </a:solidFill>
              <a:latin typeface="DIN Condensed" pitchFamily="2" charset="0"/>
            </a:rPr>
            <a:t>▼1.9%</a:t>
          </a:r>
        </a:p>
        <a:p>
          <a:pPr algn="ctr"/>
          <a:r>
            <a:rPr lang="en-US" sz="1200" b="0">
              <a:solidFill>
                <a:schemeClr val="bg1"/>
              </a:solidFill>
              <a:latin typeface="DIN Alternate" panose="020B0500000000000000" pitchFamily="34" charset="77"/>
            </a:rPr>
            <a:t>UK</a:t>
          </a:r>
          <a:r>
            <a:rPr lang="en-US" sz="1200" b="0" baseline="0">
              <a:solidFill>
                <a:schemeClr val="bg1"/>
              </a:solidFill>
              <a:latin typeface="DIN Alternate" panose="020B0500000000000000" pitchFamily="34" charset="77"/>
            </a:rPr>
            <a:t> </a:t>
          </a:r>
          <a:r>
            <a:rPr lang="en-US" sz="1200" b="0">
              <a:solidFill>
                <a:schemeClr val="bg1"/>
              </a:solidFill>
              <a:latin typeface="DIN Alternate" panose="020B0500000000000000" pitchFamily="34" charset="77"/>
            </a:rPr>
            <a:t>Domestic </a:t>
          </a:r>
        </a:p>
        <a:p>
          <a:pPr algn="ctr"/>
          <a:r>
            <a:rPr lang="en-US" sz="1200" b="0">
              <a:solidFill>
                <a:schemeClr val="bg1"/>
              </a:solidFill>
              <a:latin typeface="DIN Alternate" panose="020B0500000000000000" pitchFamily="34" charset="77"/>
            </a:rPr>
            <a:t>Demand </a:t>
          </a:r>
          <a:endParaRPr lang="en-US" sz="1200" b="0" baseline="0">
            <a:solidFill>
              <a:schemeClr val="bg1"/>
            </a:solidFill>
            <a:latin typeface="DIN Alternate" panose="020B0500000000000000" pitchFamily="34" charset="77"/>
          </a:endParaRPr>
        </a:p>
        <a:p>
          <a:pPr algn="ctr"/>
          <a:endParaRPr lang="en-US" sz="1600">
            <a:solidFill>
              <a:srgbClr val="A81100"/>
            </a:solidFill>
            <a:latin typeface="DIN Condensed" pitchFamily="2" charset="0"/>
          </a:endParaRPr>
        </a:p>
        <a:p>
          <a:pPr algn="l"/>
          <a:endParaRPr lang="en-US" sz="1100"/>
        </a:p>
      </xdr:txBody>
    </xdr:sp>
    <xdr:clientData/>
  </xdr:twoCellAnchor>
  <xdr:twoCellAnchor>
    <xdr:from>
      <xdr:col>3</xdr:col>
      <xdr:colOff>122362</xdr:colOff>
      <xdr:row>0</xdr:row>
      <xdr:rowOff>940</xdr:rowOff>
    </xdr:from>
    <xdr:to>
      <xdr:col>12</xdr:col>
      <xdr:colOff>1046573</xdr:colOff>
      <xdr:row>9</xdr:row>
      <xdr:rowOff>57517</xdr:rowOff>
    </xdr:to>
    <xdr:graphicFrame macro="">
      <xdr:nvGraphicFramePr>
        <xdr:cNvPr id="16" name="Chart 15">
          <a:extLst>
            <a:ext uri="{FF2B5EF4-FFF2-40B4-BE49-F238E27FC236}">
              <a16:creationId xmlns:a16="http://schemas.microsoft.com/office/drawing/2014/main" id="{3A5048BA-7F89-6348-AD8F-89BEE7FA5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17219</xdr:colOff>
      <xdr:row>19</xdr:row>
      <xdr:rowOff>104332</xdr:rowOff>
    </xdr:from>
    <xdr:to>
      <xdr:col>12</xdr:col>
      <xdr:colOff>489895</xdr:colOff>
      <xdr:row>23</xdr:row>
      <xdr:rowOff>114339</xdr:rowOff>
    </xdr:to>
    <xdr:sp macro="" textlink="">
      <xdr:nvSpPr>
        <xdr:cNvPr id="39" name="Rectangle 38">
          <a:extLst>
            <a:ext uri="{FF2B5EF4-FFF2-40B4-BE49-F238E27FC236}">
              <a16:creationId xmlns:a16="http://schemas.microsoft.com/office/drawing/2014/main" id="{D4A4C60D-5A04-D148-8429-326711A4D608}"/>
            </a:ext>
          </a:extLst>
        </xdr:cNvPr>
        <xdr:cNvSpPr/>
      </xdr:nvSpPr>
      <xdr:spPr>
        <a:xfrm>
          <a:off x="10249276" y="4166531"/>
          <a:ext cx="1436435" cy="856673"/>
        </a:xfrm>
        <a:prstGeom prst="rect">
          <a:avLst/>
        </a:prstGeom>
        <a:solidFill>
          <a:srgbClr val="B850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 baseline="0">
            <a:solidFill>
              <a:srgbClr val="1D429B"/>
            </a:solidFill>
            <a:latin typeface="DIN Condensed" pitchFamily="2" charset="0"/>
          </a:endParaRPr>
        </a:p>
        <a:p>
          <a:pPr algn="ctr"/>
          <a:r>
            <a:rPr lang="en-US" sz="2200" baseline="0">
              <a:solidFill>
                <a:schemeClr val="bg1"/>
              </a:solidFill>
              <a:latin typeface="DIN Condensed" pitchFamily="2" charset="0"/>
            </a:rPr>
            <a:t>▼1.5%</a:t>
          </a:r>
        </a:p>
        <a:p>
          <a:pPr algn="ctr"/>
          <a:r>
            <a:rPr lang="en-US" sz="1200" b="0">
              <a:solidFill>
                <a:schemeClr val="bg1"/>
              </a:solidFill>
              <a:latin typeface="DIN Alternate" panose="020B0500000000000000" pitchFamily="34" charset="77"/>
            </a:rPr>
            <a:t>AB</a:t>
          </a:r>
          <a:r>
            <a:rPr lang="en-US" sz="400" b="0">
              <a:solidFill>
                <a:schemeClr val="bg1"/>
              </a:solidFill>
              <a:latin typeface="DIN Alternate" panose="020B0500000000000000" pitchFamily="34" charset="77"/>
            </a:rPr>
            <a:t> </a:t>
          </a:r>
          <a:r>
            <a:rPr lang="en-US" sz="1200" b="0">
              <a:solidFill>
                <a:schemeClr val="bg1"/>
              </a:solidFill>
              <a:latin typeface="DIN Alternate" panose="020B0500000000000000" pitchFamily="34" charset="77"/>
            </a:rPr>
            <a:t>InBev </a:t>
          </a:r>
        </a:p>
        <a:p>
          <a:pPr algn="ctr"/>
          <a:r>
            <a:rPr lang="en-US" sz="1200" b="0">
              <a:solidFill>
                <a:schemeClr val="bg1"/>
              </a:solidFill>
              <a:latin typeface="DIN Alternate" panose="020B0500000000000000" pitchFamily="34" charset="77"/>
            </a:rPr>
            <a:t>EMEA Volumes</a:t>
          </a:r>
          <a:endParaRPr lang="en-US" sz="1200">
            <a:solidFill>
              <a:schemeClr val="bg1"/>
            </a:solidFill>
            <a:latin typeface="DIN Condensed" pitchFamily="2" charset="0"/>
          </a:endParaRPr>
        </a:p>
        <a:p>
          <a:pPr algn="l"/>
          <a:endParaRPr lang="en-US" sz="1100"/>
        </a:p>
      </xdr:txBody>
    </xdr:sp>
    <xdr:clientData/>
  </xdr:twoCellAnchor>
  <xdr:twoCellAnchor>
    <xdr:from>
      <xdr:col>11</xdr:col>
      <xdr:colOff>15114</xdr:colOff>
      <xdr:row>11</xdr:row>
      <xdr:rowOff>9885</xdr:rowOff>
    </xdr:from>
    <xdr:to>
      <xdr:col>12</xdr:col>
      <xdr:colOff>488814</xdr:colOff>
      <xdr:row>15</xdr:row>
      <xdr:rowOff>53679</xdr:rowOff>
    </xdr:to>
    <xdr:sp macro="" textlink="">
      <xdr:nvSpPr>
        <xdr:cNvPr id="40" name="Rectangle 39">
          <a:extLst>
            <a:ext uri="{FF2B5EF4-FFF2-40B4-BE49-F238E27FC236}">
              <a16:creationId xmlns:a16="http://schemas.microsoft.com/office/drawing/2014/main" id="{446A7694-13D8-C44B-B5BA-CEF3187FCAF1}"/>
            </a:ext>
          </a:extLst>
        </xdr:cNvPr>
        <xdr:cNvSpPr/>
      </xdr:nvSpPr>
      <xdr:spPr>
        <a:xfrm>
          <a:off x="10276714" y="2380552"/>
          <a:ext cx="1438900" cy="856594"/>
        </a:xfrm>
        <a:prstGeom prst="rect">
          <a:avLst/>
        </a:prstGeom>
        <a:solidFill>
          <a:srgbClr val="5522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 baseline="0">
            <a:solidFill>
              <a:srgbClr val="1D429B"/>
            </a:solidFill>
            <a:latin typeface="DIN Condensed" pitchFamily="2" charset="0"/>
          </a:endParaRPr>
        </a:p>
        <a:p>
          <a:pPr algn="ctr"/>
          <a:r>
            <a:rPr lang="en-US" sz="2200" baseline="0">
              <a:solidFill>
                <a:schemeClr val="bg1"/>
              </a:solidFill>
              <a:latin typeface="DIN Condensed" pitchFamily="2" charset="0"/>
            </a:rPr>
            <a:t>▼19.2%</a:t>
          </a:r>
        </a:p>
        <a:p>
          <a:pPr algn="ctr"/>
          <a:r>
            <a:rPr lang="en-US" sz="1200" b="0">
              <a:solidFill>
                <a:schemeClr val="bg1"/>
              </a:solidFill>
              <a:latin typeface="DIN Alternate" panose="020B0500000000000000" pitchFamily="34" charset="77"/>
            </a:rPr>
            <a:t>UK Alcohol</a:t>
          </a:r>
          <a:r>
            <a:rPr lang="en-US" sz="1200" b="0" baseline="0">
              <a:solidFill>
                <a:schemeClr val="bg1"/>
              </a:solidFill>
              <a:latin typeface="DIN Alternate" panose="020B0500000000000000" pitchFamily="34" charset="77"/>
            </a:rPr>
            <a:t> </a:t>
          </a:r>
        </a:p>
        <a:p>
          <a:pPr algn="ctr"/>
          <a:r>
            <a:rPr lang="en-US" sz="1200" b="0" baseline="0">
              <a:solidFill>
                <a:schemeClr val="bg1"/>
              </a:solidFill>
              <a:latin typeface="DIN Alternate" panose="020B0500000000000000" pitchFamily="34" charset="77"/>
            </a:rPr>
            <a:t>Comsumption</a:t>
          </a:r>
        </a:p>
      </xdr:txBody>
    </xdr:sp>
    <xdr:clientData/>
  </xdr:twoCellAnchor>
  <xdr:twoCellAnchor>
    <xdr:from>
      <xdr:col>8</xdr:col>
      <xdr:colOff>411930</xdr:colOff>
      <xdr:row>26</xdr:row>
      <xdr:rowOff>11759</xdr:rowOff>
    </xdr:from>
    <xdr:to>
      <xdr:col>10</xdr:col>
      <xdr:colOff>411574</xdr:colOff>
      <xdr:row>32</xdr:row>
      <xdr:rowOff>24459</xdr:rowOff>
    </xdr:to>
    <xdr:sp macro="" textlink="">
      <xdr:nvSpPr>
        <xdr:cNvPr id="49" name="Rectangle 48">
          <a:extLst>
            <a:ext uri="{FF2B5EF4-FFF2-40B4-BE49-F238E27FC236}">
              <a16:creationId xmlns:a16="http://schemas.microsoft.com/office/drawing/2014/main" id="{094F91DA-93EB-B24B-921D-3AE59CD5DD23}"/>
            </a:ext>
          </a:extLst>
        </xdr:cNvPr>
        <xdr:cNvSpPr/>
      </xdr:nvSpPr>
      <xdr:spPr>
        <a:xfrm>
          <a:off x="7808504" y="5409259"/>
          <a:ext cx="1645940" cy="1247422"/>
        </a:xfrm>
        <a:prstGeom prst="rect">
          <a:avLst/>
        </a:prstGeom>
        <a:solidFill>
          <a:srgbClr val="7999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 baseline="0">
            <a:solidFill>
              <a:srgbClr val="1D429B"/>
            </a:solidFill>
            <a:latin typeface="DIN Condensed" pitchFamily="2" charset="0"/>
          </a:endParaRPr>
        </a:p>
        <a:p>
          <a:pPr algn="ctr"/>
          <a:r>
            <a:rPr lang="en-US" sz="2100" baseline="0">
              <a:solidFill>
                <a:schemeClr val="bg1"/>
              </a:solidFill>
              <a:latin typeface="DIN Condensed" pitchFamily="2" charset="0"/>
            </a:rPr>
            <a:t>▼9.39%</a:t>
          </a:r>
        </a:p>
        <a:p>
          <a:pPr algn="ctr"/>
          <a:r>
            <a:rPr lang="en-US" sz="1100" b="0">
              <a:solidFill>
                <a:schemeClr val="bg1"/>
              </a:solidFill>
              <a:latin typeface="DIN Alternate" panose="020B0500000000000000" pitchFamily="34" charset="77"/>
            </a:rPr>
            <a:t>Decrease</a:t>
          </a:r>
          <a:r>
            <a:rPr lang="en-US" sz="1100" b="0" baseline="0">
              <a:solidFill>
                <a:schemeClr val="bg1"/>
              </a:solidFill>
              <a:latin typeface="DIN Alternate" panose="020B0500000000000000" pitchFamily="34" charset="77"/>
            </a:rPr>
            <a:t> in </a:t>
          </a:r>
        </a:p>
        <a:p>
          <a:pPr algn="ctr"/>
          <a:r>
            <a:rPr lang="en-US" sz="1100" b="0" baseline="0">
              <a:solidFill>
                <a:schemeClr val="bg1"/>
              </a:solidFill>
              <a:latin typeface="DIN Alternate" panose="020B0500000000000000" pitchFamily="34" charset="77"/>
            </a:rPr>
            <a:t>AB InBev Total Water Usage </a:t>
          </a:r>
        </a:p>
      </xdr:txBody>
    </xdr:sp>
    <xdr:clientData/>
  </xdr:twoCellAnchor>
  <xdr:twoCellAnchor>
    <xdr:from>
      <xdr:col>6</xdr:col>
      <xdr:colOff>13400</xdr:colOff>
      <xdr:row>26</xdr:row>
      <xdr:rowOff>8467</xdr:rowOff>
    </xdr:from>
    <xdr:to>
      <xdr:col>7</xdr:col>
      <xdr:colOff>776110</xdr:colOff>
      <xdr:row>32</xdr:row>
      <xdr:rowOff>1</xdr:rowOff>
    </xdr:to>
    <xdr:sp macro="" textlink="">
      <xdr:nvSpPr>
        <xdr:cNvPr id="50" name="Rectangle 49">
          <a:extLst>
            <a:ext uri="{FF2B5EF4-FFF2-40B4-BE49-F238E27FC236}">
              <a16:creationId xmlns:a16="http://schemas.microsoft.com/office/drawing/2014/main" id="{45E7E26A-0857-AB47-B815-68889F8400E1}"/>
            </a:ext>
          </a:extLst>
        </xdr:cNvPr>
        <xdr:cNvSpPr/>
      </xdr:nvSpPr>
      <xdr:spPr>
        <a:xfrm>
          <a:off x="5622567" y="5405967"/>
          <a:ext cx="1656413" cy="1226256"/>
        </a:xfrm>
        <a:prstGeom prst="rect">
          <a:avLst/>
        </a:prstGeom>
        <a:solidFill>
          <a:srgbClr val="8FB67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 baseline="0">
            <a:solidFill>
              <a:srgbClr val="1D429B"/>
            </a:solidFill>
            <a:latin typeface="DIN Condensed" pitchFamily="2" charset="0"/>
          </a:endParaRPr>
        </a:p>
        <a:p>
          <a:pPr algn="ctr"/>
          <a:r>
            <a:rPr lang="en-US" sz="2100" baseline="0">
              <a:solidFill>
                <a:schemeClr val="bg1"/>
              </a:solidFill>
              <a:latin typeface="DIN Condensed" pitchFamily="2" charset="0"/>
            </a:rPr>
            <a:t>40.39%</a:t>
          </a:r>
        </a:p>
        <a:p>
          <a:pPr algn="ctr"/>
          <a:r>
            <a:rPr lang="en-US" sz="1100" b="0" baseline="0">
              <a:solidFill>
                <a:schemeClr val="bg1"/>
              </a:solidFill>
              <a:latin typeface="DIN Alternate" panose="020B0500000000000000" pitchFamily="34" charset="77"/>
            </a:rPr>
            <a:t>of AB InBev Volume is in Returnable Packaging </a:t>
          </a:r>
        </a:p>
      </xdr:txBody>
    </xdr:sp>
    <xdr:clientData/>
  </xdr:twoCellAnchor>
  <xdr:twoCellAnchor>
    <xdr:from>
      <xdr:col>3</xdr:col>
      <xdr:colOff>533946</xdr:colOff>
      <xdr:row>26</xdr:row>
      <xdr:rowOff>20226</xdr:rowOff>
    </xdr:from>
    <xdr:to>
      <xdr:col>5</xdr:col>
      <xdr:colOff>334013</xdr:colOff>
      <xdr:row>32</xdr:row>
      <xdr:rowOff>11760</xdr:rowOff>
    </xdr:to>
    <xdr:sp macro="" textlink="">
      <xdr:nvSpPr>
        <xdr:cNvPr id="51" name="Rectangle 50">
          <a:extLst>
            <a:ext uri="{FF2B5EF4-FFF2-40B4-BE49-F238E27FC236}">
              <a16:creationId xmlns:a16="http://schemas.microsoft.com/office/drawing/2014/main" id="{5BCDB656-C893-B34E-B866-81176E5E05D3}"/>
            </a:ext>
          </a:extLst>
        </xdr:cNvPr>
        <xdr:cNvSpPr/>
      </xdr:nvSpPr>
      <xdr:spPr>
        <a:xfrm>
          <a:off x="3379687" y="5417726"/>
          <a:ext cx="1669789" cy="1226256"/>
        </a:xfrm>
        <a:prstGeom prst="rect">
          <a:avLst/>
        </a:prstGeom>
        <a:solidFill>
          <a:srgbClr val="A8CF8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 baseline="0">
            <a:solidFill>
              <a:srgbClr val="1D429B"/>
            </a:solidFill>
            <a:latin typeface="DIN Condensed" pitchFamily="2" charset="0"/>
          </a:endParaRPr>
        </a:p>
        <a:p>
          <a:pPr algn="ctr"/>
          <a:r>
            <a:rPr lang="en-US" sz="2100" baseline="0">
              <a:solidFill>
                <a:schemeClr val="bg1"/>
              </a:solidFill>
              <a:latin typeface="DIN Condensed" pitchFamily="2" charset="0"/>
            </a:rPr>
            <a:t>▼6.9%</a:t>
          </a:r>
        </a:p>
        <a:p>
          <a:pPr algn="ctr"/>
          <a:r>
            <a:rPr lang="en-US" sz="1100" b="0" baseline="0">
              <a:solidFill>
                <a:schemeClr val="bg1"/>
              </a:solidFill>
              <a:latin typeface="DIN Alternate" panose="020B0500000000000000" pitchFamily="34" charset="77"/>
            </a:rPr>
            <a:t>Reduction in Emissions acorss AB InBev value chain since 2017</a:t>
          </a:r>
        </a:p>
      </xdr:txBody>
    </xdr:sp>
    <xdr:clientData/>
  </xdr:twoCellAnchor>
  <xdr:twoCellAnchor>
    <xdr:from>
      <xdr:col>10</xdr:col>
      <xdr:colOff>960729</xdr:colOff>
      <xdr:row>25</xdr:row>
      <xdr:rowOff>205472</xdr:rowOff>
    </xdr:from>
    <xdr:to>
      <xdr:col>12</xdr:col>
      <xdr:colOff>489638</xdr:colOff>
      <xdr:row>32</xdr:row>
      <xdr:rowOff>11760</xdr:rowOff>
    </xdr:to>
    <xdr:sp macro="" textlink="">
      <xdr:nvSpPr>
        <xdr:cNvPr id="52" name="Rectangle 51">
          <a:extLst>
            <a:ext uri="{FF2B5EF4-FFF2-40B4-BE49-F238E27FC236}">
              <a16:creationId xmlns:a16="http://schemas.microsoft.com/office/drawing/2014/main" id="{98446759-1BE7-D34C-839F-953E99775B39}"/>
            </a:ext>
          </a:extLst>
        </xdr:cNvPr>
        <xdr:cNvSpPr/>
      </xdr:nvSpPr>
      <xdr:spPr>
        <a:xfrm>
          <a:off x="9988440" y="5392580"/>
          <a:ext cx="1671078" cy="1259903"/>
        </a:xfrm>
        <a:prstGeom prst="rect">
          <a:avLst/>
        </a:prstGeom>
        <a:solidFill>
          <a:srgbClr val="6277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100" baseline="0">
              <a:solidFill>
                <a:schemeClr val="bg1"/>
              </a:solidFill>
              <a:latin typeface="DIN Condensed" pitchFamily="2" charset="0"/>
            </a:rPr>
            <a:t>61%</a:t>
          </a:r>
        </a:p>
        <a:p>
          <a:pPr algn="ctr"/>
          <a:r>
            <a:rPr lang="en-US" sz="1100" b="0" baseline="0">
              <a:solidFill>
                <a:schemeClr val="bg1"/>
              </a:solidFill>
              <a:latin typeface="DIN Alternate" panose="020B0500000000000000" pitchFamily="34" charset="77"/>
            </a:rPr>
            <a:t>of AB InBev Global Purchased electricity volume is attained from rewenable sources </a:t>
          </a:r>
        </a:p>
      </xdr:txBody>
    </xdr:sp>
    <xdr:clientData/>
  </xdr:twoCellAnchor>
  <xdr:twoCellAnchor>
    <xdr:from>
      <xdr:col>2</xdr:col>
      <xdr:colOff>783380</xdr:colOff>
      <xdr:row>31</xdr:row>
      <xdr:rowOff>193218</xdr:rowOff>
    </xdr:from>
    <xdr:to>
      <xdr:col>5</xdr:col>
      <xdr:colOff>502518</xdr:colOff>
      <xdr:row>41</xdr:row>
      <xdr:rowOff>38313</xdr:rowOff>
    </xdr:to>
    <xdr:graphicFrame macro="">
      <xdr:nvGraphicFramePr>
        <xdr:cNvPr id="55" name="Chart 54">
          <a:extLst>
            <a:ext uri="{FF2B5EF4-FFF2-40B4-BE49-F238E27FC236}">
              <a16:creationId xmlns:a16="http://schemas.microsoft.com/office/drawing/2014/main" id="{168F6615-AF82-7A40-BD1F-E0FCDC3BD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523787</xdr:colOff>
      <xdr:row>30</xdr:row>
      <xdr:rowOff>189744</xdr:rowOff>
    </xdr:from>
    <xdr:to>
      <xdr:col>8</xdr:col>
      <xdr:colOff>136329</xdr:colOff>
      <xdr:row>39</xdr:row>
      <xdr:rowOff>93134</xdr:rowOff>
    </xdr:to>
    <xdr:graphicFrame macro="">
      <xdr:nvGraphicFramePr>
        <xdr:cNvPr id="56" name="Chart 55">
          <a:extLst>
            <a:ext uri="{FF2B5EF4-FFF2-40B4-BE49-F238E27FC236}">
              <a16:creationId xmlns:a16="http://schemas.microsoft.com/office/drawing/2014/main" id="{1177F47D-A14B-3840-9D50-BBBC78B90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769381</xdr:colOff>
      <xdr:row>30</xdr:row>
      <xdr:rowOff>119401</xdr:rowOff>
    </xdr:from>
    <xdr:to>
      <xdr:col>11</xdr:col>
      <xdr:colOff>24315</xdr:colOff>
      <xdr:row>40</xdr:row>
      <xdr:rowOff>195386</xdr:rowOff>
    </xdr:to>
    <xdr:graphicFrame macro="">
      <xdr:nvGraphicFramePr>
        <xdr:cNvPr id="57" name="Chart 56">
          <a:extLst>
            <a:ext uri="{FF2B5EF4-FFF2-40B4-BE49-F238E27FC236}">
              <a16:creationId xmlns:a16="http://schemas.microsoft.com/office/drawing/2014/main" id="{49974A98-7885-C945-840B-B864C7DA2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395328</xdr:colOff>
      <xdr:row>31</xdr:row>
      <xdr:rowOff>54274</xdr:rowOff>
    </xdr:from>
    <xdr:to>
      <xdr:col>13</xdr:col>
      <xdr:colOff>192128</xdr:colOff>
      <xdr:row>41</xdr:row>
      <xdr:rowOff>114517</xdr:rowOff>
    </xdr:to>
    <xdr:graphicFrame macro="">
      <xdr:nvGraphicFramePr>
        <xdr:cNvPr id="58" name="Chart 57">
          <a:extLst>
            <a:ext uri="{FF2B5EF4-FFF2-40B4-BE49-F238E27FC236}">
              <a16:creationId xmlns:a16="http://schemas.microsoft.com/office/drawing/2014/main" id="{AE03F1A6-C3B4-4643-82E0-FBCA4D209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3078</xdr:colOff>
      <xdr:row>4</xdr:row>
      <xdr:rowOff>73960</xdr:rowOff>
    </xdr:from>
    <xdr:to>
      <xdr:col>2</xdr:col>
      <xdr:colOff>838678</xdr:colOff>
      <xdr:row>11</xdr:row>
      <xdr:rowOff>100893</xdr:rowOff>
    </xdr:to>
    <xdr:sp macro="" textlink="">
      <xdr:nvSpPr>
        <xdr:cNvPr id="3" name="TextBox 2">
          <a:extLst>
            <a:ext uri="{FF2B5EF4-FFF2-40B4-BE49-F238E27FC236}">
              <a16:creationId xmlns:a16="http://schemas.microsoft.com/office/drawing/2014/main" id="{CCE7C11C-532B-B04F-A3C1-4E4FA0936F02}"/>
            </a:ext>
          </a:extLst>
        </xdr:cNvPr>
        <xdr:cNvSpPr txBox="1"/>
      </xdr:nvSpPr>
      <xdr:spPr>
        <a:xfrm>
          <a:off x="3078" y="965188"/>
          <a:ext cx="2729460" cy="1497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982508"/>
              </a:solidFill>
              <a:latin typeface="DIN Condensed" pitchFamily="2" charset="0"/>
            </a:rPr>
            <a:t>RESULT</a:t>
          </a:r>
          <a:endParaRPr lang="en-US" sz="1800">
            <a:solidFill>
              <a:schemeClr val="bg2">
                <a:lumMod val="25000"/>
              </a:schemeClr>
            </a:solidFill>
            <a:latin typeface="DIN Condensed" pitchFamily="2" charset="0"/>
          </a:endParaRPr>
        </a:p>
        <a:p>
          <a:r>
            <a:rPr lang="en-US" sz="1100" baseline="0">
              <a:solidFill>
                <a:schemeClr val="bg2">
                  <a:lumMod val="25000"/>
                </a:schemeClr>
              </a:solidFill>
              <a:latin typeface="DIN Alternate" panose="020B0500000000000000" pitchFamily="34" charset="77"/>
            </a:rPr>
            <a:t>UK represent a crucial market segment for AB InBev EMEA operations. Therefore, AB InBev total EMEA revenue is  forecasted to slightly grow between 2020-2025 also due to a forecasted rise in the UK domestic demand and UK industry revenue.</a:t>
          </a:r>
          <a:endParaRPr lang="en-US" sz="1100">
            <a:solidFill>
              <a:srgbClr val="982508"/>
            </a:solidFill>
            <a:latin typeface="DIN Condensed" pitchFamily="2" charset="0"/>
          </a:endParaRPr>
        </a:p>
        <a:p>
          <a:endParaRPr lang="en-US" sz="1100">
            <a:solidFill>
              <a:srgbClr val="982508"/>
            </a:solidFill>
            <a:latin typeface="DIN Condensed" pitchFamily="2" charset="0"/>
          </a:endParaRPr>
        </a:p>
      </xdr:txBody>
    </xdr:sp>
    <xdr:clientData/>
  </xdr:twoCellAnchor>
  <xdr:twoCellAnchor>
    <xdr:from>
      <xdr:col>0</xdr:col>
      <xdr:colOff>0</xdr:colOff>
      <xdr:row>16</xdr:row>
      <xdr:rowOff>14891</xdr:rowOff>
    </xdr:from>
    <xdr:to>
      <xdr:col>2</xdr:col>
      <xdr:colOff>766791</xdr:colOff>
      <xdr:row>23</xdr:row>
      <xdr:rowOff>155755</xdr:rowOff>
    </xdr:to>
    <xdr:sp macro="" textlink="">
      <xdr:nvSpPr>
        <xdr:cNvPr id="20" name="TextBox 19">
          <a:extLst>
            <a:ext uri="{FF2B5EF4-FFF2-40B4-BE49-F238E27FC236}">
              <a16:creationId xmlns:a16="http://schemas.microsoft.com/office/drawing/2014/main" id="{1CFB9658-01C2-A149-AC76-4CA7C829B3FF}"/>
            </a:ext>
          </a:extLst>
        </xdr:cNvPr>
        <xdr:cNvSpPr txBox="1"/>
      </xdr:nvSpPr>
      <xdr:spPr>
        <a:xfrm>
          <a:off x="0" y="3381589"/>
          <a:ext cx="2659810" cy="1626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55220B"/>
              </a:solidFill>
              <a:latin typeface="DIN Condensed" pitchFamily="2" charset="0"/>
            </a:rPr>
            <a:t>RESULT</a:t>
          </a:r>
        </a:p>
        <a:p>
          <a:r>
            <a:rPr lang="en-US" sz="1100" baseline="0">
              <a:solidFill>
                <a:schemeClr val="bg2">
                  <a:lumMod val="25000"/>
                </a:schemeClr>
              </a:solidFill>
              <a:latin typeface="DIN Alternate" panose="020B0500000000000000" pitchFamily="34" charset="77"/>
            </a:rPr>
            <a:t>UK represents a crucial market segment for AB InBev EMEA operations. Therefore, AB InBev EMEA hectoliters volumes might have decreased by 1.5% between 2018-2019 also due to a downward pressure on the UK domestic demand and UK alcohol consumption.</a:t>
          </a:r>
          <a:endParaRPr lang="en-US" sz="1100">
            <a:solidFill>
              <a:srgbClr val="982508"/>
            </a:solidFill>
            <a:latin typeface="DIN Condensed" pitchFamily="2" charset="0"/>
          </a:endParaRPr>
        </a:p>
        <a:p>
          <a:endParaRPr lang="en-US" sz="1100">
            <a:solidFill>
              <a:srgbClr val="982508"/>
            </a:solidFill>
            <a:latin typeface="DIN Condensed" pitchFamily="2" charset="0"/>
          </a:endParaRPr>
        </a:p>
      </xdr:txBody>
    </xdr:sp>
    <xdr:clientData/>
  </xdr:twoCellAnchor>
  <xdr:twoCellAnchor>
    <xdr:from>
      <xdr:col>0</xdr:col>
      <xdr:colOff>0</xdr:colOff>
      <xdr:row>31</xdr:row>
      <xdr:rowOff>47479</xdr:rowOff>
    </xdr:from>
    <xdr:to>
      <xdr:col>2</xdr:col>
      <xdr:colOff>766791</xdr:colOff>
      <xdr:row>38</xdr:row>
      <xdr:rowOff>44569</xdr:rowOff>
    </xdr:to>
    <xdr:sp macro="" textlink="">
      <xdr:nvSpPr>
        <xdr:cNvPr id="21" name="TextBox 20">
          <a:extLst>
            <a:ext uri="{FF2B5EF4-FFF2-40B4-BE49-F238E27FC236}">
              <a16:creationId xmlns:a16="http://schemas.microsoft.com/office/drawing/2014/main" id="{7073F48D-84E1-4E40-AC02-9BA4DA0B4729}"/>
            </a:ext>
          </a:extLst>
        </xdr:cNvPr>
        <xdr:cNvSpPr txBox="1"/>
      </xdr:nvSpPr>
      <xdr:spPr>
        <a:xfrm>
          <a:off x="0" y="6577196"/>
          <a:ext cx="2659810" cy="1422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44533C"/>
              </a:solidFill>
              <a:latin typeface="DIN Condensed" pitchFamily="2" charset="0"/>
            </a:rPr>
            <a:t>RESULT</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bg2">
                  <a:lumMod val="25000"/>
                </a:schemeClr>
              </a:solidFill>
              <a:latin typeface="DIN Alternate" panose="020B0500000000000000" pitchFamily="34" charset="77"/>
            </a:rPr>
            <a:t>Since 2017, AB InBev has been committed to ensuring increasing sustainability across its entire supply change. AB InBev records encouraging results in terms of CO2 emission, water usage, renewable energy, and returnable packaging.</a:t>
          </a:r>
          <a:endParaRPr lang="en-US" sz="1100">
            <a:solidFill>
              <a:srgbClr val="982508"/>
            </a:solidFill>
            <a:latin typeface="DIN Condensed" pitchFamily="2" charset="0"/>
          </a:endParaRPr>
        </a:p>
        <a:p>
          <a:endParaRPr lang="en-US" sz="1100">
            <a:solidFill>
              <a:srgbClr val="982508"/>
            </a:solidFill>
            <a:latin typeface="DIN Condensed" pitchFamily="2"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B1BF64-8E3A-8F4E-BD3C-7643953DB97F}" name="Table2" displayName="Table2" ref="B7:K26" totalsRowShown="0" headerRowDxfId="139" dataDxfId="138">
  <autoFilter ref="B7:K26" xr:uid="{2111A9F4-7AC8-A84F-977C-C9D398F22035}"/>
  <tableColumns count="10">
    <tableColumn id="1" xr3:uid="{53423499-E036-4E46-80DE-1079CAC9F3DE}" name="Year" dataDxfId="137"/>
    <tableColumn id="2" xr3:uid="{E50C3B1F-B18B-4849-B0BA-62AD761FCC62}" name="Revenue (£ million)" dataDxfId="136"/>
    <tableColumn id="3" xr3:uid="{2C726DC8-7C83-A24B-BEF3-81E60B20795D}" name="IVA (£ million)" dataDxfId="135"/>
    <tableColumn id="4" xr3:uid="{B7081799-DC97-8448-A6B4-A56282310288}" name="Establishments (Units)" dataDxfId="134"/>
    <tableColumn id="5" xr3:uid="{18D19B70-D597-194D-B829-F6EB5D09593E}" name="Enterprises (Units)" dataDxfId="133"/>
    <tableColumn id="6" xr3:uid="{B0994A76-5587-BA48-83CC-03AF03135C42}" name="Employment (Units)" dataDxfId="132"/>
    <tableColumn id="7" xr3:uid="{4869AC1C-F203-9041-AC2C-F9E73B83FD4A}" name="Exports (£ million)" dataDxfId="131"/>
    <tableColumn id="8" xr3:uid="{6334F95E-7F6E-794D-A6AE-F86C56E204D9}" name="Imports (£ million)" dataDxfId="130"/>
    <tableColumn id="9" xr3:uid="{4F499A70-F440-984D-80D6-AE54418FF41B}" name="Wages (£ million)" dataDxfId="129"/>
    <tableColumn id="10" xr3:uid="{B842CD8C-F669-6A4B-9E33-DAC1FEFC012F}" name="Domestic Demand (£ million)" dataDxfId="128"/>
  </tableColumns>
  <tableStyleInfo name="TableStyleLight1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7067938-E5D4-B04D-B321-B23E239348E0}" name="Table12" displayName="Table12" ref="B183:C213" totalsRowShown="0" headerRowDxfId="66" dataDxfId="65">
  <autoFilter ref="B183:C213" xr:uid="{32C6C5C6-F808-9C46-96FE-A22067F63261}"/>
  <tableColumns count="2">
    <tableColumn id="1" xr3:uid="{D44405BF-C631-DB45-8B22-D9E537716578}" name="Industry" dataDxfId="64"/>
    <tableColumn id="2" xr3:uid="{E00D1AA3-67BF-F94C-91EC-467221815A70}" name="Cost %" dataDxfId="63"/>
  </tableColumns>
  <tableStyleInfo name="TableStyleLight1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E8E76DD-66B9-3F46-B5AB-733B645B3847}" name="Table13" displayName="Table13" ref="E183:F191" totalsRowShown="0" headerRowDxfId="62" dataDxfId="61">
  <autoFilter ref="E183:F191" xr:uid="{0191F9B0-D06C-5E42-993B-5B6A4199D64F}"/>
  <tableColumns count="2">
    <tableColumn id="1" xr3:uid="{5AB7D990-9C70-F24D-B2BF-9FDA98DF3BAE}" name="Sector" dataDxfId="60"/>
    <tableColumn id="2" xr3:uid="{16EB3456-75D1-D243-A49C-C1D2B7939402}" name="Cost %" dataDxfId="59"/>
  </tableColumns>
  <tableStyleInfo name="TableStyleLight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3B31C3B-02DF-924B-9B8D-DDD9B12C8AB5}" name="Table14" displayName="Table14" ref="B221:E231" totalsRowShown="0" headerRowDxfId="58" dataDxfId="57">
  <autoFilter ref="B221:E231" xr:uid="{DE0DEFEB-B6E3-CC4C-A53E-9B5D2B6E3355}"/>
  <tableColumns count="4">
    <tableColumn id="1" xr3:uid="{9680AEE1-251D-694A-BAA2-DE5950F4731F}" name="Year" dataDxfId="56"/>
    <tableColumn id="2" xr3:uid="{A415BEE1-3EBB-5249-8FD1-3AAA1EAF2CB5}" name="Industry Risk" dataDxfId="55"/>
    <tableColumn id="3" xr3:uid="{146B1F25-5D38-3742-91C9-38D4DAC2FA71}" name="Sector risk" dataDxfId="54"/>
    <tableColumn id="4" xr3:uid="{2E072F67-54DA-B24B-BCBF-88BB78343848}" name="Economy risk" dataDxfId="53"/>
  </tableColumns>
  <tableStyleInfo name="TableStyleLight1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878FFE-2124-3143-A10B-0DF28041E8FF}" name="Table152" displayName="Table152" ref="Q8:Y27" totalsRowShown="0" headerRowDxfId="52" dataDxfId="51">
  <autoFilter ref="Q8:Y27" xr:uid="{03168018-889D-9D40-A87C-6DBCED092E2A}"/>
  <tableColumns count="9">
    <tableColumn id="1" xr3:uid="{097DE1C3-D007-7644-A5C1-E67E4708FB0F}" name="Year" dataDxfId="50"/>
    <tableColumn id="2" xr3:uid="{2C39FA6E-E957-ED40-97F2-F9CE1EE256F9}" name="Revenue (£ million)" dataDxfId="49"/>
    <tableColumn id="3" xr3:uid="{47CE1427-9354-7545-B1A3-1CD8E35A9C53}" name="Revenue ($ million)" dataDxfId="48">
      <calculatedColumnFormula>Table152[[#This Row],[Revenue (£ million)]]*1.3</calculatedColumnFormula>
    </tableColumn>
    <tableColumn id="4" xr3:uid="{89FE96AF-1F85-C24D-B6FF-710ECE00A3FE}" name="Exports (£ million)" dataDxfId="47"/>
    <tableColumn id="5" xr3:uid="{210CE716-6125-8840-A070-1396CD7A6611}" name="Exports ($ million)" dataDxfId="46">
      <calculatedColumnFormula>Table152[[#This Row],[Exports (£ million)]]*1.3</calculatedColumnFormula>
    </tableColumn>
    <tableColumn id="6" xr3:uid="{3E81F029-ABF9-7F43-AA74-2F2BED6077AC}" name="Imports (£ million)" dataDxfId="45"/>
    <tableColumn id="7" xr3:uid="{68D5DC2F-C958-784D-9C0A-5A9866963BF2}" name="Imports ($million)" dataDxfId="44">
      <calculatedColumnFormula>Table152[[#This Row],[Imports (£ million)]]*1.3</calculatedColumnFormula>
    </tableColumn>
    <tableColumn id="8" xr3:uid="{A7E7B829-DCBE-774E-BD50-DDB8BBF24C07}" name="Domestic Dem. (£ million)" dataDxfId="43"/>
    <tableColumn id="9" xr3:uid="{BB5CDEA5-49C9-C14F-9E4E-78984DB42159}" name="Domestic Dem.($ million)" dataDxfId="42">
      <calculatedColumnFormula>Table152[[#This Row],[Domestic Dem. (£ million)]]*1.3</calculatedColumnFormula>
    </tableColumn>
  </tableColumns>
  <tableStyleInfo name="TableStyleLight1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05A87F5-25F7-8D49-AA99-A706E5AF97F6}" name="Table14178" displayName="Table14178" ref="Q34:T44" totalsRowShown="0" headerRowDxfId="41" dataDxfId="40">
  <autoFilter ref="Q34:T44" xr:uid="{373D4158-8A6F-B541-8751-8AF4D08AF5F0}"/>
  <tableColumns count="4">
    <tableColumn id="1" xr3:uid="{6A3F69CE-895F-974D-832B-372DD87D0639}" name="Year" dataDxfId="39"/>
    <tableColumn id="2" xr3:uid="{3941C547-06AE-F440-BA11-B84523EDC3B9}" name="Industry Risk" dataDxfId="38"/>
    <tableColumn id="3" xr3:uid="{C66A175D-98BC-7140-9E56-276D008C6EF9}" name="Sector risk" dataDxfId="37"/>
    <tableColumn id="4" xr3:uid="{DC2EC0F4-F87B-7846-B325-36A81839AE40}" name="Economy risk" dataDxfId="36"/>
  </tableColumns>
  <tableStyleInfo name="TableStyleLight1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B1ADFD1-8AC5-D743-BEE5-47F70E8C14CD}" name="Table101820" displayName="Table101820" ref="Q51:S54" totalsRowShown="0" headerRowDxfId="35" dataDxfId="34">
  <autoFilter ref="Q51:S54" xr:uid="{9A215AAA-477E-154B-9AA1-8CC2DC5D4722}"/>
  <tableColumns count="3">
    <tableColumn id="1" xr3:uid="{08D64A1F-417C-984C-9488-5AFC17C2E7D2}" name="Name" dataDxfId="33"/>
    <tableColumn id="2" xr3:uid="{44610221-90B4-2F4E-9A53-06D5E6A065D4}" name="Revenue%" dataDxfId="32"/>
    <tableColumn id="3" xr3:uid="{0CF900B2-7663-E14F-AA64-476FD1E2C859}" name="Revenue $m" dataDxfId="31"/>
  </tableColumns>
  <tableStyleInfo name="TableStyleLight1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49DF296-C24F-4F42-9CCC-46964745669F}" name="Table81921" displayName="Table81921" ref="Q61:R65" totalsRowShown="0" headerRowDxfId="30" dataDxfId="29">
  <autoFilter ref="Q61:R65" xr:uid="{0B0C5203-A306-A64D-8BB3-69646A40CF01}"/>
  <tableColumns count="2">
    <tableColumn id="1" xr3:uid="{58EB6AAB-4CE7-F44A-B02B-9B884A462838}" name="Name" dataDxfId="28"/>
    <tableColumn id="2" xr3:uid="{F96408E7-2251-3449-B0F7-9DF24BE408FF}" name="Market Share" dataDxfId="27"/>
  </tableColumns>
  <tableStyleInfo name="TableStyleLight1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7603FE2-CC1A-304C-A45E-621861BA6B74}" name="Table21" displayName="Table21" ref="Q6:V17" totalsRowShown="0" headerRowDxfId="26" dataDxfId="25" dataCellStyle="Comma">
  <autoFilter ref="Q6:V17" xr:uid="{A4343CB2-7718-BE45-B27B-D0FADAD507D5}"/>
  <tableColumns count="6">
    <tableColumn id="1" xr3:uid="{A5073809-857C-E949-8E58-82CD9350DC8F}" name="Year" dataDxfId="24"/>
    <tableColumn id="2" xr3:uid="{6D04516E-86E9-CA4A-8F24-D4C6CE3F3DD9}" name="Industry Revenue (£ million)" dataDxfId="23" dataCellStyle="Comma"/>
    <tableColumn id="3" xr3:uid="{AD846003-8038-6942-BAA3-4D41C4E7DDFD}" name="Industry Revenue ($ million)" dataDxfId="22" dataCellStyle="Comma">
      <calculatedColumnFormula>R7*1.3</calculatedColumnFormula>
    </tableColumn>
    <tableColumn id="4" xr3:uid="{F2AB6B66-F2C7-504C-B292-5E3D5EA5CE6A}" name="AB InBev Total EMEA Revenue ($ million) " dataDxfId="21" dataCellStyle="Comma"/>
    <tableColumn id="5" xr3:uid="{46D42582-6394-8F46-A83C-83372F11C2BB}" name="Domestic Demand (£ million)" dataDxfId="20" dataCellStyle="Comma"/>
    <tableColumn id="6" xr3:uid="{AACEECD3-22FF-BE44-A4A2-E75F99DEDC6E}" name="Domestic Demand ($ million)" dataDxfId="19" dataCellStyle="Comma">
      <calculatedColumnFormula>U7*1.3</calculatedColumnFormula>
    </tableColumn>
  </tableColumns>
  <tableStyleInfo name="TableStyleLight1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291D814-4FC3-6449-AD04-F11049BB7F55}" name="Table22" displayName="Table22" ref="Q26:U37" totalsRowShown="0" headerRowDxfId="18" dataDxfId="17" tableBorderDxfId="16">
  <autoFilter ref="Q26:U37" xr:uid="{23274DC8-48F3-B84C-AEA5-68B583B61A39}"/>
  <tableColumns count="5">
    <tableColumn id="1" xr3:uid="{B4C10955-A93D-1741-8C6F-0CFE3716E798}" name="Year" dataDxfId="15"/>
    <tableColumn id="2" xr3:uid="{6453246A-CDBD-064D-81D8-8814BF11545C}" name="Health consciousness" dataDxfId="14"/>
    <tableColumn id="3" xr3:uid="{BD2D6A1A-2EF1-F045-8976-E3499D1AE9D1}" name="Alcohol consumption per capita" dataDxfId="13"/>
    <tableColumn id="4" xr3:uid="{218E684C-6222-DB46-91D1-B9EBCE994C42}" name="Real household disposable income" dataDxfId="12" dataCellStyle="Comma"/>
    <tableColumn id="5" xr3:uid="{4B1DE017-0506-0340-9AC0-E48C3DC4A6C2}" name="AB InBev Volumes in hectoliters " dataDxfId="11">
      <calculatedColumnFormula>_xlfn.FORECAST.ETS(Table22[[#This Row],[Year]],U22:U26,Q22:Q26,1)</calculatedColumnFormula>
    </tableColumn>
  </tableColumns>
  <tableStyleInfo name="TableStyleLight1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EA2C822-3596-B24D-972E-62A69712F0C0}" name="Table23" displayName="Table23" ref="Q46:X49" totalsRowShown="0" headerRowDxfId="10" dataDxfId="9" tableBorderDxfId="8" dataCellStyle="Comma">
  <autoFilter ref="Q46:X49" xr:uid="{D6D89A98-183C-5C4D-9C39-7BB8382BEFDB}"/>
  <tableColumns count="8">
    <tableColumn id="1" xr3:uid="{EBF25260-9801-DC45-A5B9-C2B7911F9F58}" name="Year" dataDxfId="7"/>
    <tableColumn id="2" xr3:uid="{817F280A-A74C-274E-B75B-288DFC0211C1}" name="Total direct and indirect GHG emissions" dataDxfId="6" dataCellStyle="Comma"/>
    <tableColumn id="3" xr3:uid="{654AD8F0-1F63-A24B-B80A-BF4FFF495491}" name="GHG emissions per hectoliter of production " dataDxfId="5" dataCellStyle="Comma"/>
    <tableColumn id="4" xr3:uid="{7A1AAA6B-E405-C54B-8258-AA36EB1C348B}" name="Energy usage per hectoliter of production" dataDxfId="4" dataCellStyle="Comma"/>
    <tableColumn id="5" xr3:uid="{797E698E-51E8-F64F-B6BA-A5EEE49E1A43}" name="Energy purchased per hectoliter of production " dataDxfId="3" dataCellStyle="Comma"/>
    <tableColumn id="6" xr3:uid="{5D00C5AD-DB6E-1744-AFC9-C5C02D40ED84}" name="Water Use by Hectoliter of Production" dataDxfId="2" dataCellStyle="Comma"/>
    <tableColumn id="7" xr3:uid="{73994B29-58BD-DD49-BB2E-EC12FBDEAE56}" name="Total Water Use" dataDxfId="1" dataCellStyle="Comma"/>
    <tableColumn id="8" xr3:uid="{914B682B-69B5-BD40-811C-1ED8495BE695}" name="% Returnable Packaging" dataDxfId="0" dataCellStyle="Comma"/>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77581B-4197-0A4D-A38F-E216A8A9D867}" name="Table3" displayName="Table3" ref="B34:K52" totalsRowShown="0" headerRowDxfId="127" dataDxfId="126">
  <autoFilter ref="B34:K52" xr:uid="{A8E3C77E-6466-FE4F-83AF-8E2648545E15}"/>
  <tableColumns count="10">
    <tableColumn id="1" xr3:uid="{4AEC30F6-F501-5845-8509-8439F21862D1}" name="Year" dataDxfId="125"/>
    <tableColumn id="2" xr3:uid="{58CAA53C-3057-B64A-AB38-6B558542CE15}" name="Revenue (%)" dataDxfId="124"/>
    <tableColumn id="3" xr3:uid="{7C323B1F-C1CD-9C48-8BB0-F1525C1BA64A}" name="IVA (%)" dataDxfId="123"/>
    <tableColumn id="4" xr3:uid="{2D1B6603-8DB6-B243-953B-ED5156473FAF}" name="Establishments (%)" dataDxfId="122"/>
    <tableColumn id="5" xr3:uid="{335ED020-BF23-584D-831A-CB8BB3058ECD}" name="Enterprises (%)" dataDxfId="121"/>
    <tableColumn id="6" xr3:uid="{F6BB09A1-71DE-3247-BF83-7CDDAE2E74E0}" name="Employment (%)" dataDxfId="120"/>
    <tableColumn id="7" xr3:uid="{DF0CBB55-EF35-B147-8233-92219CEFFF04}" name="Exports (%)" dataDxfId="119"/>
    <tableColumn id="8" xr3:uid="{B97EF968-C788-CF46-A083-3B373D5080B1}" name="Imports (%)" dataDxfId="118"/>
    <tableColumn id="9" xr3:uid="{47C14767-A24E-E54B-B9A3-4375206A806B}" name="Wages (%)" dataDxfId="117"/>
    <tableColumn id="10" xr3:uid="{4D321201-E82F-2B45-99DA-CB170C9E491C}" name="Domestic Demand (%)" dataDxfId="116"/>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EF647D-B25C-6542-9863-69D98245942A}" name="Table4" displayName="Table4" ref="B60:I79" totalsRowShown="0" headerRowDxfId="115" dataDxfId="114">
  <autoFilter ref="B60:I79" xr:uid="{A6EEE300-E733-8B4E-A994-A6C846E93554}"/>
  <tableColumns count="8">
    <tableColumn id="1" xr3:uid="{BF9B71D1-3747-E140-8D2E-ED4F79FF1E59}" name="Year" dataDxfId="113"/>
    <tableColumn id="2" xr3:uid="{F5BB382C-3A45-FD4B-9BFF-246C49AE2A9D}" name="IVA/Revenue (%)" dataDxfId="112"/>
    <tableColumn id="3" xr3:uid="{F3EEBB76-1811-2045-B405-A06D5EBD46DF}" name="Imports/Demand (%)" dataDxfId="111"/>
    <tableColumn id="4" xr3:uid="{B779568C-1EC9-924B-8930-4FE77B66CF6F}" name="Exports/Revenue (%)" dataDxfId="110"/>
    <tableColumn id="5" xr3:uid="{1630BB6D-FBD2-D040-9FED-4120A95BB4F9}" name="Revenue per Employee (£'000)" dataDxfId="109"/>
    <tableColumn id="6" xr3:uid="{97204C28-EAC7-F746-8213-DD22AFC2CB06}" name="Wages/Revenue (%)" dataDxfId="108"/>
    <tableColumn id="7" xr3:uid="{CE34FB15-4F98-BD4E-AC67-990835E06A15}" name="Employees per estab." dataDxfId="107"/>
    <tableColumn id="8" xr3:uid="{335A9BB2-89C3-B345-B983-DE2F396350ED}" name="Average Wage (£)" dataDxfId="106"/>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3002DEB-D53C-F445-A566-97BE5DB7A3E9}" name="Table5" displayName="Table5" ref="B87:I106" totalsRowShown="0" headerRowDxfId="105" dataDxfId="104">
  <autoFilter ref="B87:I106" xr:uid="{4CF3606E-5437-DD46-8014-EE4D3475BE18}"/>
  <tableColumns count="8">
    <tableColumn id="1" xr3:uid="{BC248F38-4A03-5749-AAA8-4B01E19ED4C0}" name="Year" dataDxfId="103"/>
    <tableColumn id="2" xr3:uid="{F0C4D436-2C31-524D-A19E-09C50D3BF61D}" name="IVA/Revenue (%)" dataDxfId="102"/>
    <tableColumn id="3" xr3:uid="{D169B918-2C88-2646-B351-75FC9DE4784B}" name="Imports/Demand (%)" dataDxfId="101"/>
    <tableColumn id="4" xr3:uid="{B3B90D15-885B-AC47-9874-BCA6BFEBB9B5}" name="Exports/Revenue (%)" dataDxfId="100"/>
    <tableColumn id="5" xr3:uid="{56B4CF2D-8ED8-A947-8726-0F330D77BBAC}" name="Revenue per Employee (£'000)" dataDxfId="99"/>
    <tableColumn id="6" xr3:uid="{EA321878-3FA6-1D42-A181-DA4845B155AC}" name="Wages/Revenue (%)" dataDxfId="98"/>
    <tableColumn id="7" xr3:uid="{98A94F11-7B60-5646-8523-FB7201322152}" name="Employees per estab." dataDxfId="97"/>
    <tableColumn id="8" xr3:uid="{391A6B47-4788-214A-93B0-A52932D35534}" name="Average Wage (£)" dataDxfId="96"/>
  </tableColumns>
  <tableStyleInfo name="TableStyleLight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6F4B1E-E39E-F84D-80C1-6F11D6B618DF}" name="Table6" displayName="Table6" ref="B114:G128" totalsRowShown="0" headerRowDxfId="95" dataDxfId="94">
  <autoFilter ref="B114:G128" xr:uid="{25644AD8-7D8D-FC44-875B-966CD49845B4}"/>
  <tableColumns count="6">
    <tableColumn id="1" xr3:uid="{E53BBC1B-4D9A-7644-AEC6-CB28612B39C7}" name="Year" dataDxfId="93"/>
    <tableColumn id="2" xr3:uid="{7E445681-D273-0849-822F-A13E2B27A5BE}" name="Health consciousness" dataDxfId="92"/>
    <tableColumn id="3" xr3:uid="{5B0A204F-73AD-7C41-A011-F950F68BC834}" name="Alcohol consumption per capita" dataDxfId="91"/>
    <tableColumn id="4" xr3:uid="{1A5958BD-189B-EF41-99A9-43BCFA5B6870}" name="Real household disposable income" dataDxfId="90"/>
    <tableColumn id="5" xr3:uid="{5254F175-554C-1C4F-BED1-834FED141078}" name="Off-trade alcohol prices" dataDxfId="89"/>
    <tableColumn id="6" xr3:uid="{DA2557B4-1EC5-284D-BD0A-9A4863A93455}" name="Real effective exchange rate" dataDxfId="88"/>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C1A5E2-A3B8-0642-A7E1-7D5A793CAAE3}" name="Table8" displayName="Table8" ref="B136:C140" totalsRowShown="0" headerRowDxfId="87" dataDxfId="86">
  <autoFilter ref="B136:C140" xr:uid="{FED73F28-769F-A045-9E70-599E34F5C514}"/>
  <tableColumns count="2">
    <tableColumn id="1" xr3:uid="{B7CF3D90-6031-EF40-B6BF-47501CB8D873}" name="Name" dataDxfId="85"/>
    <tableColumn id="2" xr3:uid="{D86673DF-EA61-7D47-A479-BFF395DE3416}" name="Market Share" dataDxfId="84"/>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BEDDADA-4E2A-494C-95DB-9E122D729C8E}" name="Table9" displayName="Table9" ref="B148:F155" totalsRowShown="0" headerRowDxfId="83" dataDxfId="82">
  <autoFilter ref="B148:F155" xr:uid="{72B00127-E762-2247-9C1B-A660497D42E0}"/>
  <tableColumns count="5">
    <tableColumn id="1" xr3:uid="{03D633E4-0FA5-4245-891D-CACE67328A30}" name="Year" dataDxfId="81"/>
    <tableColumn id="2" xr3:uid="{4FDE1040-FD6B-2740-A7B5-A3A75649FE53}" name="Carlsberg UK Ltd" dataDxfId="80"/>
    <tableColumn id="3" xr3:uid="{E4CEF367-A85D-CF42-BD3C-B766870C7CC1}" name="AB InBev UK Ltd" dataDxfId="79"/>
    <tableColumn id="4" xr3:uid="{EB46BDFD-1D0D-3349-9406-5C5B469FFB01}" name="Heineken UK Ltd" dataDxfId="78"/>
    <tableColumn id="5" xr3:uid="{28F3E3F6-CF7B-BD4F-86DC-FDE906355D51}" name="Molson Coors Brewing Company (UK) Ltd" dataDxfId="77"/>
  </tableColumns>
  <tableStyleInfo name="TableStyleLight1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1D4052C-73A8-614A-8E11-A80A39C383D3}" name="Table10" displayName="Table10" ref="B163:D166" totalsRowShown="0" headerRowDxfId="76" dataDxfId="75">
  <autoFilter ref="B163:D166" xr:uid="{B20F5BA4-4548-2444-B9C6-5F34D0FD6B06}"/>
  <tableColumns count="3">
    <tableColumn id="1" xr3:uid="{0ED595B0-A41B-E246-9A4D-65FA9C25DA36}" name="Name" dataDxfId="74"/>
    <tableColumn id="2" xr3:uid="{FCB3B9CC-A52F-7D44-981C-409F2D9059C9}" name="Revenue%" dataDxfId="73"/>
    <tableColumn id="3" xr3:uid="{A3CDE65F-4D60-554D-AB82-011D7D28B43C}" name="Revenue $m" dataDxfId="72"/>
  </tableColumns>
  <tableStyleInfo name="TableStyleLight1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7F3ABBD-835F-6F45-A16A-4DF8F390E0FF}" name="Table11" displayName="Table11" ref="B174:D175" totalsRowShown="0" headerRowDxfId="71" dataDxfId="70">
  <autoFilter ref="B174:D175" xr:uid="{95E432CD-DDA8-434E-88DB-242A6F10FB45}"/>
  <tableColumns count="3">
    <tableColumn id="1" xr3:uid="{6458B63F-369B-FC41-973F-EB33ED7DD15D}" name="Industry" dataDxfId="69"/>
    <tableColumn id="2" xr3:uid="{63D5F9A5-B32B-D143-AFAA-E2EA26760244}" name="Imports / Domestic Demand" dataDxfId="68"/>
    <tableColumn id="3" xr3:uid="{50DDFA01-1E0B-574F-8D06-0C2A7C91FDF8}" name="Exports / Revenue" dataDxfId="67"/>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4.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drawing" Target="../drawings/drawing5.xml"/><Relationship Id="rId4"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FDDC4-1E23-D040-8D59-09CF798B45D1}">
  <sheetPr>
    <tabColor rgb="FF55220B"/>
  </sheetPr>
  <dimension ref="A44:M50"/>
  <sheetViews>
    <sheetView showGridLines="0" zoomScale="69" workbookViewId="0">
      <selection activeCell="N54" sqref="N54"/>
    </sheetView>
  </sheetViews>
  <sheetFormatPr baseColWidth="10" defaultRowHeight="16"/>
  <cols>
    <col min="1" max="16384" width="10.83203125" style="7"/>
  </cols>
  <sheetData>
    <row r="44" spans="1:13">
      <c r="A44" s="58"/>
      <c r="B44" s="58"/>
      <c r="C44" s="58"/>
      <c r="D44" s="58"/>
      <c r="E44" s="58"/>
      <c r="F44" s="58"/>
      <c r="G44" s="58"/>
      <c r="H44" s="58"/>
      <c r="I44" s="58"/>
      <c r="J44" s="58"/>
      <c r="K44" s="58"/>
      <c r="L44" s="58"/>
      <c r="M44" s="58"/>
    </row>
    <row r="46" spans="1:13">
      <c r="A46" s="35"/>
      <c r="B46" s="35"/>
      <c r="C46" s="35"/>
      <c r="D46" s="35"/>
      <c r="E46" s="35"/>
      <c r="F46" s="35"/>
      <c r="G46" s="35"/>
      <c r="H46" s="35"/>
      <c r="I46" s="35"/>
      <c r="J46" s="35"/>
      <c r="K46" s="35"/>
      <c r="L46" s="35"/>
      <c r="M46" s="35"/>
    </row>
    <row r="47" spans="1:13">
      <c r="A47" s="253"/>
      <c r="B47" s="253"/>
      <c r="C47" s="253"/>
      <c r="D47" s="253"/>
      <c r="E47" s="253"/>
      <c r="F47" s="253"/>
      <c r="G47" s="253"/>
      <c r="H47" s="253"/>
      <c r="I47" s="253"/>
      <c r="J47" s="253"/>
      <c r="K47" s="253"/>
      <c r="L47" s="253"/>
      <c r="M47" s="253"/>
    </row>
    <row r="48" spans="1:13">
      <c r="A48" s="35"/>
      <c r="B48" s="35"/>
      <c r="C48" s="35"/>
      <c r="D48" s="35"/>
      <c r="E48" s="35"/>
      <c r="F48" s="35"/>
      <c r="G48" s="35"/>
      <c r="H48" s="35"/>
      <c r="I48" s="35"/>
      <c r="J48" s="35"/>
      <c r="K48" s="35"/>
      <c r="L48" s="35"/>
      <c r="M48" s="35"/>
    </row>
    <row r="49" spans="1:13">
      <c r="A49" s="35"/>
      <c r="B49" s="35"/>
      <c r="C49" s="35"/>
      <c r="D49" s="35"/>
      <c r="E49" s="35"/>
      <c r="F49" s="35"/>
      <c r="G49" s="35"/>
      <c r="H49" s="35"/>
      <c r="I49" s="35"/>
      <c r="J49" s="35"/>
      <c r="K49" s="35"/>
      <c r="L49" s="35"/>
      <c r="M49" s="35"/>
    </row>
    <row r="50" spans="1:13">
      <c r="A50" s="35"/>
      <c r="B50" s="35"/>
      <c r="C50" s="35"/>
      <c r="D50" s="35"/>
      <c r="E50" s="35"/>
      <c r="F50" s="35"/>
      <c r="G50" s="35"/>
      <c r="H50" s="35"/>
      <c r="I50" s="35"/>
      <c r="J50" s="35"/>
      <c r="K50" s="35"/>
      <c r="L50" s="35"/>
      <c r="M50" s="35"/>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06BDA-8275-FF4D-9DD8-FE7BDE759CD1}">
  <sheetPr>
    <tabColor rgb="FFAA431E"/>
  </sheetPr>
  <dimension ref="B1:N327"/>
  <sheetViews>
    <sheetView showGridLines="0" topLeftCell="A195" zoomScale="50" zoomScaleNormal="75" workbookViewId="0">
      <selection activeCell="B2" sqref="B2:K2"/>
    </sheetView>
  </sheetViews>
  <sheetFormatPr baseColWidth="10" defaultRowHeight="16"/>
  <cols>
    <col min="1" max="1" width="10.83203125" style="7"/>
    <col min="2" max="2" width="19.83203125" style="7" customWidth="1"/>
    <col min="3" max="3" width="26.5" style="7" customWidth="1"/>
    <col min="4" max="4" width="30.6640625" style="7" customWidth="1"/>
    <col min="5" max="5" width="32.83203125" style="7" customWidth="1"/>
    <col min="6" max="6" width="37.1640625" style="7" customWidth="1"/>
    <col min="7" max="7" width="28" style="7" customWidth="1"/>
    <col min="8" max="8" width="22.1640625" style="7" customWidth="1"/>
    <col min="9" max="9" width="19.5" style="7" customWidth="1"/>
    <col min="10" max="10" width="19.1640625" style="7" customWidth="1"/>
    <col min="11" max="11" width="27.5" style="7" customWidth="1"/>
    <col min="12" max="16384" width="10.83203125" style="7"/>
  </cols>
  <sheetData>
    <row r="1" spans="2:14">
      <c r="L1" s="35"/>
      <c r="M1" s="35"/>
      <c r="N1" s="35"/>
    </row>
    <row r="2" spans="2:14" ht="21">
      <c r="B2" s="256" t="s">
        <v>0</v>
      </c>
      <c r="C2" s="256"/>
      <c r="D2" s="256"/>
      <c r="E2" s="256"/>
      <c r="F2" s="256"/>
      <c r="G2" s="256"/>
      <c r="H2" s="256"/>
      <c r="I2" s="256"/>
      <c r="J2" s="256"/>
      <c r="K2" s="256"/>
      <c r="L2" s="42"/>
      <c r="M2" s="42"/>
      <c r="N2" s="42"/>
    </row>
    <row r="3" spans="2:14">
      <c r="L3" s="35"/>
      <c r="M3" s="35"/>
      <c r="N3" s="35"/>
    </row>
    <row r="4" spans="2:14">
      <c r="L4" s="35"/>
      <c r="M4" s="35"/>
      <c r="N4" s="35"/>
    </row>
    <row r="5" spans="2:14" ht="18">
      <c r="B5" s="43" t="s">
        <v>1</v>
      </c>
      <c r="C5" s="44"/>
      <c r="D5" s="45"/>
      <c r="E5" s="45"/>
      <c r="F5" s="45"/>
      <c r="G5" s="45"/>
      <c r="H5" s="45"/>
      <c r="I5" s="45"/>
      <c r="J5" s="45"/>
      <c r="K5" s="45"/>
      <c r="L5" s="35"/>
      <c r="M5" s="35"/>
      <c r="N5" s="35"/>
    </row>
    <row r="6" spans="2:14">
      <c r="L6" s="35"/>
      <c r="M6" s="35"/>
      <c r="N6" s="35"/>
    </row>
    <row r="7" spans="2:14">
      <c r="B7" s="46" t="s">
        <v>2</v>
      </c>
      <c r="C7" s="7" t="s">
        <v>3</v>
      </c>
      <c r="D7" s="7" t="s">
        <v>4</v>
      </c>
      <c r="E7" s="7" t="s">
        <v>5</v>
      </c>
      <c r="F7" s="7" t="s">
        <v>6</v>
      </c>
      <c r="G7" s="7" t="s">
        <v>7</v>
      </c>
      <c r="H7" s="7" t="s">
        <v>8</v>
      </c>
      <c r="I7" s="7" t="s">
        <v>9</v>
      </c>
      <c r="J7" s="7" t="s">
        <v>10</v>
      </c>
      <c r="K7" s="7" t="s">
        <v>11</v>
      </c>
      <c r="L7" s="35"/>
      <c r="M7" s="35"/>
      <c r="N7" s="35"/>
    </row>
    <row r="8" spans="2:14">
      <c r="B8" s="47">
        <v>2009</v>
      </c>
      <c r="C8" s="48">
        <v>7812.3</v>
      </c>
      <c r="D8" s="48">
        <v>1848.1</v>
      </c>
      <c r="E8" s="48">
        <v>541</v>
      </c>
      <c r="F8" s="48">
        <v>495</v>
      </c>
      <c r="G8" s="48">
        <v>23873</v>
      </c>
      <c r="H8" s="48">
        <v>475.8</v>
      </c>
      <c r="I8" s="48">
        <v>544.29999999999995</v>
      </c>
      <c r="J8" s="48">
        <v>995.1</v>
      </c>
      <c r="K8" s="48">
        <v>7880.8</v>
      </c>
      <c r="L8" s="35"/>
      <c r="M8" s="35"/>
      <c r="N8" s="35"/>
    </row>
    <row r="9" spans="2:14">
      <c r="B9" s="47">
        <v>2010</v>
      </c>
      <c r="C9" s="48">
        <v>9340.6</v>
      </c>
      <c r="D9" s="48">
        <v>1953.9</v>
      </c>
      <c r="E9" s="48">
        <v>550</v>
      </c>
      <c r="F9" s="48">
        <v>502</v>
      </c>
      <c r="G9" s="48">
        <v>20123</v>
      </c>
      <c r="H9" s="48">
        <v>569.4</v>
      </c>
      <c r="I9" s="48">
        <v>549.4</v>
      </c>
      <c r="J9" s="48">
        <v>763.8</v>
      </c>
      <c r="K9" s="48">
        <v>9320.6</v>
      </c>
      <c r="L9" s="35"/>
      <c r="M9" s="35"/>
      <c r="N9" s="35"/>
    </row>
    <row r="10" spans="2:14">
      <c r="B10" s="47">
        <v>2011</v>
      </c>
      <c r="C10" s="48">
        <v>10126.6</v>
      </c>
      <c r="D10" s="48">
        <v>2164.5</v>
      </c>
      <c r="E10" s="48">
        <v>568</v>
      </c>
      <c r="F10" s="48">
        <v>555</v>
      </c>
      <c r="G10" s="48">
        <v>18746</v>
      </c>
      <c r="H10" s="48">
        <v>650</v>
      </c>
      <c r="I10" s="48">
        <v>565.70000000000005</v>
      </c>
      <c r="J10" s="48">
        <v>705.6</v>
      </c>
      <c r="K10" s="48">
        <v>10042.299999999999</v>
      </c>
      <c r="L10" s="35"/>
      <c r="M10" s="35"/>
      <c r="N10" s="35"/>
    </row>
    <row r="11" spans="2:14">
      <c r="B11" s="47">
        <v>2012</v>
      </c>
      <c r="C11" s="48">
        <v>9206.2000000000007</v>
      </c>
      <c r="D11" s="48">
        <v>2041.6</v>
      </c>
      <c r="E11" s="48">
        <v>623</v>
      </c>
      <c r="F11" s="48">
        <v>612</v>
      </c>
      <c r="G11" s="48">
        <v>20073</v>
      </c>
      <c r="H11" s="48">
        <v>672.1</v>
      </c>
      <c r="I11" s="48">
        <v>629.9</v>
      </c>
      <c r="J11" s="48">
        <v>813.8</v>
      </c>
      <c r="K11" s="48">
        <v>9164</v>
      </c>
      <c r="L11" s="35"/>
      <c r="M11" s="35"/>
      <c r="N11" s="35"/>
    </row>
    <row r="12" spans="2:14">
      <c r="B12" s="47">
        <v>2013</v>
      </c>
      <c r="C12" s="48">
        <v>9307.5</v>
      </c>
      <c r="D12" s="48">
        <v>2319.4</v>
      </c>
      <c r="E12" s="48">
        <v>716</v>
      </c>
      <c r="F12" s="48">
        <v>696</v>
      </c>
      <c r="G12" s="48">
        <v>17523</v>
      </c>
      <c r="H12" s="48">
        <v>660.6</v>
      </c>
      <c r="I12" s="48">
        <v>554.6</v>
      </c>
      <c r="J12" s="48">
        <v>706.3</v>
      </c>
      <c r="K12" s="48">
        <v>9201.5</v>
      </c>
      <c r="L12" s="35"/>
      <c r="M12" s="35"/>
      <c r="N12" s="35"/>
    </row>
    <row r="13" spans="2:14">
      <c r="B13" s="47">
        <v>2014</v>
      </c>
      <c r="C13" s="48">
        <v>9187.2000000000007</v>
      </c>
      <c r="D13" s="48">
        <v>2342.3000000000002</v>
      </c>
      <c r="E13" s="48">
        <v>873</v>
      </c>
      <c r="F13" s="48">
        <v>847</v>
      </c>
      <c r="G13" s="48">
        <v>18011</v>
      </c>
      <c r="H13" s="48">
        <v>721.5</v>
      </c>
      <c r="I13" s="48">
        <v>570.70000000000005</v>
      </c>
      <c r="J13" s="48">
        <v>682.8</v>
      </c>
      <c r="K13" s="48">
        <v>9036.4</v>
      </c>
      <c r="L13" s="35"/>
      <c r="M13" s="35"/>
      <c r="N13" s="35"/>
    </row>
    <row r="14" spans="2:14">
      <c r="B14" s="47">
        <v>2015</v>
      </c>
      <c r="C14" s="48">
        <v>8948.6</v>
      </c>
      <c r="D14" s="48">
        <v>2357</v>
      </c>
      <c r="E14" s="48">
        <v>964</v>
      </c>
      <c r="F14" s="48">
        <v>953</v>
      </c>
      <c r="G14" s="48">
        <v>18106</v>
      </c>
      <c r="H14" s="48">
        <v>564.9</v>
      </c>
      <c r="I14" s="48">
        <v>541.5</v>
      </c>
      <c r="J14" s="48">
        <v>672.3</v>
      </c>
      <c r="K14" s="48">
        <v>8925.2000000000007</v>
      </c>
      <c r="L14" s="35"/>
      <c r="M14" s="35"/>
      <c r="N14" s="35"/>
    </row>
    <row r="15" spans="2:14">
      <c r="B15" s="47">
        <v>2016</v>
      </c>
      <c r="C15" s="48">
        <v>8722.2000000000007</v>
      </c>
      <c r="D15" s="48">
        <v>2439.5</v>
      </c>
      <c r="E15" s="48">
        <v>1157</v>
      </c>
      <c r="F15" s="48">
        <v>1099</v>
      </c>
      <c r="G15" s="48">
        <v>17431</v>
      </c>
      <c r="H15" s="48">
        <v>559.5</v>
      </c>
      <c r="I15" s="48">
        <v>483</v>
      </c>
      <c r="J15" s="48">
        <v>631.1</v>
      </c>
      <c r="K15" s="48">
        <v>8645.7000000000007</v>
      </c>
      <c r="L15" s="35"/>
      <c r="M15" s="35"/>
      <c r="N15" s="35"/>
    </row>
    <row r="16" spans="2:14">
      <c r="B16" s="47">
        <v>2017</v>
      </c>
      <c r="C16" s="48">
        <v>7860.9</v>
      </c>
      <c r="D16" s="48">
        <v>2221.6</v>
      </c>
      <c r="E16" s="48">
        <v>1259</v>
      </c>
      <c r="F16" s="48">
        <v>1235</v>
      </c>
      <c r="G16" s="48">
        <v>18247</v>
      </c>
      <c r="H16" s="48">
        <v>650.70000000000005</v>
      </c>
      <c r="I16" s="48">
        <v>738.3</v>
      </c>
      <c r="J16" s="48">
        <v>672.7</v>
      </c>
      <c r="K16" s="48">
        <v>7948.5</v>
      </c>
      <c r="L16" s="35"/>
      <c r="M16" s="35"/>
      <c r="N16" s="35"/>
    </row>
    <row r="17" spans="2:14">
      <c r="B17" s="47">
        <v>2018</v>
      </c>
      <c r="C17" s="48">
        <v>8103.2</v>
      </c>
      <c r="D17" s="48">
        <v>2416.6999999999998</v>
      </c>
      <c r="E17" s="48">
        <v>1356</v>
      </c>
      <c r="F17" s="48">
        <v>1339</v>
      </c>
      <c r="G17" s="48">
        <v>18667</v>
      </c>
      <c r="H17" s="48">
        <v>566.29999999999995</v>
      </c>
      <c r="I17" s="48">
        <v>558.4</v>
      </c>
      <c r="J17" s="48">
        <v>675.1</v>
      </c>
      <c r="K17" s="48">
        <v>8095.3</v>
      </c>
      <c r="L17" s="35"/>
      <c r="M17" s="35"/>
      <c r="N17" s="35"/>
    </row>
    <row r="18" spans="2:14">
      <c r="B18" s="47">
        <v>2019</v>
      </c>
      <c r="C18" s="48">
        <v>9239.2000000000007</v>
      </c>
      <c r="D18" s="48">
        <v>2720.4</v>
      </c>
      <c r="E18" s="48">
        <v>1405</v>
      </c>
      <c r="F18" s="48">
        <v>1354</v>
      </c>
      <c r="G18" s="48">
        <v>18551</v>
      </c>
      <c r="H18" s="48">
        <v>510.6</v>
      </c>
      <c r="I18" s="48">
        <v>660.2</v>
      </c>
      <c r="J18" s="48">
        <v>661.4</v>
      </c>
      <c r="K18" s="48">
        <v>9388.7999999999993</v>
      </c>
      <c r="L18" s="35"/>
      <c r="M18" s="35"/>
      <c r="N18" s="35"/>
    </row>
    <row r="19" spans="2:14">
      <c r="B19" s="47">
        <v>2020</v>
      </c>
      <c r="C19" s="48">
        <v>9113.7000000000007</v>
      </c>
      <c r="D19" s="48">
        <v>2785.8</v>
      </c>
      <c r="E19" s="48">
        <v>1440</v>
      </c>
      <c r="F19" s="48">
        <v>1365</v>
      </c>
      <c r="G19" s="48">
        <v>18435</v>
      </c>
      <c r="H19" s="48">
        <v>509.5</v>
      </c>
      <c r="I19" s="48">
        <v>604.9</v>
      </c>
      <c r="J19" s="48">
        <v>649.5</v>
      </c>
      <c r="K19" s="48">
        <v>9209.1</v>
      </c>
      <c r="L19" s="35"/>
      <c r="M19" s="35"/>
      <c r="N19" s="35"/>
    </row>
    <row r="20" spans="2:14">
      <c r="B20" s="47">
        <v>2021</v>
      </c>
      <c r="C20" s="48">
        <v>6291.3</v>
      </c>
      <c r="D20" s="48">
        <v>1998.3</v>
      </c>
      <c r="E20" s="48">
        <v>1186</v>
      </c>
      <c r="F20" s="48">
        <v>1126</v>
      </c>
      <c r="G20" s="48">
        <v>16450</v>
      </c>
      <c r="H20" s="48">
        <v>376.1</v>
      </c>
      <c r="I20" s="48">
        <v>491.9</v>
      </c>
      <c r="J20" s="48">
        <v>496.3</v>
      </c>
      <c r="K20" s="48">
        <v>6407.1</v>
      </c>
      <c r="L20" s="35"/>
      <c r="M20" s="35"/>
      <c r="N20" s="35"/>
    </row>
    <row r="21" spans="2:14">
      <c r="B21" s="47">
        <v>2022</v>
      </c>
      <c r="C21" s="48">
        <v>8043.2</v>
      </c>
      <c r="D21" s="48">
        <v>2189.6999999999998</v>
      </c>
      <c r="E21" s="48">
        <v>1446</v>
      </c>
      <c r="F21" s="48">
        <v>1372</v>
      </c>
      <c r="G21" s="48">
        <v>18126</v>
      </c>
      <c r="H21" s="48">
        <v>456.3</v>
      </c>
      <c r="I21" s="48">
        <v>580</v>
      </c>
      <c r="J21" s="48">
        <v>599.5</v>
      </c>
      <c r="K21" s="48">
        <v>8166.9</v>
      </c>
      <c r="L21" s="35"/>
      <c r="M21" s="35"/>
      <c r="N21" s="35"/>
    </row>
    <row r="22" spans="2:14">
      <c r="B22" s="47">
        <v>2023</v>
      </c>
      <c r="C22" s="48">
        <v>9032.5</v>
      </c>
      <c r="D22" s="48">
        <v>2318.4</v>
      </c>
      <c r="E22" s="48">
        <v>1612</v>
      </c>
      <c r="F22" s="48">
        <v>1527</v>
      </c>
      <c r="G22" s="48">
        <v>18971</v>
      </c>
      <c r="H22" s="48">
        <v>497.4</v>
      </c>
      <c r="I22" s="48">
        <v>621</v>
      </c>
      <c r="J22" s="48">
        <v>654.9</v>
      </c>
      <c r="K22" s="48">
        <v>9156.1</v>
      </c>
      <c r="L22" s="35"/>
      <c r="M22" s="35"/>
      <c r="N22" s="35"/>
    </row>
    <row r="23" spans="2:14">
      <c r="B23" s="47">
        <v>2024</v>
      </c>
      <c r="C23" s="48">
        <v>9240.2999999999993</v>
      </c>
      <c r="D23" s="48">
        <v>2368.6999999999998</v>
      </c>
      <c r="E23" s="48">
        <v>1682</v>
      </c>
      <c r="F23" s="48">
        <v>1592</v>
      </c>
      <c r="G23" s="48">
        <v>19348</v>
      </c>
      <c r="H23" s="48">
        <v>506.4</v>
      </c>
      <c r="I23" s="48">
        <v>635</v>
      </c>
      <c r="J23" s="48">
        <v>669.1</v>
      </c>
      <c r="K23" s="48">
        <v>9368.9</v>
      </c>
      <c r="L23" s="35"/>
      <c r="M23" s="35"/>
      <c r="N23" s="35"/>
    </row>
    <row r="24" spans="2:14">
      <c r="B24" s="47">
        <v>2025</v>
      </c>
      <c r="C24" s="48">
        <v>9471.2999999999993</v>
      </c>
      <c r="D24" s="48">
        <v>2420.3000000000002</v>
      </c>
      <c r="E24" s="48">
        <v>1748</v>
      </c>
      <c r="F24" s="48">
        <v>1654</v>
      </c>
      <c r="G24" s="48">
        <v>19728</v>
      </c>
      <c r="H24" s="48">
        <v>518.4</v>
      </c>
      <c r="I24" s="48">
        <v>645.4</v>
      </c>
      <c r="J24" s="48">
        <v>684.4</v>
      </c>
      <c r="K24" s="48">
        <v>9598.2999999999993</v>
      </c>
      <c r="L24" s="35"/>
      <c r="M24" s="35"/>
      <c r="N24" s="35"/>
    </row>
    <row r="25" spans="2:14">
      <c r="B25" s="47">
        <v>2026</v>
      </c>
      <c r="C25" s="48">
        <v>9641.7999999999993</v>
      </c>
      <c r="D25" s="48">
        <v>2468.3000000000002</v>
      </c>
      <c r="E25" s="48">
        <v>1805</v>
      </c>
      <c r="F25" s="48">
        <v>1705</v>
      </c>
      <c r="G25" s="48">
        <v>20078</v>
      </c>
      <c r="H25" s="48">
        <v>527.9</v>
      </c>
      <c r="I25" s="48">
        <v>655.5</v>
      </c>
      <c r="J25" s="48">
        <v>696.7</v>
      </c>
      <c r="K25" s="48">
        <v>9769.4</v>
      </c>
      <c r="L25" s="35"/>
      <c r="M25" s="35"/>
      <c r="N25" s="35"/>
    </row>
    <row r="26" spans="2:14">
      <c r="B26" s="47">
        <v>2027</v>
      </c>
      <c r="C26" s="48">
        <v>9825</v>
      </c>
      <c r="D26" s="48">
        <v>2513.6999999999998</v>
      </c>
      <c r="E26" s="48">
        <v>1856</v>
      </c>
      <c r="F26" s="48">
        <v>1753</v>
      </c>
      <c r="G26" s="48">
        <v>20498</v>
      </c>
      <c r="H26" s="48">
        <v>543.6</v>
      </c>
      <c r="I26" s="48">
        <v>670.9</v>
      </c>
      <c r="J26" s="48">
        <v>710.4</v>
      </c>
      <c r="K26" s="48">
        <v>9952.2999999999993</v>
      </c>
      <c r="L26" s="35"/>
      <c r="M26" s="35"/>
      <c r="N26" s="35"/>
    </row>
    <row r="27" spans="2:14">
      <c r="L27" s="35"/>
      <c r="M27" s="35"/>
      <c r="N27" s="35"/>
    </row>
    <row r="28" spans="2:14">
      <c r="B28" s="18" t="s">
        <v>12</v>
      </c>
      <c r="L28" s="35"/>
      <c r="M28" s="35"/>
      <c r="N28" s="35"/>
    </row>
    <row r="29" spans="2:14">
      <c r="L29" s="35"/>
      <c r="M29" s="35"/>
      <c r="N29" s="35"/>
    </row>
    <row r="30" spans="2:14">
      <c r="L30" s="35"/>
      <c r="M30" s="35"/>
      <c r="N30" s="35"/>
    </row>
    <row r="31" spans="2:14">
      <c r="L31" s="35"/>
      <c r="M31" s="35"/>
      <c r="N31" s="35"/>
    </row>
    <row r="32" spans="2:14" ht="18">
      <c r="B32" s="43" t="s">
        <v>13</v>
      </c>
      <c r="C32" s="49"/>
      <c r="D32" s="49"/>
      <c r="E32" s="49"/>
      <c r="F32" s="49"/>
      <c r="G32" s="49"/>
      <c r="H32" s="49"/>
      <c r="I32" s="49"/>
      <c r="J32" s="49"/>
      <c r="K32" s="49"/>
      <c r="L32" s="50"/>
      <c r="M32" s="50"/>
      <c r="N32" s="50"/>
    </row>
    <row r="33" spans="2:14">
      <c r="L33" s="35"/>
      <c r="M33" s="35"/>
      <c r="N33" s="35"/>
    </row>
    <row r="34" spans="2:14">
      <c r="B34" s="46" t="s">
        <v>2</v>
      </c>
      <c r="C34" s="7" t="s">
        <v>14</v>
      </c>
      <c r="D34" s="7" t="s">
        <v>15</v>
      </c>
      <c r="E34" s="7" t="s">
        <v>16</v>
      </c>
      <c r="F34" s="7" t="s">
        <v>17</v>
      </c>
      <c r="G34" s="7" t="s">
        <v>18</v>
      </c>
      <c r="H34" s="7" t="s">
        <v>19</v>
      </c>
      <c r="I34" s="7" t="s">
        <v>20</v>
      </c>
      <c r="J34" s="7" t="s">
        <v>21</v>
      </c>
      <c r="K34" s="7" t="s">
        <v>22</v>
      </c>
      <c r="L34" s="35"/>
      <c r="M34" s="35"/>
      <c r="N34" s="35"/>
    </row>
    <row r="35" spans="2:14">
      <c r="B35" s="47">
        <v>2010</v>
      </c>
      <c r="C35" s="48">
        <v>19.559999999999999</v>
      </c>
      <c r="D35" s="48">
        <v>5.72</v>
      </c>
      <c r="E35" s="48">
        <v>1.66</v>
      </c>
      <c r="F35" s="48">
        <v>1.41</v>
      </c>
      <c r="G35" s="48">
        <v>-15.71</v>
      </c>
      <c r="H35" s="48">
        <v>19.670000000000002</v>
      </c>
      <c r="I35" s="48">
        <v>0.93</v>
      </c>
      <c r="J35" s="48">
        <v>-23.25</v>
      </c>
      <c r="K35" s="48">
        <v>18.2697</v>
      </c>
      <c r="L35" s="35"/>
      <c r="M35" s="35"/>
      <c r="N35" s="35"/>
    </row>
    <row r="36" spans="2:14">
      <c r="B36" s="47">
        <v>2011</v>
      </c>
      <c r="C36" s="48">
        <v>8.41</v>
      </c>
      <c r="D36" s="48">
        <v>10.77</v>
      </c>
      <c r="E36" s="48">
        <v>3.27</v>
      </c>
      <c r="F36" s="48">
        <v>10.55</v>
      </c>
      <c r="G36" s="48">
        <v>-6.85</v>
      </c>
      <c r="H36" s="48">
        <v>14.15</v>
      </c>
      <c r="I36" s="48">
        <v>2.96</v>
      </c>
      <c r="J36" s="48">
        <v>-7.62</v>
      </c>
      <c r="K36" s="48">
        <v>7.7430000000000003</v>
      </c>
      <c r="L36" s="35"/>
      <c r="M36" s="35"/>
      <c r="N36" s="35"/>
    </row>
    <row r="37" spans="2:14">
      <c r="B37" s="47">
        <v>2012</v>
      </c>
      <c r="C37" s="48">
        <v>-9.09</v>
      </c>
      <c r="D37" s="48">
        <v>-5.68</v>
      </c>
      <c r="E37" s="48">
        <v>9.68</v>
      </c>
      <c r="F37" s="48">
        <v>10.27</v>
      </c>
      <c r="G37" s="48">
        <v>7.07</v>
      </c>
      <c r="H37" s="48">
        <v>3.4</v>
      </c>
      <c r="I37" s="48">
        <v>11.34</v>
      </c>
      <c r="J37" s="48">
        <v>15.33</v>
      </c>
      <c r="K37" s="48">
        <v>-8.7461000000000002</v>
      </c>
      <c r="L37" s="35"/>
      <c r="M37" s="35"/>
      <c r="N37" s="35"/>
    </row>
    <row r="38" spans="2:14">
      <c r="B38" s="47">
        <v>2013</v>
      </c>
      <c r="C38" s="48">
        <v>1.1000000000000001</v>
      </c>
      <c r="D38" s="48">
        <v>13.6</v>
      </c>
      <c r="E38" s="48">
        <v>14.92</v>
      </c>
      <c r="F38" s="48">
        <v>13.72</v>
      </c>
      <c r="G38" s="48">
        <v>-12.71</v>
      </c>
      <c r="H38" s="48">
        <v>-1.72</v>
      </c>
      <c r="I38" s="48">
        <v>-11.96</v>
      </c>
      <c r="J38" s="48">
        <v>-13.21</v>
      </c>
      <c r="K38" s="48">
        <v>0.40920000000000001</v>
      </c>
      <c r="L38" s="35"/>
      <c r="M38" s="35"/>
      <c r="N38" s="35"/>
    </row>
    <row r="39" spans="2:14">
      <c r="B39" s="47">
        <v>2014</v>
      </c>
      <c r="C39" s="48">
        <v>-1.3</v>
      </c>
      <c r="D39" s="48">
        <v>0.98</v>
      </c>
      <c r="E39" s="48">
        <v>21.92</v>
      </c>
      <c r="F39" s="48">
        <v>21.69</v>
      </c>
      <c r="G39" s="48">
        <v>2.78</v>
      </c>
      <c r="H39" s="48">
        <v>9.2100000000000009</v>
      </c>
      <c r="I39" s="48">
        <v>2.9</v>
      </c>
      <c r="J39" s="48">
        <v>-3.33</v>
      </c>
      <c r="K39" s="48">
        <v>-1.7943</v>
      </c>
      <c r="L39" s="35"/>
      <c r="M39" s="35"/>
      <c r="N39" s="35"/>
    </row>
    <row r="40" spans="2:14">
      <c r="B40" s="47">
        <v>2015</v>
      </c>
      <c r="C40" s="48">
        <v>-2.6</v>
      </c>
      <c r="D40" s="48">
        <v>0.62</v>
      </c>
      <c r="E40" s="48">
        <v>10.42</v>
      </c>
      <c r="F40" s="48">
        <v>12.51</v>
      </c>
      <c r="G40" s="48">
        <v>0.52</v>
      </c>
      <c r="H40" s="48">
        <v>-21.71</v>
      </c>
      <c r="I40" s="48">
        <v>-5.12</v>
      </c>
      <c r="J40" s="48">
        <v>-1.54</v>
      </c>
      <c r="K40" s="48">
        <v>-1.2305999999999999</v>
      </c>
      <c r="L40" s="35"/>
      <c r="M40" s="35"/>
      <c r="N40" s="35"/>
    </row>
    <row r="41" spans="2:14">
      <c r="B41" s="47">
        <v>2016</v>
      </c>
      <c r="C41" s="48">
        <v>-2.54</v>
      </c>
      <c r="D41" s="48">
        <v>3.5</v>
      </c>
      <c r="E41" s="48">
        <v>20.02</v>
      </c>
      <c r="F41" s="48">
        <v>15.32</v>
      </c>
      <c r="G41" s="48">
        <v>-3.73</v>
      </c>
      <c r="H41" s="48">
        <v>-0.96</v>
      </c>
      <c r="I41" s="48">
        <v>-10.81</v>
      </c>
      <c r="J41" s="48">
        <v>-6.13</v>
      </c>
      <c r="K41" s="48">
        <v>-3.1316000000000002</v>
      </c>
      <c r="L41" s="35"/>
      <c r="M41" s="35"/>
      <c r="N41" s="35"/>
    </row>
    <row r="42" spans="2:14">
      <c r="B42" s="47">
        <v>2017</v>
      </c>
      <c r="C42" s="48">
        <v>-9.8800000000000008</v>
      </c>
      <c r="D42" s="48">
        <v>-8.94</v>
      </c>
      <c r="E42" s="48">
        <v>8.81</v>
      </c>
      <c r="F42" s="48">
        <v>12.37</v>
      </c>
      <c r="G42" s="48">
        <v>4.68</v>
      </c>
      <c r="H42" s="48">
        <v>16.3</v>
      </c>
      <c r="I42" s="48">
        <v>52.85</v>
      </c>
      <c r="J42" s="48">
        <v>6.59</v>
      </c>
      <c r="K42" s="48">
        <v>-8.0641999999999996</v>
      </c>
      <c r="L42" s="35"/>
      <c r="M42" s="35"/>
      <c r="N42" s="35"/>
    </row>
    <row r="43" spans="2:14">
      <c r="B43" s="47">
        <v>2018</v>
      </c>
      <c r="C43" s="48">
        <v>3.08</v>
      </c>
      <c r="D43" s="48">
        <v>8.7799999999999994</v>
      </c>
      <c r="E43" s="48">
        <v>7.7</v>
      </c>
      <c r="F43" s="48">
        <v>8.42</v>
      </c>
      <c r="G43" s="48">
        <v>2.2999999999999998</v>
      </c>
      <c r="H43" s="48">
        <v>-12.98</v>
      </c>
      <c r="I43" s="48">
        <v>-24.37</v>
      </c>
      <c r="J43" s="48">
        <v>0.35</v>
      </c>
      <c r="K43" s="48">
        <v>1.8468</v>
      </c>
      <c r="L43" s="35"/>
      <c r="M43" s="35"/>
      <c r="N43" s="35"/>
    </row>
    <row r="44" spans="2:14">
      <c r="B44" s="47">
        <v>2019</v>
      </c>
      <c r="C44" s="48">
        <v>14.01</v>
      </c>
      <c r="D44" s="48">
        <v>12.56</v>
      </c>
      <c r="E44" s="48">
        <v>3.61</v>
      </c>
      <c r="F44" s="48">
        <v>1.1200000000000001</v>
      </c>
      <c r="G44" s="48">
        <v>-0.63</v>
      </c>
      <c r="H44" s="48">
        <v>-9.84</v>
      </c>
      <c r="I44" s="48">
        <v>18.23</v>
      </c>
      <c r="J44" s="48">
        <v>-2.0299999999999998</v>
      </c>
      <c r="K44" s="48">
        <v>15.978400000000001</v>
      </c>
      <c r="L44" s="35"/>
      <c r="M44" s="35"/>
      <c r="N44" s="35"/>
    </row>
    <row r="45" spans="2:14">
      <c r="B45" s="47">
        <v>2020</v>
      </c>
      <c r="C45" s="48">
        <v>-1.36</v>
      </c>
      <c r="D45" s="48">
        <v>2.4</v>
      </c>
      <c r="E45" s="48">
        <v>2.4900000000000002</v>
      </c>
      <c r="F45" s="48">
        <v>0.81</v>
      </c>
      <c r="G45" s="48">
        <v>-0.63</v>
      </c>
      <c r="H45" s="48">
        <v>-0.22</v>
      </c>
      <c r="I45" s="48">
        <v>-8.3800000000000008</v>
      </c>
      <c r="J45" s="48">
        <v>-1.8</v>
      </c>
      <c r="K45" s="48">
        <v>-1.9139999999999999</v>
      </c>
      <c r="L45" s="35"/>
      <c r="M45" s="35"/>
      <c r="N45" s="35"/>
    </row>
    <row r="46" spans="2:14">
      <c r="B46" s="47">
        <v>2021</v>
      </c>
      <c r="C46" s="48">
        <v>-30.97</v>
      </c>
      <c r="D46" s="48">
        <v>-28.27</v>
      </c>
      <c r="E46" s="48">
        <v>-17.64</v>
      </c>
      <c r="F46" s="48">
        <v>-17.510000000000002</v>
      </c>
      <c r="G46" s="48">
        <v>-10.77</v>
      </c>
      <c r="H46" s="48">
        <v>-26.19</v>
      </c>
      <c r="I46" s="48">
        <v>-18.690000000000001</v>
      </c>
      <c r="J46" s="48">
        <v>-23.59</v>
      </c>
      <c r="K46" s="48">
        <v>-30.426500000000001</v>
      </c>
      <c r="L46" s="35"/>
      <c r="M46" s="35"/>
      <c r="N46" s="35"/>
    </row>
    <row r="47" spans="2:14">
      <c r="B47" s="47">
        <v>2022</v>
      </c>
      <c r="C47" s="48">
        <v>27.84</v>
      </c>
      <c r="D47" s="48">
        <v>9.57</v>
      </c>
      <c r="E47" s="48">
        <v>21.92</v>
      </c>
      <c r="F47" s="48">
        <v>21.84</v>
      </c>
      <c r="G47" s="48">
        <v>10.18</v>
      </c>
      <c r="H47" s="48">
        <v>21.32</v>
      </c>
      <c r="I47" s="48">
        <v>17.91</v>
      </c>
      <c r="J47" s="48">
        <v>20.79</v>
      </c>
      <c r="K47" s="48">
        <v>27.4664</v>
      </c>
      <c r="L47" s="35"/>
      <c r="M47" s="35"/>
      <c r="N47" s="35"/>
    </row>
    <row r="48" spans="2:14">
      <c r="B48" s="47">
        <v>2023</v>
      </c>
      <c r="C48" s="48">
        <v>12.29</v>
      </c>
      <c r="D48" s="48">
        <v>5.87</v>
      </c>
      <c r="E48" s="48">
        <v>11.47</v>
      </c>
      <c r="F48" s="48">
        <v>11.29</v>
      </c>
      <c r="G48" s="48">
        <v>4.66</v>
      </c>
      <c r="H48" s="48">
        <v>9</v>
      </c>
      <c r="I48" s="48">
        <v>7.06</v>
      </c>
      <c r="J48" s="48">
        <v>9.24</v>
      </c>
      <c r="K48" s="48">
        <v>12.112299999999999</v>
      </c>
      <c r="L48" s="35"/>
      <c r="M48" s="35"/>
      <c r="N48" s="35"/>
    </row>
    <row r="49" spans="2:14">
      <c r="B49" s="47">
        <v>2024</v>
      </c>
      <c r="C49" s="48">
        <v>2.2999999999999998</v>
      </c>
      <c r="D49" s="48">
        <v>2.16</v>
      </c>
      <c r="E49" s="48">
        <v>4.34</v>
      </c>
      <c r="F49" s="48">
        <v>4.25</v>
      </c>
      <c r="G49" s="48">
        <v>1.98</v>
      </c>
      <c r="H49" s="48">
        <v>1.8</v>
      </c>
      <c r="I49" s="48">
        <v>2.25</v>
      </c>
      <c r="J49" s="48">
        <v>2.16</v>
      </c>
      <c r="K49" s="48">
        <v>2.3241000000000001</v>
      </c>
      <c r="L49" s="35"/>
      <c r="M49" s="35"/>
      <c r="N49" s="35"/>
    </row>
    <row r="50" spans="2:14">
      <c r="B50" s="47">
        <v>2025</v>
      </c>
      <c r="C50" s="48">
        <v>2.4900000000000002</v>
      </c>
      <c r="D50" s="48">
        <v>2.17</v>
      </c>
      <c r="E50" s="48">
        <v>3.92</v>
      </c>
      <c r="F50" s="48">
        <v>3.89</v>
      </c>
      <c r="G50" s="48">
        <v>1.96</v>
      </c>
      <c r="H50" s="48">
        <v>2.36</v>
      </c>
      <c r="I50" s="48">
        <v>1.63</v>
      </c>
      <c r="J50" s="48">
        <v>2.2799999999999998</v>
      </c>
      <c r="K50" s="48">
        <v>2.4485000000000001</v>
      </c>
      <c r="L50" s="35"/>
      <c r="M50" s="35"/>
      <c r="N50" s="35"/>
    </row>
    <row r="51" spans="2:14">
      <c r="B51" s="47">
        <v>2026</v>
      </c>
      <c r="C51" s="48">
        <v>1.8</v>
      </c>
      <c r="D51" s="48">
        <v>1.98</v>
      </c>
      <c r="E51" s="48">
        <v>3.26</v>
      </c>
      <c r="F51" s="48">
        <v>3.08</v>
      </c>
      <c r="G51" s="48">
        <v>1.77</v>
      </c>
      <c r="H51" s="48">
        <v>1.83</v>
      </c>
      <c r="I51" s="48">
        <v>1.56</v>
      </c>
      <c r="J51" s="48">
        <v>1.79</v>
      </c>
      <c r="K51" s="48">
        <v>1.7826</v>
      </c>
      <c r="L51" s="35"/>
      <c r="M51" s="35"/>
      <c r="N51" s="35"/>
    </row>
    <row r="52" spans="2:14">
      <c r="B52" s="47">
        <v>2027</v>
      </c>
      <c r="C52" s="48">
        <v>1.9</v>
      </c>
      <c r="D52" s="48">
        <v>1.83</v>
      </c>
      <c r="E52" s="48">
        <v>2.82</v>
      </c>
      <c r="F52" s="48">
        <v>2.81</v>
      </c>
      <c r="G52" s="48">
        <v>2.09</v>
      </c>
      <c r="H52" s="48">
        <v>2.97</v>
      </c>
      <c r="I52" s="48">
        <v>2.34</v>
      </c>
      <c r="J52" s="48">
        <v>1.96</v>
      </c>
      <c r="K52" s="48">
        <v>1.8721000000000001</v>
      </c>
      <c r="L52" s="35"/>
      <c r="M52" s="35"/>
      <c r="N52" s="35"/>
    </row>
    <row r="53" spans="2:14">
      <c r="L53" s="35"/>
      <c r="M53" s="35"/>
      <c r="N53" s="35"/>
    </row>
    <row r="54" spans="2:14">
      <c r="B54" s="18" t="s">
        <v>12</v>
      </c>
      <c r="L54" s="35"/>
      <c r="M54" s="35"/>
      <c r="N54" s="35"/>
    </row>
    <row r="55" spans="2:14">
      <c r="L55" s="35"/>
      <c r="M55" s="35"/>
      <c r="N55" s="35"/>
    </row>
    <row r="56" spans="2:14">
      <c r="L56" s="35"/>
      <c r="M56" s="35"/>
      <c r="N56" s="35"/>
    </row>
    <row r="57" spans="2:14">
      <c r="L57" s="35"/>
      <c r="M57" s="35"/>
      <c r="N57" s="35"/>
    </row>
    <row r="58" spans="2:14" ht="18">
      <c r="B58" s="43" t="s">
        <v>23</v>
      </c>
      <c r="C58" s="49"/>
      <c r="D58" s="49"/>
      <c r="E58" s="49"/>
      <c r="F58" s="49"/>
      <c r="G58" s="45"/>
      <c r="H58" s="45"/>
      <c r="I58" s="45"/>
      <c r="J58" s="45"/>
      <c r="K58" s="45"/>
      <c r="L58" s="35"/>
      <c r="M58" s="35"/>
      <c r="N58" s="35"/>
    </row>
    <row r="59" spans="2:14">
      <c r="L59" s="35"/>
      <c r="M59" s="35"/>
      <c r="N59" s="35"/>
    </row>
    <row r="60" spans="2:14">
      <c r="B60" s="46" t="s">
        <v>2</v>
      </c>
      <c r="C60" s="7" t="s">
        <v>24</v>
      </c>
      <c r="D60" s="7" t="s">
        <v>25</v>
      </c>
      <c r="E60" s="7" t="s">
        <v>26</v>
      </c>
      <c r="F60" s="7" t="s">
        <v>27</v>
      </c>
      <c r="G60" s="7" t="s">
        <v>28</v>
      </c>
      <c r="H60" s="7" t="s">
        <v>29</v>
      </c>
      <c r="I60" s="7" t="s">
        <v>30</v>
      </c>
      <c r="L60" s="35"/>
      <c r="M60" s="35"/>
      <c r="N60" s="35"/>
    </row>
    <row r="61" spans="2:14">
      <c r="B61" s="47">
        <v>2009</v>
      </c>
      <c r="C61" s="48">
        <v>23.656199999999998</v>
      </c>
      <c r="D61" s="48">
        <v>6.9066000000000001</v>
      </c>
      <c r="E61" s="48">
        <v>6.0903</v>
      </c>
      <c r="F61" s="48">
        <v>327.24</v>
      </c>
      <c r="G61" s="48">
        <v>12.7376</v>
      </c>
      <c r="H61" s="48">
        <v>44.127540000000003</v>
      </c>
      <c r="I61" s="48">
        <v>41683.072930000002</v>
      </c>
      <c r="L61" s="35"/>
      <c r="M61" s="35"/>
      <c r="N61" s="35"/>
    </row>
    <row r="62" spans="2:14">
      <c r="B62" s="47">
        <v>2010</v>
      </c>
      <c r="C62" s="48">
        <v>20.918299999999999</v>
      </c>
      <c r="D62" s="48">
        <v>5.8944000000000001</v>
      </c>
      <c r="E62" s="48">
        <v>6.0959000000000003</v>
      </c>
      <c r="F62" s="48">
        <v>464.18</v>
      </c>
      <c r="G62" s="48">
        <v>8.1771999999999991</v>
      </c>
      <c r="H62" s="48">
        <v>36.587269999999997</v>
      </c>
      <c r="I62" s="48">
        <v>37956.567110000004</v>
      </c>
      <c r="L62" s="35"/>
      <c r="M62" s="35"/>
      <c r="N62" s="35"/>
    </row>
    <row r="63" spans="2:14">
      <c r="B63" s="47">
        <v>2011</v>
      </c>
      <c r="C63" s="48">
        <v>21.374400000000001</v>
      </c>
      <c r="D63" s="48">
        <v>5.6330999999999998</v>
      </c>
      <c r="E63" s="48">
        <v>6.4187000000000003</v>
      </c>
      <c r="F63" s="48">
        <v>540.20000000000005</v>
      </c>
      <c r="G63" s="48">
        <v>6.9676999999999998</v>
      </c>
      <c r="H63" s="48">
        <v>33.003520000000002</v>
      </c>
      <c r="I63" s="48">
        <v>37640.029869999998</v>
      </c>
      <c r="L63" s="35"/>
      <c r="M63" s="35"/>
      <c r="N63" s="35"/>
    </row>
    <row r="64" spans="2:14">
      <c r="B64" s="47">
        <v>2012</v>
      </c>
      <c r="C64" s="48">
        <v>22.176300000000001</v>
      </c>
      <c r="D64" s="48">
        <v>6.8735999999999997</v>
      </c>
      <c r="E64" s="48">
        <v>7.3005000000000004</v>
      </c>
      <c r="F64" s="48">
        <v>458.64</v>
      </c>
      <c r="G64" s="48">
        <v>8.8396000000000008</v>
      </c>
      <c r="H64" s="48">
        <v>32.219900000000003</v>
      </c>
      <c r="I64" s="48">
        <v>40542.02162</v>
      </c>
      <c r="L64" s="35"/>
      <c r="M64" s="35"/>
      <c r="N64" s="35"/>
    </row>
    <row r="65" spans="2:14">
      <c r="B65" s="47">
        <v>2013</v>
      </c>
      <c r="C65" s="48">
        <v>24.919599999999999</v>
      </c>
      <c r="D65" s="48">
        <v>6.0271999999999997</v>
      </c>
      <c r="E65" s="48">
        <v>7.0975000000000001</v>
      </c>
      <c r="F65" s="48">
        <v>531.16</v>
      </c>
      <c r="G65" s="48">
        <v>7.5884999999999998</v>
      </c>
      <c r="H65" s="48">
        <v>24.473459999999999</v>
      </c>
      <c r="I65" s="48">
        <v>40307.025049999997</v>
      </c>
      <c r="L65" s="35"/>
      <c r="M65" s="35"/>
      <c r="N65" s="35"/>
    </row>
    <row r="66" spans="2:14">
      <c r="B66" s="47">
        <v>2014</v>
      </c>
      <c r="C66" s="48">
        <v>25.495200000000001</v>
      </c>
      <c r="D66" s="48">
        <v>6.3155000000000001</v>
      </c>
      <c r="E66" s="48">
        <v>7.8532999999999999</v>
      </c>
      <c r="F66" s="48">
        <v>510.09</v>
      </c>
      <c r="G66" s="48">
        <v>7.4320000000000004</v>
      </c>
      <c r="H66" s="48">
        <v>20.631160000000001</v>
      </c>
      <c r="I66" s="48">
        <v>37910.166010000001</v>
      </c>
      <c r="L66" s="35"/>
      <c r="M66" s="35"/>
      <c r="N66" s="35"/>
    </row>
    <row r="67" spans="2:14">
      <c r="B67" s="47">
        <v>2015</v>
      </c>
      <c r="C67" s="48">
        <v>26.339300000000001</v>
      </c>
      <c r="D67" s="48">
        <v>6.0670000000000002</v>
      </c>
      <c r="E67" s="48">
        <v>6.3127000000000004</v>
      </c>
      <c r="F67" s="48">
        <v>494.23</v>
      </c>
      <c r="G67" s="48">
        <v>7.5129000000000001</v>
      </c>
      <c r="H67" s="48">
        <v>18.782160000000001</v>
      </c>
      <c r="I67" s="48">
        <v>37131.337679999997</v>
      </c>
      <c r="L67" s="35"/>
      <c r="M67" s="35"/>
      <c r="N67" s="35"/>
    </row>
    <row r="68" spans="2:14">
      <c r="B68" s="47">
        <v>2016</v>
      </c>
      <c r="C68" s="48">
        <v>27.968800000000002</v>
      </c>
      <c r="D68" s="48">
        <v>5.5865</v>
      </c>
      <c r="E68" s="48">
        <v>6.4146000000000001</v>
      </c>
      <c r="F68" s="48">
        <v>500.38</v>
      </c>
      <c r="G68" s="48">
        <v>7.2355</v>
      </c>
      <c r="H68" s="48">
        <v>15.06569</v>
      </c>
      <c r="I68" s="48">
        <v>36205.610690000001</v>
      </c>
      <c r="L68" s="35"/>
      <c r="M68" s="35"/>
      <c r="N68" s="35"/>
    </row>
    <row r="69" spans="2:14">
      <c r="B69" s="47">
        <v>2017</v>
      </c>
      <c r="C69" s="48">
        <v>28.261299999999999</v>
      </c>
      <c r="D69" s="48">
        <v>9.2885000000000009</v>
      </c>
      <c r="E69" s="48">
        <v>8.2775999999999996</v>
      </c>
      <c r="F69" s="48">
        <v>430.81</v>
      </c>
      <c r="G69" s="48">
        <v>8.5574999999999992</v>
      </c>
      <c r="H69" s="48">
        <v>14.49325</v>
      </c>
      <c r="I69" s="48">
        <v>36866.334190000001</v>
      </c>
      <c r="L69" s="35"/>
      <c r="M69" s="35"/>
      <c r="N69" s="35"/>
    </row>
    <row r="70" spans="2:14">
      <c r="B70" s="47">
        <v>2018</v>
      </c>
      <c r="C70" s="48">
        <v>29.824000000000002</v>
      </c>
      <c r="D70" s="48">
        <v>6.8978000000000002</v>
      </c>
      <c r="E70" s="48">
        <v>6.9885000000000002</v>
      </c>
      <c r="F70" s="48">
        <v>434.09</v>
      </c>
      <c r="G70" s="48">
        <v>8.3312000000000008</v>
      </c>
      <c r="H70" s="48">
        <v>13.766220000000001</v>
      </c>
      <c r="I70" s="48">
        <v>36165.425620000002</v>
      </c>
      <c r="L70" s="35"/>
      <c r="M70" s="35"/>
      <c r="N70" s="35"/>
    </row>
    <row r="71" spans="2:14">
      <c r="B71" s="47">
        <v>2019</v>
      </c>
      <c r="C71" s="48">
        <v>29.444099999999999</v>
      </c>
      <c r="D71" s="48">
        <v>7.0316999999999998</v>
      </c>
      <c r="E71" s="48">
        <v>5.5263999999999998</v>
      </c>
      <c r="F71" s="48">
        <v>498.04</v>
      </c>
      <c r="G71" s="48">
        <v>7.1585999999999999</v>
      </c>
      <c r="H71" s="48">
        <v>13.20356</v>
      </c>
      <c r="I71" s="48">
        <v>35653.06452</v>
      </c>
      <c r="L71" s="35"/>
      <c r="M71" s="35"/>
      <c r="N71" s="35"/>
    </row>
    <row r="72" spans="2:14">
      <c r="B72" s="47">
        <v>2020</v>
      </c>
      <c r="C72" s="48">
        <v>30.5671</v>
      </c>
      <c r="D72" s="48">
        <v>6.5685000000000002</v>
      </c>
      <c r="E72" s="48">
        <v>5.5903999999999998</v>
      </c>
      <c r="F72" s="48">
        <v>494.37</v>
      </c>
      <c r="G72" s="48">
        <v>7.1265999999999998</v>
      </c>
      <c r="H72" s="48">
        <v>12.80208</v>
      </c>
      <c r="I72" s="48">
        <v>35231.895850000001</v>
      </c>
      <c r="L72" s="35"/>
      <c r="M72" s="35"/>
      <c r="N72" s="35"/>
    </row>
    <row r="73" spans="2:14">
      <c r="B73" s="47">
        <v>2021</v>
      </c>
      <c r="C73" s="48">
        <v>31.762899999999998</v>
      </c>
      <c r="D73" s="48">
        <v>7.6773999999999996</v>
      </c>
      <c r="E73" s="48">
        <v>5.9779999999999998</v>
      </c>
      <c r="F73" s="48">
        <v>382.45</v>
      </c>
      <c r="G73" s="48">
        <v>7.8886000000000003</v>
      </c>
      <c r="H73" s="48">
        <v>13.870150000000001</v>
      </c>
      <c r="I73" s="48">
        <v>30170.212769999998</v>
      </c>
      <c r="L73" s="35"/>
      <c r="M73" s="35"/>
      <c r="N73" s="35"/>
    </row>
    <row r="74" spans="2:14">
      <c r="B74" s="47">
        <v>2022</v>
      </c>
      <c r="C74" s="48">
        <v>27.2242</v>
      </c>
      <c r="D74" s="48">
        <v>7.1017999999999999</v>
      </c>
      <c r="E74" s="48">
        <v>5.6730999999999998</v>
      </c>
      <c r="F74" s="48">
        <v>443.74</v>
      </c>
      <c r="G74" s="48">
        <v>7.4535</v>
      </c>
      <c r="H74" s="48">
        <v>12.535270000000001</v>
      </c>
      <c r="I74" s="48">
        <v>33074.03729</v>
      </c>
      <c r="L74" s="35"/>
      <c r="M74" s="35"/>
      <c r="N74" s="35"/>
    </row>
    <row r="75" spans="2:14">
      <c r="B75" s="47">
        <v>2023</v>
      </c>
      <c r="C75" s="48">
        <v>25.667300000000001</v>
      </c>
      <c r="D75" s="48">
        <v>6.7823000000000002</v>
      </c>
      <c r="E75" s="48">
        <v>5.5067000000000004</v>
      </c>
      <c r="F75" s="48">
        <v>476.12</v>
      </c>
      <c r="G75" s="48">
        <v>7.2504</v>
      </c>
      <c r="H75" s="48">
        <v>11.768610000000001</v>
      </c>
      <c r="I75" s="48">
        <v>34521.111169999996</v>
      </c>
      <c r="L75" s="35"/>
      <c r="M75" s="35"/>
      <c r="N75" s="35"/>
    </row>
    <row r="76" spans="2:14">
      <c r="B76" s="47">
        <v>2024</v>
      </c>
      <c r="C76" s="48">
        <v>25.634399999999999</v>
      </c>
      <c r="D76" s="48">
        <v>6.7777000000000003</v>
      </c>
      <c r="E76" s="48">
        <v>5.4802999999999997</v>
      </c>
      <c r="F76" s="48">
        <v>477.58</v>
      </c>
      <c r="G76" s="48">
        <v>7.2411000000000003</v>
      </c>
      <c r="H76" s="48">
        <v>11.502969999999999</v>
      </c>
      <c r="I76" s="48">
        <v>34582.385779999997</v>
      </c>
      <c r="L76" s="35"/>
      <c r="M76" s="35"/>
      <c r="N76" s="35"/>
    </row>
    <row r="77" spans="2:14">
      <c r="B77" s="47">
        <v>2025</v>
      </c>
      <c r="C77" s="48">
        <v>25.553999999999998</v>
      </c>
      <c r="D77" s="48">
        <v>6.7241</v>
      </c>
      <c r="E77" s="48">
        <v>5.4733000000000001</v>
      </c>
      <c r="F77" s="48">
        <v>480.09</v>
      </c>
      <c r="G77" s="48">
        <v>7.226</v>
      </c>
      <c r="H77" s="48">
        <v>11.28604</v>
      </c>
      <c r="I77" s="48">
        <v>34691.808599999997</v>
      </c>
      <c r="L77" s="35"/>
      <c r="M77" s="35"/>
      <c r="N77" s="35"/>
    </row>
    <row r="78" spans="2:14">
      <c r="B78" s="47">
        <v>2026</v>
      </c>
      <c r="C78" s="48">
        <v>25.599900000000002</v>
      </c>
      <c r="D78" s="48">
        <v>6.7096999999999998</v>
      </c>
      <c r="E78" s="48">
        <v>5.4751000000000003</v>
      </c>
      <c r="F78" s="48">
        <v>480.22</v>
      </c>
      <c r="G78" s="48">
        <v>7.2257999999999996</v>
      </c>
      <c r="H78" s="48">
        <v>11.12355</v>
      </c>
      <c r="I78" s="48">
        <v>34699.671280000002</v>
      </c>
      <c r="L78" s="35"/>
      <c r="M78" s="35"/>
      <c r="N78" s="35"/>
    </row>
    <row r="79" spans="2:14">
      <c r="B79" s="47">
        <v>2027</v>
      </c>
      <c r="C79" s="48">
        <v>25.584700000000002</v>
      </c>
      <c r="D79" s="48">
        <v>6.7411000000000003</v>
      </c>
      <c r="E79" s="48">
        <v>5.5327999999999999</v>
      </c>
      <c r="F79" s="48">
        <v>479.32</v>
      </c>
      <c r="G79" s="48">
        <v>7.2305000000000001</v>
      </c>
      <c r="H79" s="48">
        <v>11.044180000000001</v>
      </c>
      <c r="I79" s="48">
        <v>34657.039709999997</v>
      </c>
      <c r="L79" s="35"/>
      <c r="M79" s="35"/>
      <c r="N79" s="35"/>
    </row>
    <row r="80" spans="2:14">
      <c r="L80" s="35"/>
      <c r="M80" s="35"/>
      <c r="N80" s="35"/>
    </row>
    <row r="81" spans="2:14">
      <c r="B81" s="18" t="s">
        <v>12</v>
      </c>
      <c r="L81" s="35"/>
      <c r="M81" s="35"/>
      <c r="N81" s="35"/>
    </row>
    <row r="82" spans="2:14">
      <c r="L82" s="35"/>
      <c r="M82" s="35"/>
      <c r="N82" s="35"/>
    </row>
    <row r="83" spans="2:14">
      <c r="L83" s="35"/>
      <c r="M83" s="35"/>
      <c r="N83" s="35"/>
    </row>
    <row r="84" spans="2:14">
      <c r="L84" s="35"/>
      <c r="M84" s="35"/>
      <c r="N84" s="35"/>
    </row>
    <row r="85" spans="2:14" ht="18">
      <c r="B85" s="43" t="s">
        <v>23</v>
      </c>
      <c r="C85" s="49"/>
      <c r="D85" s="49"/>
      <c r="E85" s="49"/>
      <c r="F85" s="49"/>
      <c r="G85" s="45"/>
      <c r="H85" s="45"/>
      <c r="I85" s="45"/>
      <c r="J85" s="45"/>
      <c r="K85" s="45"/>
      <c r="L85" s="35"/>
      <c r="M85" s="35"/>
      <c r="N85" s="35"/>
    </row>
    <row r="86" spans="2:14">
      <c r="L86" s="35"/>
      <c r="M86" s="35"/>
      <c r="N86" s="35"/>
    </row>
    <row r="87" spans="2:14">
      <c r="B87" s="46" t="s">
        <v>2</v>
      </c>
      <c r="C87" s="7" t="s">
        <v>24</v>
      </c>
      <c r="D87" s="7" t="s">
        <v>25</v>
      </c>
      <c r="E87" s="7" t="s">
        <v>26</v>
      </c>
      <c r="F87" s="7" t="s">
        <v>27</v>
      </c>
      <c r="G87" s="7" t="s">
        <v>28</v>
      </c>
      <c r="H87" s="7" t="s">
        <v>29</v>
      </c>
      <c r="I87" s="7" t="s">
        <v>30</v>
      </c>
      <c r="L87" s="35"/>
      <c r="M87" s="35"/>
      <c r="N87" s="35"/>
    </row>
    <row r="88" spans="2:14">
      <c r="B88" s="47">
        <v>2009</v>
      </c>
      <c r="C88" s="48">
        <v>23.656199999999998</v>
      </c>
      <c r="D88" s="48">
        <v>6.9066000000000001</v>
      </c>
      <c r="E88" s="48">
        <v>6.0903</v>
      </c>
      <c r="F88" s="48">
        <v>327.24</v>
      </c>
      <c r="G88" s="48">
        <v>12.7376</v>
      </c>
      <c r="H88" s="48">
        <v>44.127540000000003</v>
      </c>
      <c r="I88" s="48">
        <v>41683.072930000002</v>
      </c>
      <c r="L88" s="35"/>
      <c r="M88" s="35"/>
      <c r="N88" s="35"/>
    </row>
    <row r="89" spans="2:14">
      <c r="B89" s="47">
        <v>2010</v>
      </c>
      <c r="C89" s="48">
        <v>20.918299999999999</v>
      </c>
      <c r="D89" s="48">
        <v>5.8944000000000001</v>
      </c>
      <c r="E89" s="48">
        <v>6.0959000000000003</v>
      </c>
      <c r="F89" s="48">
        <v>464.18</v>
      </c>
      <c r="G89" s="48">
        <v>8.1771999999999991</v>
      </c>
      <c r="H89" s="48">
        <v>36.587269999999997</v>
      </c>
      <c r="I89" s="48">
        <v>37956.567110000004</v>
      </c>
      <c r="L89" s="35"/>
      <c r="M89" s="35"/>
      <c r="N89" s="35"/>
    </row>
    <row r="90" spans="2:14">
      <c r="B90" s="47">
        <v>2011</v>
      </c>
      <c r="C90" s="48">
        <v>21.374400000000001</v>
      </c>
      <c r="D90" s="48">
        <v>5.6330999999999998</v>
      </c>
      <c r="E90" s="48">
        <v>6.4187000000000003</v>
      </c>
      <c r="F90" s="48">
        <v>540.20000000000005</v>
      </c>
      <c r="G90" s="48">
        <v>6.9676999999999998</v>
      </c>
      <c r="H90" s="48">
        <v>33.003520000000002</v>
      </c>
      <c r="I90" s="48">
        <v>37640.029869999998</v>
      </c>
      <c r="L90" s="35"/>
      <c r="M90" s="35"/>
      <c r="N90" s="35"/>
    </row>
    <row r="91" spans="2:14">
      <c r="B91" s="47">
        <v>2012</v>
      </c>
      <c r="C91" s="48">
        <v>22.176300000000001</v>
      </c>
      <c r="D91" s="48">
        <v>6.8735999999999997</v>
      </c>
      <c r="E91" s="48">
        <v>7.3005000000000004</v>
      </c>
      <c r="F91" s="48">
        <v>458.64</v>
      </c>
      <c r="G91" s="48">
        <v>8.8396000000000008</v>
      </c>
      <c r="H91" s="48">
        <v>32.219900000000003</v>
      </c>
      <c r="I91" s="48">
        <v>40542.02162</v>
      </c>
      <c r="L91" s="35"/>
      <c r="M91" s="35"/>
      <c r="N91" s="35"/>
    </row>
    <row r="92" spans="2:14">
      <c r="B92" s="47">
        <v>2013</v>
      </c>
      <c r="C92" s="48">
        <v>24.919599999999999</v>
      </c>
      <c r="D92" s="48">
        <v>6.0271999999999997</v>
      </c>
      <c r="E92" s="48">
        <v>7.0975000000000001</v>
      </c>
      <c r="F92" s="48">
        <v>531.16</v>
      </c>
      <c r="G92" s="48">
        <v>7.5884999999999998</v>
      </c>
      <c r="H92" s="48">
        <v>24.473459999999999</v>
      </c>
      <c r="I92" s="48">
        <v>40307.025049999997</v>
      </c>
      <c r="L92" s="35"/>
      <c r="M92" s="35"/>
      <c r="N92" s="35"/>
    </row>
    <row r="93" spans="2:14">
      <c r="B93" s="47">
        <v>2014</v>
      </c>
      <c r="C93" s="48">
        <v>25.495200000000001</v>
      </c>
      <c r="D93" s="48">
        <v>6.3155000000000001</v>
      </c>
      <c r="E93" s="48">
        <v>7.8532999999999999</v>
      </c>
      <c r="F93" s="48">
        <v>510.09</v>
      </c>
      <c r="G93" s="48">
        <v>7.4320000000000004</v>
      </c>
      <c r="H93" s="48">
        <v>20.631160000000001</v>
      </c>
      <c r="I93" s="48">
        <v>37910.166010000001</v>
      </c>
      <c r="L93" s="35"/>
      <c r="M93" s="35"/>
      <c r="N93" s="35"/>
    </row>
    <row r="94" spans="2:14">
      <c r="B94" s="47">
        <v>2015</v>
      </c>
      <c r="C94" s="48">
        <v>26.339300000000001</v>
      </c>
      <c r="D94" s="48">
        <v>6.0670000000000002</v>
      </c>
      <c r="E94" s="48">
        <v>6.3127000000000004</v>
      </c>
      <c r="F94" s="48">
        <v>494.23</v>
      </c>
      <c r="G94" s="48">
        <v>7.5129000000000001</v>
      </c>
      <c r="H94" s="48">
        <v>18.782160000000001</v>
      </c>
      <c r="I94" s="48">
        <v>37131.337679999997</v>
      </c>
      <c r="L94" s="35"/>
      <c r="M94" s="35"/>
      <c r="N94" s="35"/>
    </row>
    <row r="95" spans="2:14">
      <c r="B95" s="47">
        <v>2016</v>
      </c>
      <c r="C95" s="48">
        <v>27.968800000000002</v>
      </c>
      <c r="D95" s="48">
        <v>5.5865</v>
      </c>
      <c r="E95" s="48">
        <v>6.4146000000000001</v>
      </c>
      <c r="F95" s="48">
        <v>500.38</v>
      </c>
      <c r="G95" s="48">
        <v>7.2355</v>
      </c>
      <c r="H95" s="48">
        <v>15.06569</v>
      </c>
      <c r="I95" s="48">
        <v>36205.610690000001</v>
      </c>
      <c r="L95" s="35"/>
      <c r="M95" s="35"/>
      <c r="N95" s="35"/>
    </row>
    <row r="96" spans="2:14">
      <c r="B96" s="47">
        <v>2017</v>
      </c>
      <c r="C96" s="48">
        <v>28.261299999999999</v>
      </c>
      <c r="D96" s="48">
        <v>9.2885000000000009</v>
      </c>
      <c r="E96" s="48">
        <v>8.2775999999999996</v>
      </c>
      <c r="F96" s="48">
        <v>430.81</v>
      </c>
      <c r="G96" s="48">
        <v>8.5574999999999992</v>
      </c>
      <c r="H96" s="48">
        <v>14.49325</v>
      </c>
      <c r="I96" s="48">
        <v>36866.334190000001</v>
      </c>
      <c r="L96" s="35"/>
      <c r="M96" s="35"/>
      <c r="N96" s="35"/>
    </row>
    <row r="97" spans="2:14">
      <c r="B97" s="47">
        <v>2018</v>
      </c>
      <c r="C97" s="48">
        <v>29.824000000000002</v>
      </c>
      <c r="D97" s="48">
        <v>6.8978000000000002</v>
      </c>
      <c r="E97" s="48">
        <v>6.9885000000000002</v>
      </c>
      <c r="F97" s="48">
        <v>434.09</v>
      </c>
      <c r="G97" s="48">
        <v>8.3312000000000008</v>
      </c>
      <c r="H97" s="48">
        <v>13.766220000000001</v>
      </c>
      <c r="I97" s="48">
        <v>36165.425620000002</v>
      </c>
      <c r="L97" s="35"/>
      <c r="M97" s="35"/>
      <c r="N97" s="35"/>
    </row>
    <row r="98" spans="2:14">
      <c r="B98" s="47">
        <v>2019</v>
      </c>
      <c r="C98" s="48">
        <v>29.444099999999999</v>
      </c>
      <c r="D98" s="48">
        <v>7.0316999999999998</v>
      </c>
      <c r="E98" s="48">
        <v>5.5263999999999998</v>
      </c>
      <c r="F98" s="48">
        <v>498.04</v>
      </c>
      <c r="G98" s="48">
        <v>7.1585999999999999</v>
      </c>
      <c r="H98" s="48">
        <v>13.20356</v>
      </c>
      <c r="I98" s="48">
        <v>35653.06452</v>
      </c>
      <c r="L98" s="35"/>
      <c r="M98" s="35"/>
      <c r="N98" s="35"/>
    </row>
    <row r="99" spans="2:14">
      <c r="B99" s="47">
        <v>2020</v>
      </c>
      <c r="C99" s="48">
        <v>30.5671</v>
      </c>
      <c r="D99" s="48">
        <v>6.5685000000000002</v>
      </c>
      <c r="E99" s="48">
        <v>5.5903999999999998</v>
      </c>
      <c r="F99" s="48">
        <v>494.37</v>
      </c>
      <c r="G99" s="48">
        <v>7.1265999999999998</v>
      </c>
      <c r="H99" s="48">
        <v>12.80208</v>
      </c>
      <c r="I99" s="48">
        <v>35231.895850000001</v>
      </c>
      <c r="L99" s="35"/>
      <c r="M99" s="35"/>
      <c r="N99" s="35"/>
    </row>
    <row r="100" spans="2:14">
      <c r="B100" s="47">
        <v>2021</v>
      </c>
      <c r="C100" s="48">
        <v>31.762899999999998</v>
      </c>
      <c r="D100" s="48">
        <v>7.6773999999999996</v>
      </c>
      <c r="E100" s="48">
        <v>5.9779999999999998</v>
      </c>
      <c r="F100" s="48">
        <v>382.45</v>
      </c>
      <c r="G100" s="48">
        <v>7.8886000000000003</v>
      </c>
      <c r="H100" s="48">
        <v>13.870150000000001</v>
      </c>
      <c r="I100" s="48">
        <v>30170.212769999998</v>
      </c>
      <c r="L100" s="35"/>
      <c r="M100" s="35"/>
      <c r="N100" s="35"/>
    </row>
    <row r="101" spans="2:14">
      <c r="B101" s="47">
        <v>2022</v>
      </c>
      <c r="C101" s="48">
        <v>27.2242</v>
      </c>
      <c r="D101" s="48">
        <v>7.1017999999999999</v>
      </c>
      <c r="E101" s="48">
        <v>5.6730999999999998</v>
      </c>
      <c r="F101" s="48">
        <v>443.74</v>
      </c>
      <c r="G101" s="48">
        <v>7.4535</v>
      </c>
      <c r="H101" s="48">
        <v>12.535270000000001</v>
      </c>
      <c r="I101" s="48">
        <v>33074.03729</v>
      </c>
      <c r="L101" s="35"/>
      <c r="M101" s="35"/>
      <c r="N101" s="35"/>
    </row>
    <row r="102" spans="2:14">
      <c r="B102" s="47">
        <v>2023</v>
      </c>
      <c r="C102" s="48">
        <v>25.667300000000001</v>
      </c>
      <c r="D102" s="48">
        <v>6.7823000000000002</v>
      </c>
      <c r="E102" s="48">
        <v>5.5067000000000004</v>
      </c>
      <c r="F102" s="48">
        <v>476.12</v>
      </c>
      <c r="G102" s="48">
        <v>7.2504</v>
      </c>
      <c r="H102" s="48">
        <v>11.768610000000001</v>
      </c>
      <c r="I102" s="48">
        <v>34521.111169999996</v>
      </c>
      <c r="L102" s="35"/>
      <c r="M102" s="35"/>
      <c r="N102" s="35"/>
    </row>
    <row r="103" spans="2:14">
      <c r="B103" s="47">
        <v>2024</v>
      </c>
      <c r="C103" s="48">
        <v>25.634399999999999</v>
      </c>
      <c r="D103" s="48">
        <v>6.7777000000000003</v>
      </c>
      <c r="E103" s="48">
        <v>5.4802999999999997</v>
      </c>
      <c r="F103" s="48">
        <v>477.58</v>
      </c>
      <c r="G103" s="48">
        <v>7.2411000000000003</v>
      </c>
      <c r="H103" s="48">
        <v>11.502969999999999</v>
      </c>
      <c r="I103" s="48">
        <v>34582.385779999997</v>
      </c>
      <c r="L103" s="35"/>
      <c r="M103" s="35"/>
      <c r="N103" s="35"/>
    </row>
    <row r="104" spans="2:14">
      <c r="B104" s="47">
        <v>2025</v>
      </c>
      <c r="C104" s="48">
        <v>25.553999999999998</v>
      </c>
      <c r="D104" s="48">
        <v>6.7241</v>
      </c>
      <c r="E104" s="48">
        <v>5.4733000000000001</v>
      </c>
      <c r="F104" s="48">
        <v>480.09</v>
      </c>
      <c r="G104" s="48">
        <v>7.226</v>
      </c>
      <c r="H104" s="48">
        <v>11.28604</v>
      </c>
      <c r="I104" s="48">
        <v>34691.808599999997</v>
      </c>
      <c r="L104" s="35"/>
      <c r="M104" s="35"/>
      <c r="N104" s="35"/>
    </row>
    <row r="105" spans="2:14">
      <c r="B105" s="47">
        <v>2026</v>
      </c>
      <c r="C105" s="48">
        <v>25.599900000000002</v>
      </c>
      <c r="D105" s="48">
        <v>6.7096999999999998</v>
      </c>
      <c r="E105" s="48">
        <v>5.4751000000000003</v>
      </c>
      <c r="F105" s="48">
        <v>480.22</v>
      </c>
      <c r="G105" s="48">
        <v>7.2257999999999996</v>
      </c>
      <c r="H105" s="48">
        <v>11.12355</v>
      </c>
      <c r="I105" s="48">
        <v>34699.671280000002</v>
      </c>
      <c r="L105" s="35"/>
      <c r="M105" s="35"/>
      <c r="N105" s="35"/>
    </row>
    <row r="106" spans="2:14">
      <c r="B106" s="47">
        <v>2027</v>
      </c>
      <c r="C106" s="48">
        <v>25.584700000000002</v>
      </c>
      <c r="D106" s="48">
        <v>6.7411000000000003</v>
      </c>
      <c r="E106" s="48">
        <v>5.5327999999999999</v>
      </c>
      <c r="F106" s="48">
        <v>479.32</v>
      </c>
      <c r="G106" s="48">
        <v>7.2305000000000001</v>
      </c>
      <c r="H106" s="48">
        <v>11.044180000000001</v>
      </c>
      <c r="I106" s="48">
        <v>34657.039709999997</v>
      </c>
      <c r="L106" s="35"/>
      <c r="M106" s="35"/>
      <c r="N106" s="35"/>
    </row>
    <row r="107" spans="2:14">
      <c r="L107" s="35"/>
      <c r="M107" s="35"/>
      <c r="N107" s="35"/>
    </row>
    <row r="108" spans="2:14">
      <c r="B108" s="18" t="s">
        <v>12</v>
      </c>
      <c r="L108" s="35"/>
      <c r="M108" s="35"/>
      <c r="N108" s="35"/>
    </row>
    <row r="109" spans="2:14">
      <c r="L109" s="35"/>
      <c r="M109" s="35"/>
      <c r="N109" s="35"/>
    </row>
    <row r="110" spans="2:14">
      <c r="L110" s="35"/>
      <c r="M110" s="35"/>
      <c r="N110" s="35"/>
    </row>
    <row r="111" spans="2:14">
      <c r="L111" s="35"/>
      <c r="M111" s="35"/>
      <c r="N111" s="35"/>
    </row>
    <row r="112" spans="2:14" ht="18">
      <c r="B112" s="43" t="s">
        <v>31</v>
      </c>
      <c r="C112" s="49"/>
      <c r="D112" s="45"/>
      <c r="E112" s="45"/>
      <c r="F112" s="45"/>
      <c r="G112" s="45"/>
      <c r="H112" s="45"/>
      <c r="I112" s="45"/>
      <c r="J112" s="45"/>
      <c r="K112" s="45"/>
      <c r="L112" s="35"/>
      <c r="M112" s="35"/>
      <c r="N112" s="35"/>
    </row>
    <row r="113" spans="2:14">
      <c r="L113" s="35"/>
      <c r="M113" s="35"/>
      <c r="N113" s="35"/>
    </row>
    <row r="114" spans="2:14">
      <c r="B114" s="46" t="s">
        <v>2</v>
      </c>
      <c r="C114" s="48" t="s">
        <v>32</v>
      </c>
      <c r="D114" s="48" t="s">
        <v>33</v>
      </c>
      <c r="E114" s="48" t="s">
        <v>34</v>
      </c>
      <c r="F114" s="48" t="s">
        <v>35</v>
      </c>
      <c r="G114" s="48" t="s">
        <v>36</v>
      </c>
      <c r="L114" s="35"/>
      <c r="M114" s="35"/>
      <c r="N114" s="35"/>
    </row>
    <row r="115" spans="2:14">
      <c r="B115" s="47">
        <v>2012</v>
      </c>
      <c r="C115" s="48">
        <v>-0.3</v>
      </c>
      <c r="D115" s="48">
        <v>-4.82</v>
      </c>
      <c r="E115" s="48">
        <v>-0.61</v>
      </c>
      <c r="F115" s="48">
        <v>1.02</v>
      </c>
      <c r="G115" s="48">
        <v>-0.76</v>
      </c>
      <c r="L115" s="35"/>
      <c r="M115" s="35"/>
      <c r="N115" s="35"/>
    </row>
    <row r="116" spans="2:14">
      <c r="B116" s="47">
        <v>2013</v>
      </c>
      <c r="C116" s="48">
        <v>-0.45</v>
      </c>
      <c r="D116" s="48">
        <v>-5.73</v>
      </c>
      <c r="E116" s="48">
        <v>1.63</v>
      </c>
      <c r="F116" s="48">
        <v>-0.55000000000000004</v>
      </c>
      <c r="G116" s="48">
        <v>3.48</v>
      </c>
      <c r="L116" s="35"/>
      <c r="M116" s="35"/>
      <c r="N116" s="35"/>
    </row>
    <row r="117" spans="2:14">
      <c r="B117" s="47">
        <v>2014</v>
      </c>
      <c r="C117" s="48">
        <v>-1.46</v>
      </c>
      <c r="D117" s="48">
        <v>1.1499999999999999</v>
      </c>
      <c r="E117" s="48">
        <v>2.97</v>
      </c>
      <c r="F117" s="48">
        <v>0.06</v>
      </c>
      <c r="G117" s="48">
        <v>-0.01</v>
      </c>
      <c r="L117" s="35"/>
      <c r="M117" s="35"/>
      <c r="N117" s="35"/>
    </row>
    <row r="118" spans="2:14">
      <c r="B118" s="47">
        <v>2015</v>
      </c>
      <c r="C118" s="48">
        <v>-0.99</v>
      </c>
      <c r="D118" s="48">
        <v>-6.1</v>
      </c>
      <c r="E118" s="48">
        <v>2.36</v>
      </c>
      <c r="F118" s="48">
        <v>-2.06</v>
      </c>
      <c r="G118" s="48">
        <v>6.19</v>
      </c>
      <c r="L118" s="35"/>
      <c r="M118" s="35"/>
      <c r="N118" s="35"/>
    </row>
    <row r="119" spans="2:14">
      <c r="B119" s="47">
        <v>2016</v>
      </c>
      <c r="C119" s="48">
        <v>2.1</v>
      </c>
      <c r="D119" s="48">
        <v>-2.69</v>
      </c>
      <c r="E119" s="48">
        <v>4.29</v>
      </c>
      <c r="F119" s="48">
        <v>-4.1900000000000004</v>
      </c>
      <c r="G119" s="48">
        <v>3.52</v>
      </c>
      <c r="L119" s="35"/>
      <c r="M119" s="35"/>
      <c r="N119" s="35"/>
    </row>
    <row r="120" spans="2:14">
      <c r="B120" s="47">
        <v>2017</v>
      </c>
      <c r="C120" s="48">
        <v>9.9499999999999993</v>
      </c>
      <c r="D120" s="48">
        <v>4.0999999999999996</v>
      </c>
      <c r="E120" s="48">
        <v>0.05</v>
      </c>
      <c r="F120" s="48">
        <v>-4.41</v>
      </c>
      <c r="G120" s="48">
        <v>-12.59</v>
      </c>
      <c r="L120" s="35"/>
      <c r="M120" s="35"/>
      <c r="N120" s="35"/>
    </row>
    <row r="121" spans="2:14">
      <c r="B121" s="47">
        <v>2018</v>
      </c>
      <c r="C121" s="48">
        <v>-4.88</v>
      </c>
      <c r="D121" s="48">
        <v>1.56</v>
      </c>
      <c r="E121" s="48">
        <v>2.2400000000000002</v>
      </c>
      <c r="F121" s="48">
        <v>-1.19</v>
      </c>
      <c r="G121" s="48">
        <v>-2.21</v>
      </c>
      <c r="L121" s="35"/>
      <c r="M121" s="35"/>
      <c r="N121" s="35"/>
    </row>
    <row r="122" spans="2:14">
      <c r="B122" s="47">
        <v>2019</v>
      </c>
      <c r="C122" s="48">
        <v>0.57999999999999996</v>
      </c>
      <c r="D122" s="48">
        <v>1.26</v>
      </c>
      <c r="E122" s="48">
        <v>1.78</v>
      </c>
      <c r="F122" s="48">
        <v>-1.47</v>
      </c>
      <c r="G122" s="48">
        <v>0.85</v>
      </c>
      <c r="L122" s="35"/>
      <c r="M122" s="35"/>
      <c r="N122" s="35"/>
    </row>
    <row r="123" spans="2:14">
      <c r="B123" s="47">
        <v>2020</v>
      </c>
      <c r="C123" s="48">
        <v>5.78</v>
      </c>
      <c r="D123" s="48">
        <v>1.69</v>
      </c>
      <c r="E123" s="48">
        <v>7.0000000000000007E-2</v>
      </c>
      <c r="F123" s="48">
        <v>-0.6</v>
      </c>
      <c r="G123" s="48">
        <v>-0.2</v>
      </c>
      <c r="L123" s="35"/>
      <c r="M123" s="35"/>
      <c r="N123" s="35"/>
    </row>
    <row r="124" spans="2:14">
      <c r="B124" s="47">
        <v>2021</v>
      </c>
      <c r="C124" s="48">
        <v>-0.97</v>
      </c>
      <c r="D124" s="48">
        <v>-1.8</v>
      </c>
      <c r="E124" s="48">
        <v>-0.87</v>
      </c>
      <c r="F124" s="48">
        <v>-0.21</v>
      </c>
      <c r="G124" s="48">
        <v>-4.5599999999999996</v>
      </c>
      <c r="L124" s="35"/>
      <c r="M124" s="35"/>
      <c r="N124" s="35"/>
    </row>
    <row r="125" spans="2:14">
      <c r="B125" s="47">
        <v>2022</v>
      </c>
      <c r="C125" s="48">
        <v>-2.91</v>
      </c>
      <c r="D125" s="48">
        <v>-0.8</v>
      </c>
      <c r="E125" s="48">
        <v>-0.7</v>
      </c>
      <c r="F125" s="48">
        <v>-0.3</v>
      </c>
      <c r="G125" s="48">
        <v>0.88</v>
      </c>
      <c r="L125" s="35"/>
      <c r="M125" s="35"/>
      <c r="N125" s="35"/>
    </row>
    <row r="126" spans="2:14">
      <c r="B126" s="47">
        <v>2023</v>
      </c>
      <c r="C126" s="48">
        <v>0.7</v>
      </c>
      <c r="D126" s="48">
        <v>-3.7</v>
      </c>
      <c r="E126" s="48">
        <v>0.01</v>
      </c>
      <c r="F126" s="48">
        <v>0.4</v>
      </c>
      <c r="G126" s="48">
        <v>3.32</v>
      </c>
      <c r="L126" s="35"/>
      <c r="M126" s="35"/>
      <c r="N126" s="35"/>
    </row>
    <row r="127" spans="2:14">
      <c r="B127" s="47">
        <v>2024</v>
      </c>
      <c r="C127" s="48">
        <v>0.8</v>
      </c>
      <c r="D127" s="48">
        <v>2.1</v>
      </c>
      <c r="E127" s="48">
        <v>1.45</v>
      </c>
      <c r="F127" s="48">
        <v>0.3</v>
      </c>
      <c r="G127" s="48">
        <v>6.38</v>
      </c>
      <c r="L127" s="35"/>
      <c r="M127" s="35"/>
      <c r="N127" s="35"/>
    </row>
    <row r="128" spans="2:14">
      <c r="B128" s="47">
        <v>2025</v>
      </c>
      <c r="C128" s="48">
        <v>0.6</v>
      </c>
      <c r="D128" s="48">
        <v>-0.4</v>
      </c>
      <c r="E128" s="48">
        <v>2.2799999999999998</v>
      </c>
      <c r="F128" s="48">
        <v>0.4</v>
      </c>
      <c r="G128" s="48">
        <v>3.01</v>
      </c>
      <c r="L128" s="35"/>
      <c r="M128" s="35"/>
      <c r="N128" s="35"/>
    </row>
    <row r="129" spans="2:14">
      <c r="C129" s="48"/>
      <c r="D129" s="48"/>
      <c r="E129" s="48"/>
      <c r="F129" s="48"/>
      <c r="G129" s="48"/>
      <c r="L129" s="35"/>
      <c r="M129" s="35"/>
      <c r="N129" s="35"/>
    </row>
    <row r="130" spans="2:14">
      <c r="B130" s="18" t="s">
        <v>12</v>
      </c>
      <c r="C130" s="48"/>
      <c r="D130" s="48"/>
      <c r="E130" s="48"/>
      <c r="F130" s="48"/>
      <c r="G130" s="48"/>
      <c r="L130" s="35"/>
      <c r="M130" s="35"/>
      <c r="N130" s="35"/>
    </row>
    <row r="131" spans="2:14">
      <c r="L131" s="35"/>
      <c r="M131" s="35"/>
      <c r="N131" s="35"/>
    </row>
    <row r="132" spans="2:14">
      <c r="L132" s="35"/>
      <c r="M132" s="35"/>
      <c r="N132" s="35"/>
    </row>
    <row r="133" spans="2:14">
      <c r="L133" s="35"/>
      <c r="M133" s="35"/>
      <c r="N133" s="35"/>
    </row>
    <row r="134" spans="2:14" ht="18">
      <c r="B134" s="43" t="s">
        <v>37</v>
      </c>
      <c r="C134" s="49"/>
      <c r="D134" s="45"/>
      <c r="E134" s="45"/>
      <c r="F134" s="45"/>
      <c r="G134" s="45"/>
      <c r="H134" s="45"/>
      <c r="I134" s="45"/>
      <c r="J134" s="45"/>
      <c r="K134" s="45"/>
      <c r="L134" s="35"/>
      <c r="M134" s="35"/>
      <c r="N134" s="35"/>
    </row>
    <row r="135" spans="2:14" ht="18">
      <c r="B135" s="51"/>
      <c r="C135" s="50"/>
      <c r="L135" s="35"/>
      <c r="M135" s="35"/>
      <c r="N135" s="35"/>
    </row>
    <row r="136" spans="2:14">
      <c r="B136" s="46" t="s">
        <v>43</v>
      </c>
      <c r="C136" s="52" t="s">
        <v>87</v>
      </c>
      <c r="L136" s="35"/>
      <c r="M136" s="35"/>
      <c r="N136" s="35"/>
    </row>
    <row r="137" spans="2:14">
      <c r="B137" s="53" t="s">
        <v>88</v>
      </c>
      <c r="C137" s="52">
        <v>21.4</v>
      </c>
      <c r="L137" s="35"/>
      <c r="M137" s="35"/>
      <c r="N137" s="35"/>
    </row>
    <row r="138" spans="2:14">
      <c r="B138" s="53" t="s">
        <v>39</v>
      </c>
      <c r="C138" s="52">
        <v>20.2</v>
      </c>
      <c r="L138" s="35"/>
      <c r="M138" s="35"/>
      <c r="N138" s="35"/>
    </row>
    <row r="139" spans="2:14">
      <c r="B139" s="53" t="s">
        <v>40</v>
      </c>
      <c r="C139" s="52">
        <v>15.6</v>
      </c>
      <c r="L139" s="35"/>
      <c r="M139" s="35"/>
      <c r="N139" s="35"/>
    </row>
    <row r="140" spans="2:14">
      <c r="B140" s="53" t="s">
        <v>41</v>
      </c>
      <c r="C140" s="52">
        <v>8.6999999999999993</v>
      </c>
      <c r="L140" s="35"/>
      <c r="M140" s="35"/>
      <c r="N140" s="35"/>
    </row>
    <row r="141" spans="2:14">
      <c r="L141" s="35"/>
      <c r="M141" s="35"/>
      <c r="N141" s="35"/>
    </row>
    <row r="142" spans="2:14">
      <c r="B142" s="18" t="s">
        <v>12</v>
      </c>
      <c r="L142" s="35"/>
      <c r="M142" s="35"/>
      <c r="N142" s="35"/>
    </row>
    <row r="143" spans="2:14">
      <c r="L143" s="35"/>
      <c r="M143" s="35"/>
      <c r="N143" s="35"/>
    </row>
    <row r="144" spans="2:14">
      <c r="L144" s="35"/>
      <c r="M144" s="35"/>
      <c r="N144" s="35"/>
    </row>
    <row r="145" spans="2:14">
      <c r="L145" s="35"/>
      <c r="M145" s="35"/>
      <c r="N145" s="35"/>
    </row>
    <row r="146" spans="2:14" ht="18">
      <c r="B146" s="43" t="s">
        <v>86</v>
      </c>
      <c r="C146" s="49"/>
      <c r="D146" s="45"/>
      <c r="E146" s="45"/>
      <c r="F146" s="45"/>
      <c r="G146" s="45"/>
      <c r="H146" s="45"/>
      <c r="I146" s="45"/>
      <c r="J146" s="45"/>
      <c r="K146" s="45"/>
      <c r="L146" s="35"/>
      <c r="M146" s="35"/>
      <c r="N146" s="35"/>
    </row>
    <row r="147" spans="2:14">
      <c r="L147" s="35"/>
      <c r="M147" s="35"/>
      <c r="N147" s="35"/>
    </row>
    <row r="148" spans="2:14">
      <c r="B148" s="46" t="s">
        <v>2</v>
      </c>
      <c r="C148" s="48" t="s">
        <v>41</v>
      </c>
      <c r="D148" s="48" t="s">
        <v>39</v>
      </c>
      <c r="E148" s="48" t="s">
        <v>40</v>
      </c>
      <c r="F148" s="48" t="s">
        <v>38</v>
      </c>
      <c r="L148" s="35"/>
      <c r="M148" s="35"/>
      <c r="N148" s="35"/>
    </row>
    <row r="149" spans="2:14">
      <c r="B149" s="47">
        <v>2015</v>
      </c>
      <c r="C149" s="48">
        <v>11.5</v>
      </c>
      <c r="D149" s="48">
        <v>12.7</v>
      </c>
      <c r="E149" s="48">
        <v>13.3</v>
      </c>
      <c r="F149" s="48">
        <v>16.8</v>
      </c>
      <c r="L149" s="35"/>
      <c r="M149" s="35"/>
      <c r="N149" s="35"/>
    </row>
    <row r="150" spans="2:14">
      <c r="B150" s="47">
        <v>2016</v>
      </c>
      <c r="C150" s="48">
        <v>11.3</v>
      </c>
      <c r="D150" s="48">
        <v>13.4</v>
      </c>
      <c r="E150" s="48">
        <v>13.3</v>
      </c>
      <c r="F150" s="48">
        <v>16.5</v>
      </c>
      <c r="L150" s="35"/>
      <c r="M150" s="35"/>
      <c r="N150" s="35"/>
    </row>
    <row r="151" spans="2:14">
      <c r="B151" s="47">
        <v>2017</v>
      </c>
      <c r="C151" s="48">
        <v>10.199999999999999</v>
      </c>
      <c r="D151" s="48">
        <v>15.2</v>
      </c>
      <c r="E151" s="48">
        <v>13.8</v>
      </c>
      <c r="F151" s="48">
        <v>18.5</v>
      </c>
      <c r="L151" s="35"/>
      <c r="M151" s="35"/>
      <c r="N151" s="35"/>
    </row>
    <row r="152" spans="2:14">
      <c r="B152" s="47">
        <v>2018</v>
      </c>
      <c r="C152" s="48">
        <v>9.5</v>
      </c>
      <c r="D152" s="48">
        <v>16.600000000000001</v>
      </c>
      <c r="E152" s="48">
        <v>15</v>
      </c>
      <c r="F152" s="48">
        <v>18.5</v>
      </c>
      <c r="L152" s="35"/>
      <c r="M152" s="35"/>
      <c r="N152" s="35"/>
    </row>
    <row r="153" spans="2:14">
      <c r="B153" s="47">
        <v>2019</v>
      </c>
      <c r="C153" s="48">
        <v>7.9</v>
      </c>
      <c r="D153" s="48">
        <v>15</v>
      </c>
      <c r="E153" s="48">
        <v>12</v>
      </c>
      <c r="F153" s="48">
        <v>16.2</v>
      </c>
      <c r="L153" s="35"/>
      <c r="M153" s="35"/>
      <c r="N153" s="35"/>
    </row>
    <row r="154" spans="2:14">
      <c r="B154" s="47">
        <v>2020</v>
      </c>
      <c r="C154" s="48">
        <v>7.4</v>
      </c>
      <c r="D154" s="48">
        <v>15.4</v>
      </c>
      <c r="E154" s="48">
        <v>12</v>
      </c>
      <c r="F154" s="48">
        <v>16.100000000000001</v>
      </c>
      <c r="L154" s="35"/>
      <c r="M154" s="35"/>
      <c r="N154" s="35"/>
    </row>
    <row r="155" spans="2:14">
      <c r="B155" s="47">
        <v>2021</v>
      </c>
      <c r="C155" s="48">
        <v>8.6999999999999993</v>
      </c>
      <c r="D155" s="48">
        <v>20.2</v>
      </c>
      <c r="E155" s="48">
        <v>15.6</v>
      </c>
      <c r="F155" s="48">
        <v>21.4</v>
      </c>
      <c r="L155" s="35"/>
      <c r="M155" s="35"/>
      <c r="N155" s="35"/>
    </row>
    <row r="156" spans="2:14">
      <c r="L156" s="35"/>
      <c r="M156" s="35"/>
      <c r="N156" s="35"/>
    </row>
    <row r="157" spans="2:14">
      <c r="B157" s="18" t="s">
        <v>12</v>
      </c>
      <c r="L157" s="35"/>
      <c r="M157" s="35"/>
      <c r="N157" s="35"/>
    </row>
    <row r="158" spans="2:14">
      <c r="L158" s="35"/>
      <c r="M158" s="35"/>
      <c r="N158" s="35"/>
    </row>
    <row r="159" spans="2:14">
      <c r="L159" s="35"/>
      <c r="M159" s="35"/>
      <c r="N159" s="35"/>
    </row>
    <row r="160" spans="2:14">
      <c r="L160" s="35"/>
      <c r="M160" s="35"/>
      <c r="N160" s="35"/>
    </row>
    <row r="161" spans="2:14" ht="18">
      <c r="B161" s="43" t="s">
        <v>42</v>
      </c>
      <c r="C161" s="49"/>
      <c r="D161" s="45"/>
      <c r="E161" s="45"/>
      <c r="F161" s="45"/>
      <c r="G161" s="45"/>
      <c r="H161" s="45"/>
      <c r="I161" s="45"/>
      <c r="J161" s="45"/>
      <c r="K161" s="45"/>
      <c r="L161" s="35"/>
      <c r="M161" s="35"/>
      <c r="N161" s="35"/>
    </row>
    <row r="162" spans="2:14">
      <c r="L162" s="35"/>
      <c r="M162" s="35"/>
      <c r="N162" s="35"/>
    </row>
    <row r="163" spans="2:14">
      <c r="B163" s="46" t="s">
        <v>43</v>
      </c>
      <c r="C163" s="48" t="s">
        <v>44</v>
      </c>
      <c r="D163" s="52" t="s">
        <v>45</v>
      </c>
      <c r="L163" s="35"/>
      <c r="M163" s="35"/>
      <c r="N163" s="35"/>
    </row>
    <row r="164" spans="2:14">
      <c r="B164" s="47" t="s">
        <v>46</v>
      </c>
      <c r="C164" s="48">
        <v>80.599999999999994</v>
      </c>
      <c r="D164" s="52" t="s">
        <v>47</v>
      </c>
      <c r="L164" s="35"/>
      <c r="M164" s="35"/>
      <c r="N164" s="35"/>
    </row>
    <row r="165" spans="2:14">
      <c r="B165" s="47" t="s">
        <v>48</v>
      </c>
      <c r="C165" s="48">
        <v>15.6</v>
      </c>
      <c r="D165" s="52" t="s">
        <v>49</v>
      </c>
      <c r="L165" s="35"/>
      <c r="M165" s="35"/>
      <c r="N165" s="35"/>
    </row>
    <row r="166" spans="2:14">
      <c r="B166" s="47" t="s">
        <v>50</v>
      </c>
      <c r="C166" s="48">
        <v>3.8</v>
      </c>
      <c r="D166" s="52" t="s">
        <v>51</v>
      </c>
      <c r="L166" s="35"/>
      <c r="M166" s="35"/>
      <c r="N166" s="35"/>
    </row>
    <row r="167" spans="2:14">
      <c r="B167" s="46"/>
      <c r="C167" s="48"/>
      <c r="D167" s="52"/>
      <c r="L167" s="35"/>
      <c r="M167" s="35"/>
      <c r="N167" s="35"/>
    </row>
    <row r="168" spans="2:14">
      <c r="B168" s="18" t="s">
        <v>12</v>
      </c>
      <c r="C168" s="48"/>
      <c r="D168" s="52"/>
      <c r="L168" s="35"/>
      <c r="M168" s="35"/>
      <c r="N168" s="35"/>
    </row>
    <row r="169" spans="2:14">
      <c r="B169" s="46"/>
      <c r="C169" s="48"/>
      <c r="D169" s="52"/>
      <c r="L169" s="35"/>
      <c r="M169" s="35"/>
      <c r="N169" s="35"/>
    </row>
    <row r="170" spans="2:14">
      <c r="B170" s="46"/>
      <c r="C170" s="48"/>
      <c r="D170" s="52"/>
      <c r="L170" s="35"/>
      <c r="M170" s="35"/>
      <c r="N170" s="35"/>
    </row>
    <row r="171" spans="2:14">
      <c r="L171" s="35"/>
      <c r="M171" s="35"/>
      <c r="N171" s="35"/>
    </row>
    <row r="172" spans="2:14" ht="18">
      <c r="B172" s="43" t="s">
        <v>52</v>
      </c>
      <c r="C172" s="49"/>
      <c r="D172" s="45"/>
      <c r="E172" s="45"/>
      <c r="F172" s="45"/>
      <c r="G172" s="45"/>
      <c r="H172" s="45"/>
      <c r="I172" s="45"/>
      <c r="J172" s="45"/>
      <c r="K172" s="45"/>
      <c r="L172" s="35"/>
      <c r="M172" s="35"/>
      <c r="N172" s="35"/>
    </row>
    <row r="173" spans="2:14">
      <c r="L173" s="35"/>
      <c r="M173" s="35"/>
      <c r="N173" s="35"/>
    </row>
    <row r="174" spans="2:14">
      <c r="B174" s="52" t="s">
        <v>54</v>
      </c>
      <c r="C174" s="52" t="s">
        <v>55</v>
      </c>
      <c r="D174" s="52" t="s">
        <v>56</v>
      </c>
      <c r="L174" s="35"/>
      <c r="M174" s="35"/>
      <c r="N174" s="35"/>
    </row>
    <row r="175" spans="2:14">
      <c r="B175" s="53" t="s">
        <v>53</v>
      </c>
      <c r="C175" s="52">
        <v>6.5689000000000002</v>
      </c>
      <c r="D175" s="52">
        <v>5.5903</v>
      </c>
      <c r="L175" s="35"/>
      <c r="M175" s="35"/>
      <c r="N175" s="35"/>
    </row>
    <row r="176" spans="2:14">
      <c r="L176" s="35"/>
      <c r="M176" s="35"/>
      <c r="N176" s="35"/>
    </row>
    <row r="177" spans="2:14">
      <c r="B177" s="18" t="s">
        <v>12</v>
      </c>
      <c r="L177" s="35"/>
      <c r="M177" s="35"/>
      <c r="N177" s="35"/>
    </row>
    <row r="178" spans="2:14">
      <c r="L178" s="35"/>
      <c r="M178" s="35"/>
      <c r="N178" s="35"/>
    </row>
    <row r="179" spans="2:14">
      <c r="L179" s="35"/>
      <c r="M179" s="35"/>
      <c r="N179" s="35"/>
    </row>
    <row r="180" spans="2:14">
      <c r="L180" s="35"/>
      <c r="M180" s="35"/>
      <c r="N180" s="35"/>
    </row>
    <row r="181" spans="2:14" ht="18">
      <c r="B181" s="43" t="s">
        <v>57</v>
      </c>
      <c r="C181" s="49"/>
      <c r="D181" s="45"/>
      <c r="E181" s="45"/>
      <c r="F181" s="45"/>
      <c r="G181" s="45"/>
      <c r="H181" s="45"/>
      <c r="I181" s="45"/>
      <c r="J181" s="45"/>
      <c r="K181" s="45"/>
      <c r="L181" s="35"/>
      <c r="M181" s="35"/>
      <c r="N181" s="35"/>
    </row>
    <row r="182" spans="2:14">
      <c r="L182" s="35"/>
      <c r="M182" s="35"/>
      <c r="N182" s="35"/>
    </row>
    <row r="183" spans="2:14">
      <c r="B183" s="54" t="s">
        <v>54</v>
      </c>
      <c r="C183" s="55" t="s">
        <v>58</v>
      </c>
      <c r="E183" s="55" t="s">
        <v>59</v>
      </c>
      <c r="F183" s="55" t="s">
        <v>58</v>
      </c>
      <c r="G183" s="55"/>
      <c r="L183" s="35"/>
      <c r="M183" s="35"/>
      <c r="N183" s="35"/>
    </row>
    <row r="184" spans="2:14">
      <c r="B184" s="56" t="s">
        <v>60</v>
      </c>
      <c r="C184" s="54">
        <v>7.9</v>
      </c>
      <c r="E184" s="56" t="s">
        <v>60</v>
      </c>
      <c r="F184" s="54">
        <v>13.8</v>
      </c>
      <c r="G184" s="55"/>
      <c r="L184" s="35"/>
      <c r="M184" s="35"/>
      <c r="N184" s="35"/>
    </row>
    <row r="185" spans="2:14">
      <c r="B185" s="56" t="s">
        <v>61</v>
      </c>
      <c r="C185" s="54">
        <v>0</v>
      </c>
      <c r="E185" s="56" t="s">
        <v>62</v>
      </c>
      <c r="F185" s="54">
        <v>59.2</v>
      </c>
      <c r="G185" s="55"/>
      <c r="L185" s="35"/>
      <c r="M185" s="35"/>
      <c r="N185" s="35"/>
    </row>
    <row r="186" spans="2:14">
      <c r="B186" s="56" t="s">
        <v>63</v>
      </c>
      <c r="C186" s="54">
        <v>0</v>
      </c>
      <c r="E186" s="56" t="s">
        <v>64</v>
      </c>
      <c r="F186" s="54">
        <v>6.8</v>
      </c>
      <c r="G186" s="55"/>
      <c r="L186" s="35"/>
      <c r="M186" s="35"/>
      <c r="N186" s="35"/>
    </row>
    <row r="187" spans="2:14">
      <c r="B187" s="56" t="s">
        <v>65</v>
      </c>
      <c r="C187" s="54">
        <v>0</v>
      </c>
      <c r="E187" s="56" t="s">
        <v>66</v>
      </c>
      <c r="F187" s="54">
        <v>3.6</v>
      </c>
      <c r="G187" s="55"/>
      <c r="L187" s="35"/>
      <c r="M187" s="35"/>
      <c r="N187" s="35"/>
    </row>
    <row r="188" spans="2:14">
      <c r="B188" s="56" t="s">
        <v>67</v>
      </c>
      <c r="C188" s="54">
        <v>0</v>
      </c>
      <c r="E188" s="56" t="s">
        <v>68</v>
      </c>
      <c r="F188" s="54">
        <v>1</v>
      </c>
      <c r="G188" s="55"/>
      <c r="L188" s="35"/>
      <c r="M188" s="35"/>
      <c r="N188" s="35"/>
    </row>
    <row r="189" spans="2:14">
      <c r="B189" s="56" t="s">
        <v>69</v>
      </c>
      <c r="C189" s="54">
        <v>100</v>
      </c>
      <c r="E189" s="56" t="s">
        <v>70</v>
      </c>
      <c r="F189" s="54">
        <v>2</v>
      </c>
      <c r="G189" s="55"/>
      <c r="L189" s="35"/>
      <c r="M189" s="35"/>
      <c r="N189" s="35"/>
    </row>
    <row r="190" spans="2:14">
      <c r="B190" s="56" t="s">
        <v>62</v>
      </c>
      <c r="C190" s="54">
        <v>28.5</v>
      </c>
      <c r="E190" s="56" t="s">
        <v>71</v>
      </c>
      <c r="F190" s="54">
        <v>1.6</v>
      </c>
      <c r="G190" s="55"/>
      <c r="L190" s="35"/>
      <c r="M190" s="35"/>
      <c r="N190" s="35"/>
    </row>
    <row r="191" spans="2:14">
      <c r="B191" s="56" t="s">
        <v>72</v>
      </c>
      <c r="C191" s="54">
        <v>0</v>
      </c>
      <c r="E191" s="56" t="s">
        <v>69</v>
      </c>
      <c r="F191" s="54">
        <v>12</v>
      </c>
      <c r="G191" s="55"/>
      <c r="L191" s="35"/>
      <c r="M191" s="35"/>
      <c r="N191" s="35"/>
    </row>
    <row r="192" spans="2:14">
      <c r="B192" s="56" t="s">
        <v>69</v>
      </c>
      <c r="C192" s="54">
        <v>100</v>
      </c>
      <c r="E192" s="55"/>
      <c r="F192" s="55"/>
      <c r="G192" s="55"/>
      <c r="L192" s="35"/>
      <c r="M192" s="35"/>
      <c r="N192" s="35"/>
    </row>
    <row r="193" spans="2:14">
      <c r="B193" s="56" t="s">
        <v>64</v>
      </c>
      <c r="C193" s="54">
        <v>17.8</v>
      </c>
      <c r="E193" s="55"/>
      <c r="F193" s="55"/>
      <c r="G193" s="55"/>
      <c r="L193" s="35"/>
      <c r="M193" s="35"/>
      <c r="N193" s="35"/>
    </row>
    <row r="194" spans="2:14">
      <c r="B194" s="56" t="s">
        <v>66</v>
      </c>
      <c r="C194" s="54">
        <v>6.1</v>
      </c>
      <c r="E194" s="55"/>
      <c r="F194" s="55"/>
      <c r="G194" s="55"/>
      <c r="L194" s="35"/>
      <c r="M194" s="35"/>
      <c r="N194" s="35"/>
    </row>
    <row r="195" spans="2:14">
      <c r="B195" s="56" t="s">
        <v>68</v>
      </c>
      <c r="C195" s="54">
        <v>3.3</v>
      </c>
      <c r="D195" s="55"/>
      <c r="E195" s="55"/>
      <c r="F195" s="55"/>
      <c r="G195" s="55"/>
      <c r="L195" s="35"/>
      <c r="M195" s="35"/>
      <c r="N195" s="35"/>
    </row>
    <row r="196" spans="2:14">
      <c r="B196" s="56" t="s">
        <v>70</v>
      </c>
      <c r="C196" s="54">
        <v>2.1</v>
      </c>
      <c r="D196" s="55"/>
      <c r="E196" s="55"/>
      <c r="F196" s="55"/>
      <c r="G196" s="55"/>
      <c r="L196" s="35"/>
      <c r="M196" s="35"/>
      <c r="N196" s="35"/>
    </row>
    <row r="197" spans="2:14">
      <c r="B197" s="56" t="s">
        <v>73</v>
      </c>
      <c r="C197" s="54">
        <v>0</v>
      </c>
      <c r="D197" s="55"/>
      <c r="E197" s="55"/>
      <c r="F197" s="55"/>
      <c r="G197" s="55"/>
      <c r="L197" s="35"/>
      <c r="M197" s="35"/>
      <c r="N197" s="35"/>
    </row>
    <row r="198" spans="2:14">
      <c r="B198" s="56" t="s">
        <v>69</v>
      </c>
      <c r="C198" s="54">
        <v>100</v>
      </c>
      <c r="D198" s="55"/>
      <c r="E198" s="55"/>
      <c r="F198" s="55"/>
      <c r="G198" s="55"/>
      <c r="L198" s="35"/>
      <c r="M198" s="35"/>
      <c r="N198" s="35"/>
    </row>
    <row r="199" spans="2:14">
      <c r="B199" s="56" t="s">
        <v>71</v>
      </c>
      <c r="C199" s="54">
        <v>1</v>
      </c>
      <c r="D199" s="55"/>
      <c r="E199" s="55"/>
      <c r="F199" s="55"/>
      <c r="G199" s="55"/>
      <c r="L199" s="35"/>
      <c r="M199" s="35"/>
      <c r="N199" s="35"/>
    </row>
    <row r="200" spans="2:14">
      <c r="B200" s="56" t="s">
        <v>69</v>
      </c>
      <c r="C200" s="54">
        <v>33.299999999999997</v>
      </c>
      <c r="D200" s="55"/>
      <c r="E200" s="55"/>
      <c r="F200" s="55"/>
      <c r="G200" s="55"/>
      <c r="L200" s="35"/>
      <c r="M200" s="35"/>
      <c r="N200" s="35"/>
    </row>
    <row r="201" spans="2:14">
      <c r="B201" s="56" t="s">
        <v>74</v>
      </c>
      <c r="C201" s="54">
        <v>70</v>
      </c>
      <c r="D201" s="55"/>
      <c r="E201" s="55"/>
      <c r="F201" s="55"/>
      <c r="G201" s="55"/>
      <c r="L201" s="35"/>
      <c r="M201" s="35"/>
      <c r="N201" s="35"/>
    </row>
    <row r="202" spans="2:14">
      <c r="B202" s="56" t="s">
        <v>75</v>
      </c>
      <c r="C202" s="54">
        <v>0</v>
      </c>
      <c r="D202" s="55"/>
      <c r="E202" s="55"/>
      <c r="F202" s="55"/>
      <c r="G202" s="55"/>
      <c r="L202" s="35"/>
      <c r="M202" s="35"/>
      <c r="N202" s="35"/>
    </row>
    <row r="203" spans="2:14">
      <c r="B203" s="56" t="s">
        <v>76</v>
      </c>
      <c r="C203" s="54">
        <v>0.9</v>
      </c>
      <c r="D203" s="55"/>
      <c r="E203" s="55"/>
      <c r="F203" s="55"/>
      <c r="G203" s="55"/>
      <c r="L203" s="35"/>
      <c r="M203" s="35"/>
      <c r="N203" s="35"/>
    </row>
    <row r="204" spans="2:14">
      <c r="B204" s="56" t="s">
        <v>77</v>
      </c>
      <c r="C204" s="54">
        <v>0.3</v>
      </c>
      <c r="D204" s="55"/>
      <c r="E204" s="55"/>
      <c r="F204" s="55"/>
      <c r="G204" s="55"/>
      <c r="L204" s="35"/>
      <c r="M204" s="35"/>
      <c r="N204" s="35"/>
    </row>
    <row r="205" spans="2:14">
      <c r="B205" s="56" t="s">
        <v>78</v>
      </c>
      <c r="C205" s="54">
        <v>0</v>
      </c>
      <c r="D205" s="55"/>
      <c r="E205" s="55"/>
      <c r="F205" s="55"/>
      <c r="G205" s="55"/>
      <c r="L205" s="35"/>
      <c r="M205" s="35"/>
      <c r="N205" s="35"/>
    </row>
    <row r="206" spans="2:14">
      <c r="B206" s="56" t="s">
        <v>79</v>
      </c>
      <c r="C206" s="54">
        <v>0</v>
      </c>
      <c r="D206" s="55"/>
      <c r="E206" s="55"/>
      <c r="F206" s="55"/>
      <c r="G206" s="55"/>
      <c r="L206" s="35"/>
      <c r="M206" s="35"/>
      <c r="N206" s="35"/>
    </row>
    <row r="207" spans="2:14">
      <c r="B207" s="56" t="s">
        <v>80</v>
      </c>
      <c r="C207" s="54">
        <v>0</v>
      </c>
      <c r="D207" s="55"/>
      <c r="E207" s="55"/>
      <c r="F207" s="55"/>
      <c r="G207" s="55"/>
      <c r="L207" s="35"/>
      <c r="M207" s="35"/>
      <c r="N207" s="35"/>
    </row>
    <row r="208" spans="2:14">
      <c r="B208" s="56" t="s">
        <v>81</v>
      </c>
      <c r="C208" s="54">
        <v>0</v>
      </c>
      <c r="D208" s="55"/>
      <c r="E208" s="55"/>
      <c r="F208" s="55"/>
      <c r="G208" s="55"/>
      <c r="L208" s="35"/>
      <c r="M208" s="35"/>
      <c r="N208" s="35"/>
    </row>
    <row r="209" spans="2:14">
      <c r="B209" s="56" t="s">
        <v>82</v>
      </c>
      <c r="C209" s="54">
        <v>0</v>
      </c>
      <c r="D209" s="55"/>
      <c r="E209" s="55"/>
      <c r="F209" s="55"/>
      <c r="G209" s="55"/>
      <c r="L209" s="35"/>
      <c r="M209" s="35"/>
      <c r="N209" s="35"/>
    </row>
    <row r="210" spans="2:14">
      <c r="B210" s="56" t="s">
        <v>83</v>
      </c>
      <c r="C210" s="54">
        <v>0</v>
      </c>
      <c r="D210" s="55"/>
      <c r="E210" s="55"/>
      <c r="F210" s="55"/>
      <c r="G210" s="55"/>
      <c r="L210" s="35"/>
      <c r="M210" s="35"/>
      <c r="N210" s="35"/>
    </row>
    <row r="211" spans="2:14">
      <c r="B211" s="56" t="s">
        <v>84</v>
      </c>
      <c r="C211" s="54">
        <v>0.3</v>
      </c>
      <c r="D211" s="55"/>
      <c r="E211" s="55"/>
      <c r="F211" s="55"/>
      <c r="G211" s="55"/>
      <c r="L211" s="35"/>
      <c r="M211" s="35"/>
      <c r="N211" s="35"/>
    </row>
    <row r="212" spans="2:14">
      <c r="B212" s="56" t="s">
        <v>85</v>
      </c>
      <c r="C212" s="54">
        <v>0</v>
      </c>
      <c r="D212" s="55"/>
      <c r="E212" s="55"/>
      <c r="F212" s="55"/>
      <c r="G212" s="55"/>
      <c r="L212" s="35"/>
      <c r="M212" s="35"/>
      <c r="N212" s="35"/>
    </row>
    <row r="213" spans="2:14">
      <c r="B213" s="56" t="s">
        <v>69</v>
      </c>
      <c r="C213" s="54">
        <v>28.5</v>
      </c>
      <c r="D213" s="55"/>
      <c r="E213" s="55"/>
      <c r="F213" s="55"/>
      <c r="G213" s="55"/>
      <c r="L213" s="35"/>
      <c r="M213" s="35"/>
      <c r="N213" s="35"/>
    </row>
    <row r="214" spans="2:14">
      <c r="B214" s="54"/>
      <c r="C214" s="55"/>
      <c r="D214" s="55"/>
      <c r="E214" s="55"/>
      <c r="F214" s="55"/>
      <c r="G214" s="55"/>
      <c r="L214" s="35"/>
      <c r="M214" s="35"/>
      <c r="N214" s="35"/>
    </row>
    <row r="215" spans="2:14">
      <c r="B215" s="18" t="s">
        <v>12</v>
      </c>
      <c r="L215" s="35"/>
      <c r="M215" s="35"/>
      <c r="N215" s="35"/>
    </row>
    <row r="216" spans="2:14">
      <c r="L216" s="35"/>
      <c r="M216" s="35"/>
      <c r="N216" s="35"/>
    </row>
    <row r="217" spans="2:14">
      <c r="L217" s="35"/>
      <c r="M217" s="35"/>
      <c r="N217" s="35"/>
    </row>
    <row r="218" spans="2:14">
      <c r="L218" s="35"/>
      <c r="M218" s="35"/>
      <c r="N218" s="35"/>
    </row>
    <row r="219" spans="2:14" ht="18">
      <c r="B219" s="43" t="s">
        <v>92</v>
      </c>
      <c r="C219" s="49"/>
      <c r="D219" s="45"/>
      <c r="E219" s="45"/>
      <c r="F219" s="45"/>
      <c r="G219" s="45"/>
      <c r="H219" s="45"/>
      <c r="I219" s="45"/>
      <c r="J219" s="45"/>
      <c r="K219" s="45"/>
      <c r="L219" s="35"/>
      <c r="M219" s="35"/>
      <c r="N219" s="35"/>
    </row>
    <row r="220" spans="2:14">
      <c r="L220" s="35"/>
      <c r="M220" s="35"/>
      <c r="N220" s="35"/>
    </row>
    <row r="221" spans="2:14">
      <c r="B221" s="7" t="s">
        <v>2</v>
      </c>
      <c r="C221" s="7" t="s">
        <v>89</v>
      </c>
      <c r="D221" s="7" t="s">
        <v>90</v>
      </c>
      <c r="E221" s="7" t="s">
        <v>91</v>
      </c>
      <c r="L221" s="35"/>
      <c r="M221" s="35"/>
      <c r="N221" s="35"/>
    </row>
    <row r="222" spans="2:14">
      <c r="B222" s="57">
        <v>2012</v>
      </c>
      <c r="C222" s="7">
        <v>3.53</v>
      </c>
      <c r="D222" s="7">
        <v>4.8499999999999996</v>
      </c>
      <c r="E222" s="7">
        <v>4.74</v>
      </c>
      <c r="L222" s="35"/>
      <c r="M222" s="35"/>
      <c r="N222" s="35"/>
    </row>
    <row r="223" spans="2:14">
      <c r="B223" s="57">
        <v>2013</v>
      </c>
      <c r="C223" s="7">
        <v>4.9400000000000004</v>
      </c>
      <c r="D223" s="7">
        <v>5.0999999999999996</v>
      </c>
      <c r="E223" s="7">
        <v>4.87</v>
      </c>
      <c r="L223" s="35"/>
      <c r="M223" s="35"/>
      <c r="N223" s="35"/>
    </row>
    <row r="224" spans="2:14">
      <c r="B224" s="57">
        <v>2014</v>
      </c>
      <c r="C224" s="7">
        <v>4.84</v>
      </c>
      <c r="D224" s="7">
        <v>5.1100000000000003</v>
      </c>
      <c r="E224" s="7">
        <v>4.72</v>
      </c>
      <c r="L224" s="35"/>
      <c r="M224" s="35"/>
      <c r="N224" s="35"/>
    </row>
    <row r="225" spans="2:14">
      <c r="B225" s="57">
        <v>2015</v>
      </c>
      <c r="C225" s="7">
        <v>4.05</v>
      </c>
      <c r="D225" s="7">
        <v>4.7699999999999996</v>
      </c>
      <c r="E225" s="7">
        <v>4.66</v>
      </c>
      <c r="L225" s="35"/>
      <c r="M225" s="35"/>
      <c r="N225" s="35"/>
    </row>
    <row r="226" spans="2:14">
      <c r="B226" s="57">
        <v>2016</v>
      </c>
      <c r="C226" s="7">
        <v>4.04</v>
      </c>
      <c r="D226" s="7">
        <v>4.96</v>
      </c>
      <c r="E226" s="7">
        <v>4.9000000000000004</v>
      </c>
      <c r="L226" s="35"/>
      <c r="M226" s="35"/>
      <c r="N226" s="35"/>
    </row>
    <row r="227" spans="2:14">
      <c r="B227" s="57">
        <v>2017</v>
      </c>
      <c r="C227" s="7">
        <v>4.1900000000000004</v>
      </c>
      <c r="D227" s="7">
        <v>4.97</v>
      </c>
      <c r="E227" s="7">
        <v>4.72</v>
      </c>
      <c r="L227" s="35"/>
      <c r="M227" s="35"/>
      <c r="N227" s="35"/>
    </row>
    <row r="228" spans="2:14">
      <c r="B228" s="57">
        <v>2018</v>
      </c>
      <c r="C228" s="7">
        <v>4.8099999999999996</v>
      </c>
      <c r="D228" s="7">
        <v>4.8499999999999996</v>
      </c>
      <c r="E228" s="7">
        <v>4.5599999999999996</v>
      </c>
      <c r="L228" s="35"/>
      <c r="M228" s="35"/>
      <c r="N228" s="35"/>
    </row>
    <row r="229" spans="2:14">
      <c r="B229" s="57">
        <v>2019</v>
      </c>
      <c r="C229" s="7">
        <v>4.78</v>
      </c>
      <c r="D229" s="7">
        <v>5.1100000000000003</v>
      </c>
      <c r="E229" s="7">
        <v>4.7699999999999996</v>
      </c>
      <c r="L229" s="35"/>
      <c r="M229" s="35"/>
      <c r="N229" s="35"/>
    </row>
    <row r="230" spans="2:14">
      <c r="B230" s="57">
        <v>2020</v>
      </c>
      <c r="C230" s="7">
        <v>3.48</v>
      </c>
      <c r="D230" s="7">
        <v>5.35</v>
      </c>
      <c r="E230" s="7">
        <v>5.51</v>
      </c>
      <c r="L230" s="35"/>
      <c r="M230" s="35"/>
      <c r="N230" s="35"/>
    </row>
    <row r="231" spans="2:14">
      <c r="B231" s="57">
        <v>2021</v>
      </c>
      <c r="C231" s="7">
        <v>4.38</v>
      </c>
      <c r="D231" s="7">
        <v>5.17</v>
      </c>
      <c r="E231" s="7">
        <v>5.29</v>
      </c>
      <c r="L231" s="35"/>
      <c r="M231" s="35"/>
      <c r="N231" s="35"/>
    </row>
    <row r="232" spans="2:14">
      <c r="L232" s="35"/>
      <c r="M232" s="35"/>
      <c r="N232" s="35"/>
    </row>
    <row r="233" spans="2:14">
      <c r="B233" s="18" t="s">
        <v>12</v>
      </c>
      <c r="L233" s="35"/>
      <c r="M233" s="35"/>
      <c r="N233" s="35"/>
    </row>
    <row r="234" spans="2:14">
      <c r="L234" s="35"/>
      <c r="M234" s="35"/>
      <c r="N234" s="35"/>
    </row>
    <row r="235" spans="2:14">
      <c r="L235" s="35"/>
      <c r="M235" s="35"/>
      <c r="N235" s="35"/>
    </row>
    <row r="236" spans="2:14">
      <c r="L236" s="35"/>
      <c r="M236" s="35"/>
      <c r="N236" s="35"/>
    </row>
    <row r="237" spans="2:14" ht="18">
      <c r="B237" s="39"/>
      <c r="C237" s="40"/>
      <c r="D237" s="41"/>
      <c r="E237" s="41"/>
      <c r="F237" s="41"/>
      <c r="G237" s="41"/>
      <c r="H237" s="41"/>
      <c r="I237" s="41"/>
      <c r="J237" s="41"/>
      <c r="K237" s="41"/>
      <c r="L237" s="35"/>
      <c r="M237" s="35"/>
      <c r="N237" s="35"/>
    </row>
    <row r="238" spans="2:14">
      <c r="L238" s="35"/>
      <c r="M238" s="35"/>
      <c r="N238" s="35"/>
    </row>
    <row r="239" spans="2:14">
      <c r="L239" s="35"/>
      <c r="M239" s="35"/>
      <c r="N239" s="35"/>
    </row>
    <row r="240" spans="2:14">
      <c r="L240" s="35"/>
      <c r="M240" s="35"/>
      <c r="N240" s="35"/>
    </row>
    <row r="241" spans="12:14">
      <c r="L241" s="35"/>
      <c r="M241" s="35"/>
      <c r="N241" s="35"/>
    </row>
    <row r="242" spans="12:14">
      <c r="L242" s="35"/>
      <c r="M242" s="35"/>
      <c r="N242" s="35"/>
    </row>
    <row r="243" spans="12:14">
      <c r="L243" s="35"/>
      <c r="M243" s="35"/>
      <c r="N243" s="35"/>
    </row>
    <row r="244" spans="12:14">
      <c r="L244" s="35"/>
      <c r="M244" s="35"/>
      <c r="N244" s="35"/>
    </row>
    <row r="245" spans="12:14">
      <c r="L245" s="35"/>
      <c r="M245" s="35"/>
      <c r="N245" s="35"/>
    </row>
    <row r="246" spans="12:14">
      <c r="L246" s="35"/>
      <c r="M246" s="35"/>
      <c r="N246" s="35"/>
    </row>
    <row r="247" spans="12:14">
      <c r="L247" s="35"/>
      <c r="M247" s="35"/>
      <c r="N247" s="35"/>
    </row>
    <row r="248" spans="12:14">
      <c r="L248" s="35"/>
      <c r="M248" s="35"/>
      <c r="N248" s="35"/>
    </row>
    <row r="249" spans="12:14">
      <c r="L249" s="35"/>
      <c r="M249" s="35"/>
      <c r="N249" s="35"/>
    </row>
    <row r="250" spans="12:14">
      <c r="L250" s="35"/>
      <c r="M250" s="35"/>
      <c r="N250" s="35"/>
    </row>
    <row r="251" spans="12:14">
      <c r="L251" s="35"/>
      <c r="M251" s="35"/>
      <c r="N251" s="35"/>
    </row>
    <row r="252" spans="12:14">
      <c r="L252" s="35"/>
      <c r="M252" s="35"/>
      <c r="N252" s="35"/>
    </row>
    <row r="253" spans="12:14">
      <c r="L253" s="35"/>
      <c r="M253" s="35"/>
      <c r="N253" s="35"/>
    </row>
    <row r="254" spans="12:14">
      <c r="L254" s="35"/>
      <c r="M254" s="35"/>
      <c r="N254" s="35"/>
    </row>
    <row r="255" spans="12:14">
      <c r="L255" s="35"/>
      <c r="M255" s="35"/>
      <c r="N255" s="35"/>
    </row>
    <row r="256" spans="12:14">
      <c r="L256" s="35"/>
      <c r="M256" s="35"/>
      <c r="N256" s="35"/>
    </row>
    <row r="257" spans="12:14">
      <c r="L257" s="35"/>
      <c r="M257" s="35"/>
      <c r="N257" s="35"/>
    </row>
    <row r="258" spans="12:14">
      <c r="L258" s="35"/>
      <c r="M258" s="35"/>
      <c r="N258" s="35"/>
    </row>
    <row r="259" spans="12:14">
      <c r="L259" s="35"/>
      <c r="M259" s="35"/>
      <c r="N259" s="35"/>
    </row>
    <row r="260" spans="12:14">
      <c r="L260" s="35"/>
      <c r="M260" s="35"/>
      <c r="N260" s="35"/>
    </row>
    <row r="261" spans="12:14">
      <c r="L261" s="35"/>
      <c r="M261" s="35"/>
      <c r="N261" s="35"/>
    </row>
    <row r="262" spans="12:14">
      <c r="L262" s="35"/>
      <c r="M262" s="35"/>
      <c r="N262" s="35"/>
    </row>
    <row r="263" spans="12:14">
      <c r="L263" s="35"/>
      <c r="M263" s="35"/>
      <c r="N263" s="35"/>
    </row>
    <row r="264" spans="12:14">
      <c r="L264" s="35"/>
      <c r="M264" s="35"/>
      <c r="N264" s="35"/>
    </row>
    <row r="265" spans="12:14">
      <c r="L265" s="35"/>
      <c r="M265" s="35"/>
      <c r="N265" s="35"/>
    </row>
    <row r="266" spans="12:14">
      <c r="L266" s="35"/>
      <c r="M266" s="35"/>
      <c r="N266" s="35"/>
    </row>
    <row r="267" spans="12:14">
      <c r="L267" s="35"/>
      <c r="M267" s="35"/>
      <c r="N267" s="35"/>
    </row>
    <row r="268" spans="12:14">
      <c r="L268" s="35"/>
      <c r="M268" s="35"/>
      <c r="N268" s="35"/>
    </row>
    <row r="269" spans="12:14">
      <c r="L269" s="35"/>
      <c r="M269" s="35"/>
      <c r="N269" s="35"/>
    </row>
    <row r="270" spans="12:14">
      <c r="L270" s="35"/>
      <c r="M270" s="35"/>
      <c r="N270" s="35"/>
    </row>
    <row r="271" spans="12:14">
      <c r="L271" s="35"/>
      <c r="M271" s="35"/>
      <c r="N271" s="35"/>
    </row>
    <row r="272" spans="12:14">
      <c r="L272" s="35"/>
      <c r="M272" s="35"/>
      <c r="N272" s="35"/>
    </row>
    <row r="273" spans="12:14">
      <c r="L273" s="35"/>
      <c r="M273" s="35"/>
      <c r="N273" s="35"/>
    </row>
    <row r="274" spans="12:14">
      <c r="L274" s="35"/>
      <c r="M274" s="35"/>
      <c r="N274" s="35"/>
    </row>
    <row r="275" spans="12:14">
      <c r="L275" s="35"/>
      <c r="M275" s="35"/>
      <c r="N275" s="35"/>
    </row>
    <row r="276" spans="12:14">
      <c r="L276" s="35"/>
      <c r="M276" s="35"/>
      <c r="N276" s="35"/>
    </row>
    <row r="277" spans="12:14">
      <c r="L277" s="35"/>
      <c r="M277" s="35"/>
      <c r="N277" s="35"/>
    </row>
    <row r="278" spans="12:14">
      <c r="L278" s="35"/>
      <c r="M278" s="35"/>
      <c r="N278" s="35"/>
    </row>
    <row r="279" spans="12:14">
      <c r="L279" s="35"/>
      <c r="M279" s="35"/>
      <c r="N279" s="35"/>
    </row>
    <row r="280" spans="12:14">
      <c r="L280" s="35"/>
      <c r="M280" s="35"/>
      <c r="N280" s="35"/>
    </row>
    <row r="281" spans="12:14">
      <c r="L281" s="35"/>
      <c r="M281" s="35"/>
      <c r="N281" s="35"/>
    </row>
    <row r="282" spans="12:14">
      <c r="L282" s="35"/>
      <c r="M282" s="35"/>
      <c r="N282" s="35"/>
    </row>
    <row r="283" spans="12:14">
      <c r="L283" s="35"/>
      <c r="M283" s="35"/>
      <c r="N283" s="35"/>
    </row>
    <row r="284" spans="12:14">
      <c r="L284" s="35"/>
      <c r="M284" s="35"/>
      <c r="N284" s="35"/>
    </row>
    <row r="285" spans="12:14">
      <c r="L285" s="35"/>
      <c r="M285" s="35"/>
      <c r="N285" s="35"/>
    </row>
    <row r="286" spans="12:14">
      <c r="L286" s="35"/>
      <c r="M286" s="35"/>
      <c r="N286" s="35"/>
    </row>
    <row r="287" spans="12:14">
      <c r="L287" s="35"/>
      <c r="M287" s="35"/>
      <c r="N287" s="35"/>
    </row>
    <row r="288" spans="12:14">
      <c r="L288" s="35"/>
      <c r="M288" s="35"/>
      <c r="N288" s="35"/>
    </row>
    <row r="289" spans="12:14">
      <c r="L289" s="35"/>
      <c r="M289" s="35"/>
      <c r="N289" s="35"/>
    </row>
    <row r="290" spans="12:14">
      <c r="L290" s="35"/>
      <c r="M290" s="35"/>
      <c r="N290" s="35"/>
    </row>
    <row r="291" spans="12:14">
      <c r="L291" s="35"/>
      <c r="M291" s="35"/>
      <c r="N291" s="35"/>
    </row>
    <row r="292" spans="12:14">
      <c r="L292" s="35"/>
      <c r="M292" s="35"/>
      <c r="N292" s="35"/>
    </row>
    <row r="293" spans="12:14">
      <c r="L293" s="35"/>
      <c r="M293" s="35"/>
      <c r="N293" s="35"/>
    </row>
    <row r="294" spans="12:14">
      <c r="L294" s="35"/>
      <c r="M294" s="35"/>
      <c r="N294" s="35"/>
    </row>
    <row r="295" spans="12:14">
      <c r="L295" s="35"/>
      <c r="M295" s="35"/>
      <c r="N295" s="35"/>
    </row>
    <row r="296" spans="12:14">
      <c r="L296" s="35"/>
      <c r="M296" s="35"/>
      <c r="N296" s="35"/>
    </row>
    <row r="297" spans="12:14">
      <c r="L297" s="35"/>
      <c r="M297" s="35"/>
      <c r="N297" s="35"/>
    </row>
    <row r="298" spans="12:14">
      <c r="L298" s="35"/>
      <c r="M298" s="35"/>
      <c r="N298" s="35"/>
    </row>
    <row r="299" spans="12:14">
      <c r="L299" s="35"/>
      <c r="M299" s="35"/>
      <c r="N299" s="35"/>
    </row>
    <row r="300" spans="12:14">
      <c r="L300" s="35"/>
      <c r="M300" s="35"/>
      <c r="N300" s="35"/>
    </row>
    <row r="301" spans="12:14">
      <c r="L301" s="35"/>
      <c r="M301" s="35"/>
      <c r="N301" s="35"/>
    </row>
    <row r="302" spans="12:14">
      <c r="L302" s="35"/>
      <c r="M302" s="35"/>
      <c r="N302" s="35"/>
    </row>
    <row r="303" spans="12:14">
      <c r="L303" s="35"/>
      <c r="M303" s="35"/>
      <c r="N303" s="35"/>
    </row>
    <row r="304" spans="12:14">
      <c r="L304" s="35"/>
      <c r="M304" s="35"/>
      <c r="N304" s="35"/>
    </row>
    <row r="305" spans="12:14">
      <c r="L305" s="35"/>
      <c r="M305" s="35"/>
      <c r="N305" s="35"/>
    </row>
    <row r="306" spans="12:14">
      <c r="L306" s="35"/>
      <c r="M306" s="35"/>
      <c r="N306" s="35"/>
    </row>
    <row r="307" spans="12:14">
      <c r="L307" s="35"/>
      <c r="M307" s="35"/>
      <c r="N307" s="35"/>
    </row>
    <row r="308" spans="12:14">
      <c r="L308" s="35"/>
      <c r="M308" s="35"/>
      <c r="N308" s="35"/>
    </row>
    <row r="309" spans="12:14">
      <c r="L309" s="35"/>
      <c r="M309" s="35"/>
      <c r="N309" s="35"/>
    </row>
    <row r="310" spans="12:14">
      <c r="L310" s="35"/>
      <c r="M310" s="35"/>
      <c r="N310" s="35"/>
    </row>
    <row r="311" spans="12:14">
      <c r="L311" s="35"/>
      <c r="M311" s="35"/>
      <c r="N311" s="35"/>
    </row>
    <row r="312" spans="12:14">
      <c r="L312" s="35"/>
      <c r="M312" s="35"/>
      <c r="N312" s="35"/>
    </row>
    <row r="313" spans="12:14">
      <c r="L313" s="35"/>
      <c r="M313" s="35"/>
      <c r="N313" s="35"/>
    </row>
    <row r="314" spans="12:14">
      <c r="L314" s="35"/>
      <c r="M314" s="35"/>
      <c r="N314" s="35"/>
    </row>
    <row r="315" spans="12:14">
      <c r="L315" s="35"/>
      <c r="M315" s="35"/>
      <c r="N315" s="35"/>
    </row>
    <row r="316" spans="12:14">
      <c r="L316" s="35"/>
      <c r="M316" s="35"/>
      <c r="N316" s="35"/>
    </row>
    <row r="317" spans="12:14">
      <c r="L317" s="35"/>
      <c r="M317" s="35"/>
      <c r="N317" s="35"/>
    </row>
    <row r="318" spans="12:14">
      <c r="L318" s="35"/>
      <c r="M318" s="35"/>
      <c r="N318" s="35"/>
    </row>
    <row r="319" spans="12:14">
      <c r="L319" s="35"/>
      <c r="M319" s="35"/>
      <c r="N319" s="35"/>
    </row>
    <row r="320" spans="12:14">
      <c r="L320" s="35"/>
      <c r="M320" s="35"/>
      <c r="N320" s="35"/>
    </row>
    <row r="321" spans="12:14">
      <c r="L321" s="35"/>
      <c r="M321" s="35"/>
      <c r="N321" s="35"/>
    </row>
    <row r="322" spans="12:14">
      <c r="L322" s="35"/>
      <c r="M322" s="35"/>
      <c r="N322" s="35"/>
    </row>
    <row r="323" spans="12:14">
      <c r="L323" s="35"/>
      <c r="M323" s="35"/>
      <c r="N323" s="35"/>
    </row>
    <row r="324" spans="12:14">
      <c r="L324" s="35"/>
      <c r="M324" s="35"/>
      <c r="N324" s="35"/>
    </row>
    <row r="325" spans="12:14">
      <c r="L325" s="35"/>
      <c r="M325" s="35"/>
      <c r="N325" s="35"/>
    </row>
    <row r="326" spans="12:14">
      <c r="L326" s="35"/>
      <c r="M326" s="35"/>
      <c r="N326" s="35"/>
    </row>
    <row r="327" spans="12:14">
      <c r="L327" s="35"/>
      <c r="M327" s="35"/>
      <c r="N327" s="35"/>
    </row>
  </sheetData>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9DE2-3A53-B549-8F45-F9F519B5F5D8}">
  <sheetPr>
    <tabColor rgb="FFE56B12"/>
  </sheetPr>
  <dimension ref="B7:N166"/>
  <sheetViews>
    <sheetView showGridLines="0" zoomScale="50" zoomScaleNormal="70" workbookViewId="0">
      <selection activeCell="S146" sqref="S146"/>
    </sheetView>
  </sheetViews>
  <sheetFormatPr baseColWidth="10" defaultRowHeight="16"/>
  <cols>
    <col min="1" max="6" width="10.83203125" style="7"/>
    <col min="7" max="7" width="19.1640625" style="7" customWidth="1"/>
    <col min="8" max="8" width="19" style="7" customWidth="1"/>
    <col min="9" max="9" width="19.6640625" style="7" customWidth="1"/>
    <col min="10" max="10" width="19.33203125" style="7" customWidth="1"/>
    <col min="11" max="11" width="22.33203125" style="7" customWidth="1"/>
    <col min="12" max="12" width="21.83203125" style="7" customWidth="1"/>
    <col min="13" max="16384" width="10.83203125" style="7"/>
  </cols>
  <sheetData>
    <row r="7" spans="2:14" ht="19">
      <c r="B7" s="5" t="s">
        <v>104</v>
      </c>
      <c r="C7" s="6"/>
      <c r="D7" s="6"/>
      <c r="E7" s="6"/>
      <c r="F7" s="6"/>
      <c r="G7" s="6"/>
      <c r="H7" s="6"/>
      <c r="I7" s="6"/>
      <c r="J7" s="6"/>
      <c r="K7" s="6"/>
      <c r="L7" s="6"/>
    </row>
    <row r="10" spans="2:14" ht="17">
      <c r="B10" s="8" t="s">
        <v>105</v>
      </c>
      <c r="C10" s="9"/>
      <c r="D10" s="9"/>
      <c r="E10" s="9"/>
      <c r="F10" s="9"/>
      <c r="G10" s="9"/>
      <c r="H10" s="9"/>
      <c r="I10" s="9"/>
      <c r="J10" s="9"/>
      <c r="K10" s="9"/>
      <c r="L10" s="9"/>
    </row>
    <row r="12" spans="2:14">
      <c r="G12" s="10" t="s">
        <v>110</v>
      </c>
      <c r="H12" s="10" t="s">
        <v>109</v>
      </c>
      <c r="I12" s="10" t="s">
        <v>108</v>
      </c>
      <c r="J12" s="10" t="s">
        <v>107</v>
      </c>
      <c r="K12" s="10">
        <v>2019</v>
      </c>
      <c r="L12" s="10" t="s">
        <v>106</v>
      </c>
    </row>
    <row r="13" spans="2:14">
      <c r="B13" s="11" t="s">
        <v>111</v>
      </c>
      <c r="C13" s="11"/>
      <c r="D13" s="11"/>
      <c r="E13" s="11"/>
      <c r="F13" s="11"/>
      <c r="G13" s="12">
        <v>559819</v>
      </c>
      <c r="H13" s="12">
        <v>-4601</v>
      </c>
      <c r="I13" s="12" t="s">
        <v>103</v>
      </c>
      <c r="J13" s="12">
        <v>6209</v>
      </c>
      <c r="K13" s="12">
        <v>561427</v>
      </c>
      <c r="L13" s="13">
        <v>1.0999999999999999E-2</v>
      </c>
      <c r="N13" s="14"/>
    </row>
    <row r="14" spans="2:14">
      <c r="B14" s="7" t="s">
        <v>112</v>
      </c>
      <c r="G14" s="15">
        <v>53041</v>
      </c>
      <c r="H14" s="15">
        <v>-316</v>
      </c>
      <c r="I14" s="15">
        <v>-2664</v>
      </c>
      <c r="J14" s="15">
        <v>2268</v>
      </c>
      <c r="K14" s="15">
        <v>52329</v>
      </c>
      <c r="L14" s="16">
        <v>4.2999999999999997E-2</v>
      </c>
    </row>
    <row r="15" spans="2:14">
      <c r="B15" s="11" t="s">
        <v>113</v>
      </c>
      <c r="C15" s="11"/>
      <c r="D15" s="11"/>
      <c r="E15" s="11"/>
      <c r="F15" s="11"/>
      <c r="G15" s="12">
        <v>-19933</v>
      </c>
      <c r="H15" s="12">
        <v>14</v>
      </c>
      <c r="I15" s="12">
        <v>1030</v>
      </c>
      <c r="J15" s="12">
        <v>-1474</v>
      </c>
      <c r="K15" s="12">
        <v>-20362</v>
      </c>
      <c r="L15" s="13">
        <v>-7.3999999999999996E-2</v>
      </c>
      <c r="N15" s="14"/>
    </row>
    <row r="16" spans="2:14">
      <c r="B16" s="7" t="s">
        <v>94</v>
      </c>
      <c r="G16" s="15">
        <v>33108</v>
      </c>
      <c r="H16" s="15">
        <v>-302</v>
      </c>
      <c r="I16" s="15">
        <v>1634</v>
      </c>
      <c r="J16" s="15">
        <v>794</v>
      </c>
      <c r="K16" s="15">
        <v>31967</v>
      </c>
      <c r="L16" s="16">
        <v>2.4E-2</v>
      </c>
    </row>
    <row r="17" spans="2:14">
      <c r="B17" s="11" t="s">
        <v>114</v>
      </c>
      <c r="C17" s="11"/>
      <c r="D17" s="11"/>
      <c r="E17" s="11"/>
      <c r="F17" s="11"/>
      <c r="G17" s="12">
        <v>-16807</v>
      </c>
      <c r="H17" s="12">
        <v>157</v>
      </c>
      <c r="I17" s="12">
        <v>829</v>
      </c>
      <c r="J17" s="12">
        <v>-599</v>
      </c>
      <c r="K17" s="12">
        <v>16421</v>
      </c>
      <c r="L17" s="13">
        <v>-3.5999999999999997E-2</v>
      </c>
      <c r="N17" s="14"/>
    </row>
    <row r="18" spans="2:14">
      <c r="B18" s="7" t="s">
        <v>115</v>
      </c>
      <c r="G18" s="15">
        <v>805</v>
      </c>
      <c r="H18" s="15">
        <v>8</v>
      </c>
      <c r="I18" s="15">
        <v>-37</v>
      </c>
      <c r="J18" s="15">
        <v>100</v>
      </c>
      <c r="K18" s="15">
        <v>875</v>
      </c>
      <c r="L18" s="16">
        <v>0.122</v>
      </c>
    </row>
    <row r="19" spans="2:14">
      <c r="B19" s="11" t="s">
        <v>116</v>
      </c>
      <c r="C19" s="11"/>
      <c r="D19" s="11"/>
      <c r="E19" s="11"/>
      <c r="F19" s="11"/>
      <c r="G19" s="12">
        <v>17107</v>
      </c>
      <c r="H19" s="12">
        <v>-137</v>
      </c>
      <c r="I19" s="12">
        <v>-843</v>
      </c>
      <c r="J19" s="12">
        <v>295</v>
      </c>
      <c r="K19" s="12">
        <v>16421</v>
      </c>
      <c r="L19" s="13">
        <v>1.7000000000000001E-2</v>
      </c>
    </row>
    <row r="20" spans="2:14">
      <c r="B20" s="7" t="s">
        <v>117</v>
      </c>
      <c r="G20" s="15">
        <v>21732</v>
      </c>
      <c r="H20" s="15">
        <v>-109</v>
      </c>
      <c r="I20" s="15">
        <v>-1123</v>
      </c>
      <c r="J20" s="15">
        <v>578</v>
      </c>
      <c r="K20" s="15">
        <v>21078</v>
      </c>
      <c r="L20" s="16">
        <v>2.7E-2</v>
      </c>
    </row>
    <row r="21" spans="2:14">
      <c r="B21" s="11" t="s">
        <v>118</v>
      </c>
      <c r="C21" s="11"/>
      <c r="D21" s="11"/>
      <c r="E21" s="11"/>
      <c r="F21" s="11"/>
      <c r="G21" s="17">
        <v>0.41</v>
      </c>
      <c r="H21" s="17"/>
      <c r="I21" s="17"/>
      <c r="J21" s="17"/>
      <c r="K21" s="17">
        <v>0.40300000000000002</v>
      </c>
      <c r="L21" s="13" t="s">
        <v>119</v>
      </c>
    </row>
    <row r="23" spans="2:14">
      <c r="B23" s="18" t="s">
        <v>122</v>
      </c>
    </row>
    <row r="27" spans="2:14" ht="17">
      <c r="B27" s="8" t="s">
        <v>120</v>
      </c>
      <c r="C27" s="9"/>
      <c r="D27" s="9"/>
      <c r="E27" s="9"/>
      <c r="F27" s="9"/>
      <c r="G27" s="9"/>
      <c r="H27" s="9"/>
      <c r="I27" s="9"/>
      <c r="J27" s="9"/>
      <c r="K27" s="9"/>
      <c r="L27" s="9"/>
    </row>
    <row r="29" spans="2:14">
      <c r="G29" s="10" t="s">
        <v>110</v>
      </c>
      <c r="H29" s="10" t="s">
        <v>109</v>
      </c>
      <c r="I29" s="10" t="s">
        <v>108</v>
      </c>
      <c r="J29" s="10" t="s">
        <v>107</v>
      </c>
      <c r="K29" s="10">
        <v>2019</v>
      </c>
      <c r="L29" s="10" t="s">
        <v>106</v>
      </c>
    </row>
    <row r="30" spans="2:14">
      <c r="B30" s="11" t="s">
        <v>111</v>
      </c>
      <c r="C30" s="11"/>
      <c r="D30" s="11"/>
      <c r="E30" s="11"/>
      <c r="F30" s="11"/>
      <c r="G30" s="12">
        <v>87135</v>
      </c>
      <c r="H30" s="12">
        <v>-4071</v>
      </c>
      <c r="I30" s="12" t="s">
        <v>103</v>
      </c>
      <c r="J30" s="12">
        <v>2825</v>
      </c>
      <c r="K30" s="12">
        <v>85888</v>
      </c>
      <c r="L30" s="19">
        <v>3.4000000000000002E-2</v>
      </c>
    </row>
    <row r="31" spans="2:14">
      <c r="B31" s="7" t="s">
        <v>112</v>
      </c>
      <c r="G31" s="15">
        <v>8368</v>
      </c>
      <c r="H31" s="15">
        <v>-209</v>
      </c>
      <c r="I31" s="15">
        <v>-528</v>
      </c>
      <c r="J31" s="15">
        <v>280</v>
      </c>
      <c r="K31" s="15">
        <v>7911</v>
      </c>
      <c r="L31" s="20">
        <v>3.4000000000000002E-2</v>
      </c>
    </row>
    <row r="32" spans="2:14">
      <c r="B32" s="11" t="s">
        <v>113</v>
      </c>
      <c r="C32" s="11"/>
      <c r="D32" s="11"/>
      <c r="E32" s="11"/>
      <c r="F32" s="11"/>
      <c r="G32" s="12">
        <v>-3473</v>
      </c>
      <c r="H32" s="12">
        <v>100</v>
      </c>
      <c r="I32" s="12">
        <v>224</v>
      </c>
      <c r="J32" s="12">
        <v>-357</v>
      </c>
      <c r="K32" s="12">
        <v>-3506</v>
      </c>
      <c r="L32" s="19">
        <v>-0.106</v>
      </c>
    </row>
    <row r="33" spans="2:12">
      <c r="B33" s="7" t="s">
        <v>94</v>
      </c>
      <c r="G33" s="15">
        <v>4894</v>
      </c>
      <c r="H33" s="15">
        <v>-110</v>
      </c>
      <c r="I33" s="15">
        <v>-304</v>
      </c>
      <c r="J33" s="15">
        <v>-76</v>
      </c>
      <c r="K33" s="15">
        <v>4404</v>
      </c>
      <c r="L33" s="20">
        <v>-1.6E-2</v>
      </c>
    </row>
    <row r="34" spans="2:12">
      <c r="B34" s="11" t="s">
        <v>114</v>
      </c>
      <c r="C34" s="11"/>
      <c r="D34" s="11"/>
      <c r="E34" s="11"/>
      <c r="F34" s="11"/>
      <c r="G34" s="12">
        <v>-2878</v>
      </c>
      <c r="H34" s="12">
        <v>57</v>
      </c>
      <c r="I34" s="12">
        <v>183</v>
      </c>
      <c r="J34" s="12">
        <v>-224</v>
      </c>
      <c r="K34" s="12">
        <v>-2862</v>
      </c>
      <c r="L34" s="19">
        <v>-0.08</v>
      </c>
    </row>
    <row r="35" spans="2:12">
      <c r="B35" s="7" t="s">
        <v>115</v>
      </c>
      <c r="G35" s="15">
        <v>232</v>
      </c>
      <c r="H35" s="15">
        <v>14</v>
      </c>
      <c r="I35" s="15">
        <v>-14</v>
      </c>
      <c r="J35" s="15">
        <v>32</v>
      </c>
      <c r="K35" s="15">
        <v>264</v>
      </c>
      <c r="L35" s="20">
        <v>0.13</v>
      </c>
    </row>
    <row r="36" spans="2:12">
      <c r="B36" s="11" t="s">
        <v>116</v>
      </c>
      <c r="C36" s="11"/>
      <c r="D36" s="11"/>
      <c r="E36" s="11"/>
      <c r="F36" s="11"/>
      <c r="G36" s="12">
        <v>2248</v>
      </c>
      <c r="H36" s="12">
        <v>-39</v>
      </c>
      <c r="I36" s="12">
        <v>-135</v>
      </c>
      <c r="J36" s="12">
        <f>-268</f>
        <v>-268</v>
      </c>
      <c r="K36" s="12">
        <v>1807</v>
      </c>
      <c r="L36" s="19">
        <v>-0.121</v>
      </c>
    </row>
    <row r="37" spans="2:12">
      <c r="B37" s="7" t="s">
        <v>117</v>
      </c>
      <c r="G37" s="15">
        <v>3184</v>
      </c>
      <c r="H37" s="15">
        <v>-36</v>
      </c>
      <c r="I37" s="15">
        <v>-196</v>
      </c>
      <c r="J37" s="15">
        <v>-171</v>
      </c>
      <c r="K37" s="15">
        <v>2781</v>
      </c>
      <c r="L37" s="20">
        <v>5.3999999999999999E-2</v>
      </c>
    </row>
    <row r="38" spans="2:12">
      <c r="B38" s="11" t="s">
        <v>118</v>
      </c>
      <c r="C38" s="11"/>
      <c r="D38" s="11"/>
      <c r="E38" s="11"/>
      <c r="F38" s="11"/>
      <c r="G38" s="19">
        <v>0.38100000000000001</v>
      </c>
      <c r="H38" s="21"/>
      <c r="I38" s="22"/>
      <c r="J38" s="21"/>
      <c r="K38" s="19">
        <v>0.35199999999999998</v>
      </c>
      <c r="L38" s="23" t="s">
        <v>121</v>
      </c>
    </row>
    <row r="40" spans="2:12">
      <c r="B40" s="18" t="s">
        <v>122</v>
      </c>
    </row>
    <row r="44" spans="2:12" ht="17">
      <c r="B44" s="8" t="s">
        <v>123</v>
      </c>
      <c r="C44" s="9"/>
      <c r="D44" s="9"/>
      <c r="E44" s="9"/>
      <c r="F44" s="9"/>
      <c r="G44" s="9"/>
      <c r="H44" s="9"/>
      <c r="I44" s="9"/>
      <c r="J44" s="9"/>
      <c r="K44" s="9"/>
      <c r="L44" s="9"/>
    </row>
    <row r="46" spans="2:12">
      <c r="B46" s="24"/>
      <c r="K46" s="25" t="s">
        <v>142</v>
      </c>
      <c r="L46" s="25"/>
    </row>
    <row r="47" spans="2:12">
      <c r="B47" s="24"/>
      <c r="K47" s="26" t="s">
        <v>144</v>
      </c>
      <c r="L47" s="26"/>
    </row>
    <row r="48" spans="2:12">
      <c r="K48" s="27">
        <v>2019</v>
      </c>
      <c r="L48" s="28" t="s">
        <v>143</v>
      </c>
    </row>
    <row r="49" spans="2:12">
      <c r="B49" s="69" t="s">
        <v>112</v>
      </c>
      <c r="C49" s="11"/>
      <c r="D49" s="11"/>
      <c r="E49" s="11"/>
      <c r="F49" s="11"/>
      <c r="G49" s="11"/>
      <c r="H49" s="11"/>
      <c r="I49" s="11"/>
      <c r="J49" s="11"/>
      <c r="K49" s="29">
        <v>52329</v>
      </c>
      <c r="L49" s="12">
        <v>53041</v>
      </c>
    </row>
    <row r="50" spans="2:12">
      <c r="B50" s="70" t="s">
        <v>124</v>
      </c>
      <c r="K50" s="30">
        <v>-20362</v>
      </c>
      <c r="L50" s="15">
        <v>-19933</v>
      </c>
    </row>
    <row r="51" spans="2:12">
      <c r="B51" s="69" t="s">
        <v>94</v>
      </c>
      <c r="C51" s="11"/>
      <c r="D51" s="11"/>
      <c r="E51" s="11"/>
      <c r="F51" s="11"/>
      <c r="G51" s="11"/>
      <c r="H51" s="11"/>
      <c r="I51" s="11"/>
      <c r="J51" s="11"/>
      <c r="K51" s="29">
        <v>31967</v>
      </c>
      <c r="L51" s="12">
        <v>33108</v>
      </c>
    </row>
    <row r="52" spans="2:12">
      <c r="K52" s="15"/>
      <c r="L52" s="15"/>
    </row>
    <row r="53" spans="2:12">
      <c r="B53" s="71" t="s">
        <v>125</v>
      </c>
      <c r="C53" s="11"/>
      <c r="D53" s="11"/>
      <c r="E53" s="11"/>
      <c r="F53" s="11"/>
      <c r="G53" s="11"/>
      <c r="H53" s="11"/>
      <c r="I53" s="11"/>
      <c r="J53" s="11"/>
      <c r="K53" s="29">
        <v>-5525</v>
      </c>
      <c r="L53" s="12">
        <v>-5612</v>
      </c>
    </row>
    <row r="54" spans="2:12">
      <c r="B54" s="70" t="s">
        <v>126</v>
      </c>
      <c r="K54" s="30">
        <v>-7348</v>
      </c>
      <c r="L54" s="15">
        <v>-7774</v>
      </c>
    </row>
    <row r="55" spans="2:12">
      <c r="B55" s="71" t="s">
        <v>127</v>
      </c>
      <c r="C55" s="11"/>
      <c r="D55" s="11"/>
      <c r="E55" s="11"/>
      <c r="F55" s="11"/>
      <c r="G55" s="11"/>
      <c r="H55" s="11"/>
      <c r="I55" s="11"/>
      <c r="J55" s="11"/>
      <c r="K55" s="29">
        <v>-3548</v>
      </c>
      <c r="L55" s="12">
        <v>-3421</v>
      </c>
    </row>
    <row r="56" spans="2:12">
      <c r="B56" s="70" t="s">
        <v>115</v>
      </c>
      <c r="K56" s="30">
        <v>875</v>
      </c>
      <c r="L56" s="15">
        <v>805</v>
      </c>
    </row>
    <row r="57" spans="2:12">
      <c r="B57" s="69" t="s">
        <v>128</v>
      </c>
      <c r="C57" s="11"/>
      <c r="D57" s="11"/>
      <c r="E57" s="11"/>
      <c r="F57" s="11"/>
      <c r="G57" s="11"/>
      <c r="H57" s="11"/>
      <c r="I57" s="11"/>
      <c r="J57" s="11"/>
      <c r="K57" s="29">
        <v>16421</v>
      </c>
      <c r="L57" s="12">
        <v>17107</v>
      </c>
    </row>
    <row r="58" spans="2:12">
      <c r="K58" s="30"/>
      <c r="L58" s="15"/>
    </row>
    <row r="59" spans="2:12">
      <c r="B59" s="71" t="s">
        <v>129</v>
      </c>
      <c r="C59" s="11"/>
      <c r="D59" s="11"/>
      <c r="E59" s="11"/>
      <c r="F59" s="11"/>
      <c r="G59" s="11"/>
      <c r="H59" s="11"/>
      <c r="I59" s="11"/>
      <c r="J59" s="11"/>
      <c r="K59" s="29">
        <v>-170</v>
      </c>
      <c r="L59" s="12">
        <v>-363</v>
      </c>
    </row>
    <row r="60" spans="2:12">
      <c r="B60" s="70" t="s">
        <v>130</v>
      </c>
      <c r="K60" s="30">
        <v>-23</v>
      </c>
      <c r="L60" s="15">
        <v>-73</v>
      </c>
    </row>
    <row r="61" spans="2:12">
      <c r="B61" s="71" t="s">
        <v>131</v>
      </c>
      <c r="C61" s="11"/>
      <c r="D61" s="11"/>
      <c r="E61" s="11"/>
      <c r="F61" s="11"/>
      <c r="G61" s="11"/>
      <c r="H61" s="11"/>
      <c r="I61" s="11"/>
      <c r="J61" s="11"/>
      <c r="K61" s="29">
        <v>-50</v>
      </c>
      <c r="L61" s="12">
        <v>-26</v>
      </c>
    </row>
    <row r="62" spans="2:12">
      <c r="B62" s="70" t="s">
        <v>132</v>
      </c>
      <c r="K62" s="30">
        <v>-74</v>
      </c>
      <c r="L62" s="15" t="s">
        <v>103</v>
      </c>
    </row>
    <row r="63" spans="2:12">
      <c r="B63" s="71" t="s">
        <v>160</v>
      </c>
      <c r="C63" s="11"/>
      <c r="D63" s="11"/>
      <c r="E63" s="11"/>
      <c r="F63" s="11"/>
      <c r="G63" s="11"/>
      <c r="H63" s="11"/>
      <c r="I63" s="11"/>
      <c r="J63" s="11"/>
      <c r="K63" s="29">
        <v>-6</v>
      </c>
      <c r="L63" s="12" t="s">
        <v>103</v>
      </c>
    </row>
    <row r="64" spans="2:12">
      <c r="B64" s="7" t="s">
        <v>161</v>
      </c>
      <c r="K64" s="30" t="s">
        <v>103</v>
      </c>
      <c r="L64" s="15">
        <v>-230</v>
      </c>
    </row>
    <row r="65" spans="2:12">
      <c r="B65" s="69" t="s">
        <v>133</v>
      </c>
      <c r="C65" s="11"/>
      <c r="D65" s="11"/>
      <c r="E65" s="11"/>
      <c r="F65" s="11"/>
      <c r="G65" s="11"/>
      <c r="H65" s="11"/>
      <c r="I65" s="11"/>
      <c r="J65" s="11"/>
      <c r="K65" s="29">
        <v>16098</v>
      </c>
      <c r="L65" s="12">
        <v>16414</v>
      </c>
    </row>
    <row r="66" spans="2:12">
      <c r="K66" s="30"/>
      <c r="L66" s="15"/>
    </row>
    <row r="67" spans="2:12">
      <c r="B67" s="71" t="s">
        <v>134</v>
      </c>
      <c r="C67" s="11"/>
      <c r="D67" s="11"/>
      <c r="E67" s="11"/>
      <c r="F67" s="11"/>
      <c r="G67" s="11"/>
      <c r="H67" s="11"/>
      <c r="I67" s="11"/>
      <c r="J67" s="11"/>
      <c r="K67" s="29">
        <v>-4873</v>
      </c>
      <c r="L67" s="12">
        <v>-7279</v>
      </c>
    </row>
    <row r="68" spans="2:12">
      <c r="B68" s="72" t="s">
        <v>135</v>
      </c>
      <c r="K68" s="30">
        <v>518</v>
      </c>
      <c r="L68" s="15">
        <v>435</v>
      </c>
    </row>
    <row r="69" spans="2:12">
      <c r="B69" s="71" t="s">
        <v>145</v>
      </c>
      <c r="C69" s="11"/>
      <c r="D69" s="11"/>
      <c r="E69" s="11"/>
      <c r="F69" s="11"/>
      <c r="G69" s="11"/>
      <c r="H69" s="11"/>
      <c r="I69" s="11"/>
      <c r="J69" s="11"/>
      <c r="K69" s="29">
        <v>882</v>
      </c>
      <c r="L69" s="12">
        <v>-1982</v>
      </c>
    </row>
    <row r="70" spans="2:12">
      <c r="B70" s="31" t="s">
        <v>146</v>
      </c>
      <c r="K70" s="30">
        <v>-3473</v>
      </c>
      <c r="L70" s="15">
        <v>-8826</v>
      </c>
    </row>
    <row r="71" spans="2:12">
      <c r="B71" s="11"/>
      <c r="C71" s="11"/>
      <c r="D71" s="11"/>
      <c r="E71" s="11"/>
      <c r="F71" s="11"/>
      <c r="G71" s="11"/>
      <c r="H71" s="11"/>
      <c r="I71" s="11"/>
      <c r="J71" s="11"/>
      <c r="K71" s="29"/>
      <c r="L71" s="12"/>
    </row>
    <row r="72" spans="2:12">
      <c r="B72" s="72" t="s">
        <v>136</v>
      </c>
      <c r="K72" s="30">
        <v>152</v>
      </c>
      <c r="L72" s="15">
        <v>153</v>
      </c>
    </row>
    <row r="73" spans="2:12">
      <c r="B73" s="69" t="s">
        <v>137</v>
      </c>
      <c r="C73" s="11"/>
      <c r="D73" s="11"/>
      <c r="E73" s="11"/>
      <c r="F73" s="11"/>
      <c r="G73" s="11"/>
      <c r="H73" s="11"/>
      <c r="I73" s="11"/>
      <c r="J73" s="11"/>
      <c r="K73" s="29">
        <v>12776</v>
      </c>
      <c r="L73" s="12">
        <v>7741</v>
      </c>
    </row>
    <row r="74" spans="2:12">
      <c r="K74" s="30"/>
      <c r="L74" s="15"/>
    </row>
    <row r="75" spans="2:12">
      <c r="B75" s="71" t="s">
        <v>138</v>
      </c>
      <c r="C75" s="11"/>
      <c r="D75" s="11"/>
      <c r="E75" s="11"/>
      <c r="F75" s="11"/>
      <c r="G75" s="11"/>
      <c r="H75" s="11"/>
      <c r="I75" s="11"/>
      <c r="J75" s="11"/>
      <c r="K75" s="29">
        <v>-2786</v>
      </c>
      <c r="L75" s="12">
        <v>-2585</v>
      </c>
    </row>
    <row r="76" spans="2:12">
      <c r="B76" s="73" t="s">
        <v>139</v>
      </c>
      <c r="K76" s="30">
        <v>9990</v>
      </c>
      <c r="L76" s="15">
        <v>5157</v>
      </c>
    </row>
    <row r="77" spans="2:12">
      <c r="B77" s="11"/>
      <c r="C77" s="11"/>
      <c r="D77" s="11"/>
      <c r="E77" s="11"/>
      <c r="F77" s="11"/>
      <c r="G77" s="11"/>
      <c r="H77" s="11"/>
      <c r="I77" s="11"/>
      <c r="J77" s="11"/>
      <c r="K77" s="29"/>
      <c r="L77" s="12"/>
    </row>
    <row r="78" spans="2:12">
      <c r="B78" s="72" t="s">
        <v>140</v>
      </c>
      <c r="K78" s="30">
        <v>424</v>
      </c>
      <c r="L78" s="15">
        <v>531</v>
      </c>
    </row>
    <row r="79" spans="2:12">
      <c r="B79" s="11"/>
      <c r="C79" s="11"/>
      <c r="D79" s="11"/>
      <c r="E79" s="11"/>
      <c r="F79" s="11"/>
      <c r="G79" s="11"/>
      <c r="H79" s="11"/>
      <c r="I79" s="11"/>
      <c r="J79" s="11"/>
      <c r="K79" s="29"/>
      <c r="L79" s="12"/>
    </row>
    <row r="80" spans="2:12">
      <c r="B80" s="73" t="s">
        <v>141</v>
      </c>
      <c r="K80" s="30">
        <v>10414</v>
      </c>
      <c r="L80" s="15">
        <v>5688</v>
      </c>
    </row>
    <row r="81" spans="2:12">
      <c r="B81" s="11"/>
      <c r="C81" s="11"/>
      <c r="D81" s="11"/>
      <c r="E81" s="11"/>
      <c r="F81" s="11"/>
      <c r="G81" s="11"/>
      <c r="H81" s="11"/>
      <c r="I81" s="11"/>
      <c r="J81" s="11"/>
      <c r="K81" s="29"/>
      <c r="L81" s="12"/>
    </row>
    <row r="82" spans="2:12">
      <c r="B82" s="72" t="s">
        <v>147</v>
      </c>
      <c r="K82" s="30"/>
      <c r="L82" s="15"/>
    </row>
    <row r="83" spans="2:12">
      <c r="B83" s="61" t="s">
        <v>148</v>
      </c>
      <c r="C83" s="11"/>
      <c r="D83" s="11"/>
      <c r="E83" s="11"/>
      <c r="F83" s="11"/>
      <c r="G83" s="11"/>
      <c r="H83" s="11"/>
      <c r="I83" s="11"/>
      <c r="J83" s="11"/>
      <c r="K83" s="29">
        <v>8748</v>
      </c>
      <c r="L83" s="12">
        <v>3839</v>
      </c>
    </row>
    <row r="84" spans="2:12">
      <c r="B84" s="74" t="s">
        <v>149</v>
      </c>
      <c r="K84" s="30">
        <v>1243</v>
      </c>
      <c r="L84" s="15">
        <v>1318</v>
      </c>
    </row>
    <row r="85" spans="2:12">
      <c r="B85" s="11"/>
      <c r="C85" s="11"/>
      <c r="D85" s="11"/>
      <c r="E85" s="11"/>
      <c r="F85" s="11"/>
      <c r="G85" s="11"/>
      <c r="H85" s="11"/>
      <c r="I85" s="11"/>
      <c r="J85" s="11"/>
      <c r="K85" s="29"/>
      <c r="L85" s="12"/>
    </row>
    <row r="86" spans="2:12">
      <c r="B86" s="31" t="s">
        <v>150</v>
      </c>
      <c r="K86" s="30"/>
      <c r="L86" s="15"/>
    </row>
    <row r="87" spans="2:12">
      <c r="B87" s="61" t="s">
        <v>151</v>
      </c>
      <c r="C87" s="11"/>
      <c r="D87" s="11"/>
      <c r="E87" s="11"/>
      <c r="F87" s="11"/>
      <c r="G87" s="11"/>
      <c r="H87" s="11"/>
      <c r="I87" s="11"/>
      <c r="J87" s="11"/>
      <c r="K87" s="29">
        <v>9171</v>
      </c>
      <c r="L87" s="12">
        <v>4370</v>
      </c>
    </row>
    <row r="88" spans="2:12">
      <c r="B88" s="75" t="s">
        <v>152</v>
      </c>
      <c r="K88" s="30">
        <v>1243</v>
      </c>
      <c r="L88" s="15">
        <v>1318</v>
      </c>
    </row>
    <row r="89" spans="2:12">
      <c r="B89" s="11"/>
      <c r="C89" s="11"/>
      <c r="D89" s="11"/>
      <c r="E89" s="11"/>
      <c r="F89" s="11"/>
      <c r="G89" s="11"/>
      <c r="H89" s="11"/>
      <c r="I89" s="11"/>
      <c r="J89" s="11"/>
      <c r="K89" s="32"/>
      <c r="L89" s="33"/>
    </row>
    <row r="90" spans="2:12">
      <c r="B90" s="31" t="s">
        <v>153</v>
      </c>
      <c r="K90" s="34">
        <v>4.62</v>
      </c>
      <c r="L90" s="34">
        <v>2.21</v>
      </c>
    </row>
    <row r="91" spans="2:12">
      <c r="B91" s="11" t="s">
        <v>154</v>
      </c>
      <c r="C91" s="11"/>
      <c r="D91" s="11"/>
      <c r="E91" s="11"/>
      <c r="F91" s="11"/>
      <c r="G91" s="11"/>
      <c r="H91" s="11"/>
      <c r="I91" s="11"/>
      <c r="J91" s="11"/>
      <c r="K91" s="32">
        <v>4.53</v>
      </c>
      <c r="L91" s="33">
        <v>2.17</v>
      </c>
    </row>
    <row r="92" spans="2:12">
      <c r="K92" s="34"/>
      <c r="L92" s="34"/>
    </row>
    <row r="93" spans="2:12">
      <c r="B93" s="11" t="s">
        <v>155</v>
      </c>
      <c r="C93" s="11"/>
      <c r="D93" s="11"/>
      <c r="E93" s="11"/>
      <c r="F93" s="11"/>
      <c r="G93" s="11"/>
      <c r="H93" s="11"/>
      <c r="I93" s="11"/>
      <c r="J93" s="11"/>
      <c r="K93" s="32">
        <v>4.41</v>
      </c>
      <c r="L93" s="33">
        <v>1.94</v>
      </c>
    </row>
    <row r="94" spans="2:12">
      <c r="B94" s="31" t="s">
        <v>156</v>
      </c>
      <c r="K94" s="34">
        <v>4.32</v>
      </c>
      <c r="L94" s="34">
        <v>1.91</v>
      </c>
    </row>
    <row r="95" spans="2:12">
      <c r="B95" s="11"/>
      <c r="C95" s="11"/>
      <c r="D95" s="11"/>
      <c r="E95" s="11"/>
      <c r="F95" s="11"/>
      <c r="G95" s="11"/>
      <c r="H95" s="11"/>
      <c r="I95" s="11"/>
      <c r="J95" s="11"/>
      <c r="K95" s="33"/>
      <c r="L95" s="33"/>
    </row>
    <row r="96" spans="2:12">
      <c r="B96" s="31" t="s">
        <v>157</v>
      </c>
      <c r="K96" s="34">
        <v>4.08</v>
      </c>
      <c r="L96" s="34">
        <v>3.16</v>
      </c>
    </row>
    <row r="97" spans="2:12">
      <c r="B97" s="11" t="s">
        <v>158</v>
      </c>
      <c r="C97" s="11"/>
      <c r="D97" s="11"/>
      <c r="E97" s="11"/>
      <c r="F97" s="11"/>
      <c r="G97" s="11"/>
      <c r="H97" s="11"/>
      <c r="I97" s="11"/>
      <c r="J97" s="11"/>
      <c r="K97" s="33">
        <v>3.99</v>
      </c>
      <c r="L97" s="33">
        <v>3.11</v>
      </c>
    </row>
    <row r="98" spans="2:12">
      <c r="B98" s="35"/>
      <c r="C98" s="35"/>
      <c r="D98" s="35"/>
      <c r="E98" s="35"/>
      <c r="F98" s="35"/>
      <c r="G98" s="35"/>
      <c r="H98" s="35"/>
      <c r="I98" s="35"/>
      <c r="J98" s="35"/>
      <c r="K98" s="36"/>
      <c r="L98" s="36"/>
    </row>
    <row r="99" spans="2:12">
      <c r="B99" s="11" t="s">
        <v>159</v>
      </c>
      <c r="C99" s="11"/>
      <c r="D99" s="11"/>
      <c r="E99" s="11"/>
      <c r="F99" s="11"/>
      <c r="G99" s="11"/>
      <c r="H99" s="11"/>
      <c r="I99" s="11"/>
      <c r="J99" s="11"/>
      <c r="K99" s="33">
        <v>3.63</v>
      </c>
      <c r="L99" s="33">
        <v>4.0999999999999996</v>
      </c>
    </row>
    <row r="101" spans="2:12">
      <c r="B101" s="18" t="s">
        <v>122</v>
      </c>
    </row>
    <row r="105" spans="2:12" ht="17">
      <c r="B105" s="8" t="s">
        <v>162</v>
      </c>
      <c r="C105" s="9"/>
      <c r="D105" s="9"/>
      <c r="E105" s="9"/>
      <c r="F105" s="9"/>
      <c r="G105" s="9"/>
      <c r="H105" s="9"/>
      <c r="I105" s="9"/>
      <c r="J105" s="9"/>
      <c r="K105" s="9"/>
      <c r="L105" s="9"/>
    </row>
    <row r="107" spans="2:12">
      <c r="K107" s="25" t="s">
        <v>142</v>
      </c>
      <c r="L107" s="25"/>
    </row>
    <row r="108" spans="2:12">
      <c r="K108" s="26" t="s">
        <v>163</v>
      </c>
      <c r="L108" s="26"/>
    </row>
    <row r="109" spans="2:12">
      <c r="K109" s="27">
        <v>2019</v>
      </c>
      <c r="L109" s="28" t="s">
        <v>143</v>
      </c>
    </row>
    <row r="110" spans="2:12">
      <c r="B110" s="37" t="s">
        <v>96</v>
      </c>
      <c r="C110" s="11"/>
      <c r="D110" s="11"/>
      <c r="E110" s="11"/>
      <c r="F110" s="11"/>
      <c r="G110" s="11"/>
      <c r="H110" s="11"/>
      <c r="I110" s="11"/>
      <c r="J110" s="11"/>
      <c r="K110" s="11"/>
      <c r="L110" s="11"/>
    </row>
    <row r="111" spans="2:12">
      <c r="B111" s="38" t="s">
        <v>164</v>
      </c>
      <c r="K111" s="34"/>
      <c r="L111" s="34"/>
    </row>
    <row r="112" spans="2:12">
      <c r="B112" s="11" t="s">
        <v>165</v>
      </c>
      <c r="C112" s="11"/>
      <c r="D112" s="11"/>
      <c r="E112" s="11"/>
      <c r="F112" s="11"/>
      <c r="G112" s="11"/>
      <c r="H112" s="11"/>
      <c r="I112" s="11"/>
      <c r="J112" s="11"/>
      <c r="K112" s="12">
        <v>27544</v>
      </c>
      <c r="L112" s="12">
        <v>27615</v>
      </c>
    </row>
    <row r="113" spans="2:12">
      <c r="B113" s="7" t="s">
        <v>99</v>
      </c>
      <c r="K113" s="15">
        <v>128114</v>
      </c>
      <c r="L113" s="15">
        <v>133311</v>
      </c>
    </row>
    <row r="114" spans="2:12">
      <c r="B114" s="11" t="s">
        <v>166</v>
      </c>
      <c r="C114" s="11"/>
      <c r="D114" s="11"/>
      <c r="E114" s="11"/>
      <c r="F114" s="11"/>
      <c r="G114" s="11"/>
      <c r="H114" s="11"/>
      <c r="I114" s="11"/>
      <c r="J114" s="11"/>
      <c r="K114" s="12">
        <v>42452</v>
      </c>
      <c r="L114" s="12">
        <v>44831</v>
      </c>
    </row>
    <row r="115" spans="2:12">
      <c r="B115" s="7" t="s">
        <v>167</v>
      </c>
      <c r="K115" s="15">
        <v>5861</v>
      </c>
      <c r="L115" s="15">
        <v>6136</v>
      </c>
    </row>
    <row r="116" spans="2:12">
      <c r="B116" s="11" t="s">
        <v>188</v>
      </c>
      <c r="C116" s="11"/>
      <c r="D116" s="11"/>
      <c r="E116" s="11"/>
      <c r="F116" s="11"/>
      <c r="G116" s="11"/>
      <c r="H116" s="11"/>
      <c r="I116" s="11"/>
      <c r="J116" s="11"/>
      <c r="K116" s="12">
        <v>110</v>
      </c>
      <c r="L116" s="12">
        <v>108</v>
      </c>
    </row>
    <row r="117" spans="2:12">
      <c r="B117" s="7" t="s">
        <v>189</v>
      </c>
      <c r="K117" s="15">
        <v>1719</v>
      </c>
      <c r="L117" s="15">
        <v>1517</v>
      </c>
    </row>
    <row r="118" spans="2:12">
      <c r="B118" s="11" t="s">
        <v>190</v>
      </c>
      <c r="C118" s="11"/>
      <c r="D118" s="11"/>
      <c r="E118" s="11"/>
      <c r="F118" s="11"/>
      <c r="G118" s="11"/>
      <c r="H118" s="11"/>
      <c r="I118" s="11"/>
      <c r="J118" s="11"/>
      <c r="K118" s="12">
        <v>14</v>
      </c>
      <c r="L118" s="12">
        <v>16</v>
      </c>
    </row>
    <row r="119" spans="2:12">
      <c r="B119" s="7" t="s">
        <v>191</v>
      </c>
      <c r="K119" s="15">
        <v>1081</v>
      </c>
      <c r="L119" s="15">
        <v>992</v>
      </c>
    </row>
    <row r="120" spans="2:12">
      <c r="B120" s="11" t="s">
        <v>181</v>
      </c>
      <c r="C120" s="11"/>
      <c r="D120" s="11"/>
      <c r="E120" s="11"/>
      <c r="F120" s="11"/>
      <c r="G120" s="11"/>
      <c r="H120" s="11"/>
      <c r="I120" s="11"/>
      <c r="J120" s="11"/>
      <c r="K120" s="12">
        <v>132</v>
      </c>
      <c r="L120" s="12">
        <v>291</v>
      </c>
    </row>
    <row r="121" spans="2:12">
      <c r="B121" s="7" t="s">
        <v>168</v>
      </c>
      <c r="K121" s="15">
        <v>807</v>
      </c>
      <c r="L121" s="15">
        <v>769</v>
      </c>
    </row>
    <row r="122" spans="2:12">
      <c r="B122" s="37" t="s">
        <v>169</v>
      </c>
      <c r="C122" s="11"/>
      <c r="D122" s="11"/>
      <c r="E122" s="11"/>
      <c r="F122" s="11"/>
      <c r="G122" s="11"/>
      <c r="H122" s="11"/>
      <c r="I122" s="11"/>
      <c r="J122" s="11"/>
      <c r="K122" s="12">
        <v>207834</v>
      </c>
      <c r="L122" s="12">
        <v>215587</v>
      </c>
    </row>
    <row r="123" spans="2:12">
      <c r="B123" s="38" t="s">
        <v>170</v>
      </c>
      <c r="K123" s="15"/>
      <c r="L123" s="15"/>
    </row>
    <row r="124" spans="2:12">
      <c r="B124" s="11" t="s">
        <v>188</v>
      </c>
      <c r="C124" s="11"/>
      <c r="D124" s="11"/>
      <c r="E124" s="11"/>
      <c r="F124" s="11"/>
      <c r="G124" s="11"/>
      <c r="H124" s="11"/>
      <c r="I124" s="11"/>
      <c r="J124" s="11"/>
      <c r="K124" s="12">
        <v>92</v>
      </c>
      <c r="L124" s="12">
        <v>87</v>
      </c>
    </row>
    <row r="125" spans="2:12">
      <c r="B125" s="7" t="s">
        <v>192</v>
      </c>
      <c r="K125" s="15">
        <v>4427</v>
      </c>
      <c r="L125" s="15">
        <v>4234</v>
      </c>
    </row>
    <row r="126" spans="2:12">
      <c r="B126" s="11" t="s">
        <v>193</v>
      </c>
      <c r="C126" s="11"/>
      <c r="D126" s="11"/>
      <c r="E126" s="11"/>
      <c r="F126" s="11"/>
      <c r="G126" s="11"/>
      <c r="H126" s="11"/>
      <c r="I126" s="11"/>
      <c r="J126" s="11"/>
      <c r="K126" s="12">
        <v>627</v>
      </c>
      <c r="L126" s="12">
        <v>457</v>
      </c>
    </row>
    <row r="127" spans="2:12">
      <c r="B127" s="7" t="s">
        <v>194</v>
      </c>
      <c r="K127" s="15">
        <v>230</v>
      </c>
      <c r="L127" s="15">
        <v>16</v>
      </c>
    </row>
    <row r="128" spans="2:12">
      <c r="B128" s="11" t="s">
        <v>168</v>
      </c>
      <c r="C128" s="11"/>
      <c r="D128" s="11"/>
      <c r="E128" s="11"/>
      <c r="F128" s="11"/>
      <c r="G128" s="11"/>
      <c r="H128" s="11"/>
      <c r="I128" s="11"/>
      <c r="J128" s="11"/>
      <c r="K128" s="12">
        <v>6187</v>
      </c>
      <c r="L128" s="12">
        <v>6375</v>
      </c>
    </row>
    <row r="129" spans="2:12">
      <c r="B129" s="7" t="s">
        <v>97</v>
      </c>
      <c r="K129" s="15">
        <v>7238</v>
      </c>
      <c r="L129" s="15">
        <v>7074</v>
      </c>
    </row>
    <row r="130" spans="2:12">
      <c r="B130" s="11" t="s">
        <v>195</v>
      </c>
      <c r="C130" s="11"/>
      <c r="D130" s="11"/>
      <c r="E130" s="11"/>
      <c r="F130" s="11"/>
      <c r="G130" s="11"/>
      <c r="H130" s="11"/>
      <c r="I130" s="11"/>
      <c r="J130" s="11"/>
      <c r="K130" s="12">
        <v>10013</v>
      </c>
      <c r="L130" s="12">
        <v>39</v>
      </c>
    </row>
    <row r="131" spans="2:12">
      <c r="B131" s="38" t="s">
        <v>98</v>
      </c>
      <c r="K131" s="15">
        <v>28814</v>
      </c>
      <c r="L131" s="15">
        <v>18281</v>
      </c>
    </row>
    <row r="132" spans="2:12">
      <c r="B132" s="37" t="s">
        <v>171</v>
      </c>
      <c r="C132" s="11"/>
      <c r="D132" s="11"/>
      <c r="E132" s="11"/>
      <c r="F132" s="11"/>
      <c r="G132" s="11"/>
      <c r="H132" s="11"/>
      <c r="I132" s="11"/>
      <c r="J132" s="11"/>
      <c r="K132" s="12">
        <v>236648</v>
      </c>
      <c r="L132" s="12">
        <v>233868</v>
      </c>
    </row>
    <row r="133" spans="2:12">
      <c r="B133" s="38" t="s">
        <v>200</v>
      </c>
      <c r="K133" s="15"/>
      <c r="L133" s="15"/>
    </row>
    <row r="134" spans="2:12">
      <c r="B134" s="37" t="s">
        <v>172</v>
      </c>
      <c r="C134" s="11"/>
      <c r="D134" s="11"/>
      <c r="E134" s="11"/>
      <c r="F134" s="11"/>
      <c r="G134" s="11"/>
      <c r="H134" s="11"/>
      <c r="I134" s="11"/>
      <c r="J134" s="11"/>
      <c r="K134" s="12"/>
      <c r="L134" s="12"/>
    </row>
    <row r="135" spans="2:12">
      <c r="B135" s="7" t="s">
        <v>173</v>
      </c>
      <c r="K135" s="15">
        <v>1736</v>
      </c>
      <c r="L135" s="15">
        <v>1736</v>
      </c>
    </row>
    <row r="136" spans="2:12">
      <c r="B136" s="11" t="s">
        <v>174</v>
      </c>
      <c r="C136" s="11"/>
      <c r="D136" s="11"/>
      <c r="E136" s="11"/>
      <c r="F136" s="11"/>
      <c r="G136" s="11"/>
      <c r="H136" s="11"/>
      <c r="I136" s="11"/>
      <c r="J136" s="11"/>
      <c r="K136" s="12">
        <v>17620</v>
      </c>
      <c r="L136" s="12">
        <v>17620</v>
      </c>
    </row>
    <row r="137" spans="2:12">
      <c r="B137" s="7" t="s">
        <v>175</v>
      </c>
      <c r="K137" s="15">
        <v>24882</v>
      </c>
      <c r="L137" s="15">
        <v>19061</v>
      </c>
    </row>
    <row r="138" spans="2:12">
      <c r="B138" s="11" t="s">
        <v>101</v>
      </c>
      <c r="C138" s="11"/>
      <c r="D138" s="11"/>
      <c r="E138" s="11"/>
      <c r="F138" s="11"/>
      <c r="G138" s="11"/>
      <c r="H138" s="11"/>
      <c r="I138" s="11"/>
      <c r="J138" s="11"/>
      <c r="K138" s="12">
        <v>31484</v>
      </c>
      <c r="L138" s="12">
        <v>26068</v>
      </c>
    </row>
    <row r="139" spans="2:12">
      <c r="B139" s="38" t="s">
        <v>176</v>
      </c>
      <c r="K139" s="15">
        <v>75722</v>
      </c>
      <c r="L139" s="15">
        <v>64485</v>
      </c>
    </row>
    <row r="140" spans="2:12">
      <c r="B140" s="11" t="s">
        <v>177</v>
      </c>
      <c r="C140" s="11"/>
      <c r="D140" s="11"/>
      <c r="E140" s="11"/>
      <c r="F140" s="11"/>
      <c r="G140" s="11"/>
      <c r="H140" s="11"/>
      <c r="I140" s="11"/>
      <c r="J140" s="11"/>
      <c r="K140" s="12">
        <v>8831</v>
      </c>
      <c r="L140" s="12">
        <v>7404</v>
      </c>
    </row>
    <row r="141" spans="2:12">
      <c r="B141" s="38" t="s">
        <v>102</v>
      </c>
      <c r="K141" s="15">
        <v>84553</v>
      </c>
      <c r="L141" s="15">
        <v>71889</v>
      </c>
    </row>
    <row r="142" spans="2:12">
      <c r="B142" s="37" t="s">
        <v>178</v>
      </c>
      <c r="C142" s="11"/>
      <c r="D142" s="11"/>
      <c r="E142" s="11"/>
      <c r="F142" s="11"/>
      <c r="G142" s="11"/>
      <c r="H142" s="11"/>
      <c r="I142" s="11"/>
      <c r="J142" s="11"/>
      <c r="K142" s="12"/>
      <c r="L142" s="12"/>
    </row>
    <row r="143" spans="2:12">
      <c r="B143" s="7" t="s">
        <v>196</v>
      </c>
      <c r="K143" s="15">
        <v>97564</v>
      </c>
      <c r="L143" s="15">
        <v>106997</v>
      </c>
    </row>
    <row r="144" spans="2:12">
      <c r="B144" s="11" t="s">
        <v>190</v>
      </c>
      <c r="C144" s="11"/>
      <c r="D144" s="11"/>
      <c r="E144" s="11"/>
      <c r="F144" s="11"/>
      <c r="G144" s="11"/>
      <c r="H144" s="11"/>
      <c r="I144" s="11"/>
      <c r="J144" s="11"/>
      <c r="K144" s="12">
        <v>2848</v>
      </c>
      <c r="L144" s="12">
        <v>2681</v>
      </c>
    </row>
    <row r="145" spans="2:12">
      <c r="B145" s="7" t="s">
        <v>179</v>
      </c>
      <c r="K145" s="15">
        <v>12824</v>
      </c>
      <c r="L145" s="15">
        <v>13165</v>
      </c>
    </row>
    <row r="146" spans="2:12">
      <c r="B146" s="11" t="s">
        <v>180</v>
      </c>
      <c r="C146" s="11"/>
      <c r="D146" s="11"/>
      <c r="E146" s="11"/>
      <c r="F146" s="11"/>
      <c r="G146" s="11"/>
      <c r="H146" s="11"/>
      <c r="I146" s="11"/>
      <c r="J146" s="11"/>
      <c r="K146" s="12">
        <v>1022</v>
      </c>
      <c r="L146" s="12">
        <v>576</v>
      </c>
    </row>
    <row r="147" spans="2:12">
      <c r="B147" s="7" t="s">
        <v>181</v>
      </c>
      <c r="K147" s="15">
        <v>352</v>
      </c>
      <c r="L147" s="15">
        <v>766</v>
      </c>
    </row>
    <row r="148" spans="2:12">
      <c r="B148" s="11" t="s">
        <v>197</v>
      </c>
      <c r="C148" s="11"/>
      <c r="D148" s="11"/>
      <c r="E148" s="11"/>
      <c r="F148" s="11"/>
      <c r="G148" s="11"/>
      <c r="H148" s="11"/>
      <c r="I148" s="11"/>
      <c r="J148" s="11"/>
      <c r="K148" s="12">
        <v>1943</v>
      </c>
      <c r="L148" s="12">
        <v>1816</v>
      </c>
    </row>
    <row r="149" spans="2:12">
      <c r="B149" s="7" t="s">
        <v>186</v>
      </c>
      <c r="K149" s="15">
        <v>701</v>
      </c>
      <c r="L149" s="15">
        <v>1152</v>
      </c>
    </row>
    <row r="150" spans="2:12">
      <c r="B150" s="37" t="s">
        <v>182</v>
      </c>
      <c r="C150" s="11"/>
      <c r="D150" s="11"/>
      <c r="E150" s="11"/>
      <c r="F150" s="11"/>
      <c r="G150" s="11"/>
      <c r="H150" s="11"/>
      <c r="I150" s="11"/>
      <c r="J150" s="11"/>
      <c r="K150" s="12">
        <v>117254</v>
      </c>
      <c r="L150" s="12">
        <v>127153</v>
      </c>
    </row>
    <row r="151" spans="2:12">
      <c r="B151" s="38" t="s">
        <v>183</v>
      </c>
      <c r="K151" s="15"/>
      <c r="L151" s="15"/>
    </row>
    <row r="152" spans="2:12">
      <c r="B152" s="11" t="s">
        <v>184</v>
      </c>
      <c r="C152" s="11"/>
      <c r="D152" s="11"/>
      <c r="E152" s="11"/>
      <c r="F152" s="11"/>
      <c r="G152" s="11"/>
      <c r="H152" s="11"/>
      <c r="I152" s="11"/>
      <c r="J152" s="11"/>
      <c r="K152" s="12">
        <v>68</v>
      </c>
      <c r="L152" s="12">
        <v>114</v>
      </c>
    </row>
    <row r="153" spans="2:12">
      <c r="B153" s="7" t="s">
        <v>198</v>
      </c>
      <c r="K153" s="15">
        <v>5410</v>
      </c>
      <c r="L153" s="15">
        <v>4584</v>
      </c>
    </row>
    <row r="154" spans="2:12">
      <c r="B154" s="11" t="s">
        <v>199</v>
      </c>
      <c r="C154" s="11"/>
      <c r="D154" s="11"/>
      <c r="E154" s="11"/>
      <c r="F154" s="11"/>
      <c r="G154" s="11"/>
      <c r="H154" s="11"/>
      <c r="I154" s="11"/>
      <c r="J154" s="11"/>
      <c r="K154" s="12">
        <v>1346</v>
      </c>
      <c r="L154" s="12">
        <v>1220</v>
      </c>
    </row>
    <row r="155" spans="2:12">
      <c r="B155" s="7" t="s">
        <v>181</v>
      </c>
      <c r="K155" s="15">
        <v>3799</v>
      </c>
      <c r="L155" s="15">
        <v>5574</v>
      </c>
    </row>
    <row r="156" spans="2:12">
      <c r="B156" s="11" t="s">
        <v>185</v>
      </c>
      <c r="C156" s="11"/>
      <c r="D156" s="11"/>
      <c r="E156" s="11"/>
      <c r="F156" s="11"/>
      <c r="G156" s="11"/>
      <c r="H156" s="11"/>
      <c r="I156" s="11"/>
      <c r="J156" s="11"/>
      <c r="K156" s="12">
        <v>22864</v>
      </c>
      <c r="L156" s="12">
        <v>22568</v>
      </c>
    </row>
    <row r="157" spans="2:12">
      <c r="B157" s="7" t="s">
        <v>186</v>
      </c>
      <c r="K157" s="15">
        <v>210</v>
      </c>
      <c r="L157" s="15">
        <v>766</v>
      </c>
    </row>
    <row r="158" spans="2:12">
      <c r="B158" s="11" t="s">
        <v>210</v>
      </c>
      <c r="C158" s="11"/>
      <c r="D158" s="11"/>
      <c r="E158" s="11"/>
      <c r="F158" s="11"/>
      <c r="G158" s="11"/>
      <c r="H158" s="11"/>
      <c r="I158" s="11"/>
      <c r="J158" s="11"/>
      <c r="K158" s="12">
        <v>1145</v>
      </c>
      <c r="L158" s="12" t="s">
        <v>103</v>
      </c>
    </row>
    <row r="159" spans="2:12">
      <c r="B159" s="38" t="s">
        <v>100</v>
      </c>
      <c r="K159" s="15">
        <v>34841</v>
      </c>
      <c r="L159" s="15">
        <v>34826</v>
      </c>
    </row>
    <row r="160" spans="2:12">
      <c r="B160" s="37" t="s">
        <v>187</v>
      </c>
      <c r="C160" s="11"/>
      <c r="D160" s="11"/>
      <c r="E160" s="11"/>
      <c r="F160" s="11"/>
      <c r="G160" s="11"/>
      <c r="H160" s="11"/>
      <c r="I160" s="11"/>
      <c r="J160" s="11"/>
      <c r="K160" s="12">
        <v>236648</v>
      </c>
      <c r="L160" s="12">
        <v>233868</v>
      </c>
    </row>
    <row r="162" spans="2:12">
      <c r="B162" s="18" t="s">
        <v>122</v>
      </c>
    </row>
    <row r="166" spans="2:12" ht="18">
      <c r="B166" s="39"/>
      <c r="C166" s="40"/>
      <c r="D166" s="41"/>
      <c r="E166" s="41"/>
      <c r="F166" s="41"/>
      <c r="G166" s="41"/>
      <c r="H166" s="41"/>
      <c r="I166" s="41"/>
      <c r="J166" s="41"/>
      <c r="K166" s="41"/>
      <c r="L166" s="4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FADD7-5D9E-C041-B91B-CAB994BF949B}">
  <sheetPr>
    <tabColor rgb="FFF3AB2C"/>
  </sheetPr>
  <dimension ref="B7:W148"/>
  <sheetViews>
    <sheetView showGridLines="0" topLeftCell="A125" zoomScale="75" zoomScaleNormal="83" workbookViewId="0">
      <selection activeCell="G10" sqref="G10"/>
    </sheetView>
  </sheetViews>
  <sheetFormatPr baseColWidth="10" defaultRowHeight="16"/>
  <cols>
    <col min="1" max="1" width="10.83203125" style="7"/>
    <col min="2" max="2" width="48.33203125" style="7" customWidth="1"/>
    <col min="3" max="3" width="15" style="7" bestFit="1" customWidth="1"/>
    <col min="4" max="8" width="21.5" style="7" bestFit="1" customWidth="1"/>
    <col min="9" max="15" width="15" style="7" bestFit="1" customWidth="1"/>
    <col min="16" max="16384" width="10.83203125" style="7"/>
  </cols>
  <sheetData>
    <row r="7" spans="2:20" ht="18">
      <c r="B7" s="154" t="s">
        <v>234</v>
      </c>
      <c r="C7" s="155"/>
      <c r="D7" s="155"/>
      <c r="E7" s="155"/>
      <c r="F7" s="155"/>
      <c r="G7" s="155"/>
      <c r="H7" s="155"/>
    </row>
    <row r="10" spans="2:20" ht="18">
      <c r="B10" s="146" t="s">
        <v>123</v>
      </c>
      <c r="C10" s="40"/>
      <c r="D10" s="40"/>
      <c r="E10" s="40"/>
      <c r="F10" s="40"/>
      <c r="G10" s="40"/>
      <c r="H10" s="40"/>
    </row>
    <row r="12" spans="2:20">
      <c r="D12" s="63" t="s">
        <v>272</v>
      </c>
      <c r="E12" s="63"/>
      <c r="F12" s="63"/>
      <c r="G12" s="63"/>
      <c r="H12" s="63"/>
    </row>
    <row r="13" spans="2:20">
      <c r="D13" s="64">
        <v>42369</v>
      </c>
      <c r="E13" s="64">
        <v>42735</v>
      </c>
      <c r="F13" s="64">
        <v>43100</v>
      </c>
      <c r="G13" s="64">
        <v>43465</v>
      </c>
      <c r="H13" s="153">
        <v>43830</v>
      </c>
    </row>
    <row r="14" spans="2:20">
      <c r="B14" s="11" t="s">
        <v>236</v>
      </c>
      <c r="C14" s="108"/>
      <c r="D14" s="83">
        <v>20511000000</v>
      </c>
      <c r="E14" s="83">
        <v>20792000000</v>
      </c>
      <c r="F14" s="83">
        <v>21888000000</v>
      </c>
      <c r="G14" s="83">
        <v>22471000000</v>
      </c>
      <c r="H14" s="83">
        <v>23969000000</v>
      </c>
      <c r="I14" s="109"/>
      <c r="J14" s="109"/>
      <c r="K14" s="109"/>
      <c r="L14" s="109"/>
      <c r="M14" s="109"/>
      <c r="N14" s="109"/>
      <c r="O14" s="109"/>
      <c r="P14" s="109"/>
      <c r="Q14" s="109"/>
      <c r="R14" s="109"/>
      <c r="S14" s="109"/>
      <c r="T14" s="109"/>
    </row>
    <row r="15" spans="2:20">
      <c r="B15" s="152" t="s">
        <v>237</v>
      </c>
      <c r="C15" s="109"/>
      <c r="D15" s="84">
        <v>20511000000</v>
      </c>
      <c r="E15" s="84">
        <v>20792000000</v>
      </c>
      <c r="F15" s="84">
        <v>21888000000</v>
      </c>
      <c r="G15" s="84">
        <v>22471000000</v>
      </c>
      <c r="H15" s="84">
        <v>23969000000</v>
      </c>
      <c r="I15" s="109"/>
      <c r="J15" s="109"/>
      <c r="K15" s="109"/>
      <c r="L15" s="109"/>
      <c r="M15" s="109"/>
      <c r="N15" s="109"/>
      <c r="O15" s="109"/>
      <c r="P15" s="109"/>
      <c r="Q15" s="109"/>
      <c r="R15" s="109"/>
      <c r="S15" s="109"/>
      <c r="T15" s="109"/>
    </row>
    <row r="16" spans="2:20">
      <c r="B16" s="110" t="s">
        <v>238</v>
      </c>
      <c r="C16" s="108"/>
      <c r="D16" s="83">
        <v>12931000000</v>
      </c>
      <c r="E16" s="83">
        <v>13003000000</v>
      </c>
      <c r="F16" s="83">
        <v>13540000000</v>
      </c>
      <c r="G16" s="83">
        <v>13967000000</v>
      </c>
      <c r="H16" s="83">
        <v>14592000000</v>
      </c>
      <c r="I16" s="109"/>
      <c r="J16" s="109"/>
      <c r="K16" s="109"/>
      <c r="L16" s="109"/>
      <c r="M16" s="109"/>
      <c r="N16" s="109"/>
      <c r="O16" s="109"/>
      <c r="P16" s="109"/>
      <c r="Q16" s="109"/>
      <c r="R16" s="109"/>
      <c r="S16" s="109"/>
      <c r="T16" s="109"/>
    </row>
    <row r="17" spans="2:20">
      <c r="B17" s="7" t="s">
        <v>240</v>
      </c>
      <c r="C17" s="109"/>
      <c r="D17" s="84">
        <v>7580000000</v>
      </c>
      <c r="E17" s="84">
        <v>7789000000</v>
      </c>
      <c r="F17" s="84">
        <v>8348000000</v>
      </c>
      <c r="G17" s="84">
        <v>8504000000</v>
      </c>
      <c r="H17" s="84">
        <v>9377000000</v>
      </c>
      <c r="I17" s="109"/>
      <c r="J17" s="109"/>
      <c r="K17" s="109"/>
      <c r="L17" s="109"/>
      <c r="M17" s="109"/>
      <c r="N17" s="109"/>
      <c r="O17" s="109"/>
      <c r="P17" s="109"/>
      <c r="Q17" s="109"/>
      <c r="R17" s="109"/>
      <c r="S17" s="109"/>
      <c r="T17" s="109"/>
    </row>
    <row r="18" spans="2:20">
      <c r="B18" s="11" t="s">
        <v>239</v>
      </c>
      <c r="C18" s="108"/>
      <c r="D18" s="83">
        <v>4916000000</v>
      </c>
      <c r="E18" s="83">
        <v>5080000000</v>
      </c>
      <c r="F18" s="83">
        <v>5072000000</v>
      </c>
      <c r="G18" s="83">
        <v>5442000000</v>
      </c>
      <c r="H18" s="83">
        <v>5839000000</v>
      </c>
      <c r="I18" s="109"/>
      <c r="J18" s="109"/>
      <c r="K18" s="109"/>
      <c r="L18" s="109"/>
      <c r="M18" s="109"/>
      <c r="N18" s="109"/>
      <c r="O18" s="109"/>
      <c r="P18" s="109"/>
      <c r="Q18" s="109"/>
      <c r="R18" s="109"/>
      <c r="S18" s="109"/>
      <c r="T18" s="109"/>
    </row>
    <row r="19" spans="2:20">
      <c r="B19" s="62" t="s">
        <v>241</v>
      </c>
      <c r="D19" s="84"/>
      <c r="E19" s="84"/>
      <c r="F19" s="84"/>
      <c r="G19" s="84"/>
      <c r="H19" s="84"/>
      <c r="Q19" s="109"/>
      <c r="R19" s="109"/>
      <c r="S19" s="109"/>
      <c r="T19" s="109"/>
    </row>
    <row r="20" spans="2:20">
      <c r="B20" s="11" t="s">
        <v>215</v>
      </c>
      <c r="C20" s="108"/>
      <c r="D20" s="83">
        <v>2664000000</v>
      </c>
      <c r="E20" s="83">
        <v>2709000000</v>
      </c>
      <c r="F20" s="83">
        <v>3276000000</v>
      </c>
      <c r="G20" s="83">
        <v>3062000000</v>
      </c>
      <c r="H20" s="83">
        <v>3538000000</v>
      </c>
      <c r="I20" s="109"/>
      <c r="J20" s="109"/>
      <c r="K20" s="109"/>
      <c r="L20" s="109"/>
      <c r="M20" s="109"/>
      <c r="N20" s="109"/>
      <c r="O20" s="109"/>
      <c r="P20" s="109"/>
      <c r="Q20" s="109"/>
      <c r="R20" s="109"/>
      <c r="S20" s="109"/>
      <c r="T20" s="109"/>
    </row>
    <row r="21" spans="2:20">
      <c r="B21" s="7" t="s">
        <v>242</v>
      </c>
      <c r="C21" s="109"/>
      <c r="D21" s="84">
        <v>-401000000</v>
      </c>
      <c r="E21" s="84">
        <v>-410000000</v>
      </c>
      <c r="F21" s="84">
        <v>-436000000</v>
      </c>
      <c r="G21" s="84">
        <v>-480000000</v>
      </c>
      <c r="H21" s="84">
        <v>-484000000</v>
      </c>
      <c r="I21" s="109"/>
      <c r="J21" s="109"/>
      <c r="K21" s="109"/>
      <c r="L21" s="109"/>
      <c r="M21" s="109"/>
      <c r="N21" s="109"/>
      <c r="O21" s="109"/>
      <c r="P21" s="109"/>
      <c r="Q21" s="109"/>
    </row>
    <row r="22" spans="2:20">
      <c r="B22" s="61" t="s">
        <v>243</v>
      </c>
      <c r="C22" s="108"/>
      <c r="D22" s="83">
        <v>60000000</v>
      </c>
      <c r="E22" s="83">
        <v>60000000</v>
      </c>
      <c r="F22" s="83">
        <v>72000000</v>
      </c>
      <c r="G22" s="83">
        <v>62000000</v>
      </c>
      <c r="H22" s="83">
        <v>75000000</v>
      </c>
      <c r="I22" s="109"/>
      <c r="J22" s="109"/>
      <c r="K22" s="109"/>
      <c r="L22" s="109"/>
      <c r="M22" s="109"/>
      <c r="N22" s="109"/>
    </row>
    <row r="23" spans="2:20">
      <c r="B23" s="62" t="s">
        <v>244</v>
      </c>
      <c r="C23" s="109"/>
      <c r="D23" s="84">
        <v>459000000</v>
      </c>
      <c r="E23" s="84">
        <v>460000000</v>
      </c>
      <c r="F23" s="84">
        <v>515000000</v>
      </c>
      <c r="G23" s="84">
        <v>541000000</v>
      </c>
      <c r="H23" s="84">
        <v>574000000</v>
      </c>
      <c r="I23" s="109"/>
      <c r="J23" s="109"/>
      <c r="K23" s="109"/>
      <c r="L23" s="109"/>
      <c r="M23" s="109"/>
      <c r="N23" s="109"/>
      <c r="O23" s="109"/>
      <c r="P23" s="109"/>
      <c r="Q23" s="109"/>
    </row>
    <row r="24" spans="2:20">
      <c r="B24" s="61" t="s">
        <v>245</v>
      </c>
      <c r="C24" s="108"/>
      <c r="D24" s="83">
        <v>2000000</v>
      </c>
      <c r="E24" s="83">
        <v>10000000</v>
      </c>
      <c r="F24" s="83">
        <v>-7000000</v>
      </c>
      <c r="G24" s="83">
        <v>1000000</v>
      </c>
      <c r="H24" s="83">
        <v>-15000000</v>
      </c>
      <c r="I24" s="109"/>
      <c r="J24" s="109"/>
      <c r="K24" s="109"/>
      <c r="L24" s="109"/>
      <c r="M24" s="109"/>
      <c r="N24" s="109"/>
    </row>
    <row r="25" spans="2:20">
      <c r="B25" s="7" t="s">
        <v>246</v>
      </c>
      <c r="C25" s="109"/>
      <c r="D25" s="84">
        <v>2838000000</v>
      </c>
      <c r="E25" s="84">
        <v>2412000000</v>
      </c>
      <c r="F25" s="84">
        <v>2908000000</v>
      </c>
      <c r="G25" s="84">
        <v>2852000000</v>
      </c>
      <c r="H25" s="84">
        <v>3284000000</v>
      </c>
      <c r="I25" s="109"/>
      <c r="J25" s="109"/>
      <c r="K25" s="109"/>
      <c r="L25" s="109"/>
      <c r="M25" s="109"/>
      <c r="N25" s="109"/>
      <c r="O25" s="109"/>
      <c r="P25" s="109"/>
      <c r="Q25" s="109"/>
      <c r="R25" s="109"/>
      <c r="S25" s="109"/>
      <c r="T25" s="109"/>
    </row>
    <row r="26" spans="2:20">
      <c r="B26" s="11" t="s">
        <v>247</v>
      </c>
      <c r="C26" s="108"/>
      <c r="D26" s="83">
        <v>697000000</v>
      </c>
      <c r="E26" s="83">
        <v>673000000</v>
      </c>
      <c r="F26" s="83">
        <v>755000000</v>
      </c>
      <c r="G26" s="83">
        <v>757000000</v>
      </c>
      <c r="H26" s="83">
        <v>910000000</v>
      </c>
      <c r="I26" s="109"/>
      <c r="J26" s="109"/>
      <c r="K26" s="109"/>
      <c r="L26" s="109"/>
      <c r="M26" s="109"/>
      <c r="N26" s="109"/>
      <c r="O26" s="109"/>
      <c r="P26" s="109"/>
      <c r="Q26" s="109"/>
      <c r="R26" s="109"/>
      <c r="S26" s="109"/>
      <c r="T26" s="109"/>
    </row>
    <row r="27" spans="2:20">
      <c r="B27" s="7" t="s">
        <v>248</v>
      </c>
      <c r="C27" s="109"/>
      <c r="D27" s="84">
        <v>1892000000</v>
      </c>
      <c r="E27" s="84">
        <v>1540000000</v>
      </c>
      <c r="F27" s="84">
        <v>1935000000</v>
      </c>
      <c r="G27" s="84">
        <v>1903000000</v>
      </c>
      <c r="H27" s="84">
        <v>2166000000</v>
      </c>
      <c r="I27" s="109"/>
      <c r="J27" s="109"/>
      <c r="K27" s="109"/>
      <c r="L27" s="109"/>
      <c r="M27" s="109"/>
      <c r="N27" s="109"/>
      <c r="O27" s="109"/>
      <c r="P27" s="109"/>
      <c r="Q27" s="109"/>
      <c r="R27" s="109"/>
      <c r="S27" s="109"/>
      <c r="T27" s="109"/>
    </row>
    <row r="28" spans="2:20">
      <c r="B28" s="111" t="s">
        <v>226</v>
      </c>
      <c r="C28" s="108"/>
      <c r="D28" s="83">
        <v>1892000000</v>
      </c>
      <c r="E28" s="83">
        <v>1540000000</v>
      </c>
      <c r="F28" s="83">
        <v>1935000000</v>
      </c>
      <c r="G28" s="83">
        <v>1903000000</v>
      </c>
      <c r="H28" s="83">
        <v>2166000000</v>
      </c>
      <c r="I28" s="109"/>
      <c r="J28" s="109"/>
      <c r="K28" s="109"/>
      <c r="L28" s="109"/>
      <c r="M28" s="109"/>
      <c r="N28" s="109"/>
      <c r="O28" s="109"/>
      <c r="P28" s="109"/>
      <c r="Q28" s="109"/>
      <c r="R28" s="109"/>
      <c r="S28" s="109"/>
      <c r="T28" s="109"/>
    </row>
    <row r="29" spans="2:20">
      <c r="B29" s="62" t="s">
        <v>345</v>
      </c>
      <c r="C29" s="109"/>
      <c r="D29" s="84">
        <v>2141000000</v>
      </c>
      <c r="E29" s="84">
        <v>1739000000</v>
      </c>
      <c r="F29" s="84">
        <v>2153000000</v>
      </c>
      <c r="G29" s="84">
        <v>2095000000</v>
      </c>
      <c r="H29" s="84">
        <v>2374000000</v>
      </c>
      <c r="I29" s="109"/>
      <c r="J29" s="109"/>
      <c r="K29" s="109"/>
      <c r="L29" s="109"/>
      <c r="M29" s="109"/>
      <c r="N29" s="109"/>
      <c r="O29" s="109"/>
      <c r="P29" s="109"/>
      <c r="Q29" s="109"/>
      <c r="R29" s="109"/>
      <c r="S29" s="109"/>
      <c r="T29" s="109"/>
    </row>
    <row r="30" spans="2:20">
      <c r="B30" s="112" t="s">
        <v>249</v>
      </c>
      <c r="C30" s="108"/>
      <c r="D30" s="83">
        <v>2141000000</v>
      </c>
      <c r="E30" s="83">
        <v>1739000000</v>
      </c>
      <c r="F30" s="83">
        <v>2153000000</v>
      </c>
      <c r="G30" s="83">
        <v>2095000000</v>
      </c>
      <c r="H30" s="83">
        <v>2374000000</v>
      </c>
      <c r="I30" s="109"/>
      <c r="J30" s="109"/>
      <c r="K30" s="109"/>
      <c r="L30" s="109"/>
      <c r="M30" s="109"/>
      <c r="N30" s="109"/>
      <c r="O30" s="109"/>
      <c r="P30" s="109"/>
      <c r="Q30" s="109"/>
      <c r="R30" s="109"/>
      <c r="S30" s="109"/>
      <c r="T30" s="109"/>
    </row>
    <row r="31" spans="2:20">
      <c r="B31" s="113" t="s">
        <v>250</v>
      </c>
      <c r="D31" s="84"/>
      <c r="E31" s="84"/>
      <c r="F31" s="84"/>
      <c r="G31" s="84"/>
      <c r="H31" s="84"/>
      <c r="R31" s="109"/>
    </row>
    <row r="32" spans="2:20">
      <c r="B32" s="61" t="s">
        <v>251</v>
      </c>
      <c r="C32" s="108"/>
      <c r="D32" s="83">
        <v>-249000000</v>
      </c>
      <c r="E32" s="83">
        <v>-199000000</v>
      </c>
      <c r="F32" s="83">
        <v>-218000000</v>
      </c>
      <c r="G32" s="83">
        <v>-192000000</v>
      </c>
      <c r="H32" s="83">
        <v>-208000000</v>
      </c>
      <c r="I32" s="109"/>
      <c r="J32" s="109"/>
      <c r="K32" s="109"/>
      <c r="L32" s="109"/>
      <c r="M32" s="109"/>
      <c r="N32" s="109"/>
      <c r="O32" s="109"/>
      <c r="P32" s="109"/>
      <c r="Q32" s="109"/>
      <c r="R32" s="109"/>
      <c r="S32" s="109"/>
      <c r="T32" s="109"/>
    </row>
    <row r="33" spans="2:20">
      <c r="B33" s="114" t="s">
        <v>252</v>
      </c>
      <c r="D33" s="84">
        <v>0</v>
      </c>
      <c r="E33" s="84">
        <v>0</v>
      </c>
      <c r="F33" s="84">
        <v>0</v>
      </c>
      <c r="G33" s="84">
        <v>0</v>
      </c>
      <c r="H33" s="84">
        <v>0</v>
      </c>
    </row>
    <row r="34" spans="2:20">
      <c r="B34" s="11" t="s">
        <v>253</v>
      </c>
      <c r="C34" s="108"/>
      <c r="D34" s="83">
        <v>1892000000</v>
      </c>
      <c r="E34" s="83">
        <v>1540000000</v>
      </c>
      <c r="F34" s="83">
        <v>1935000000</v>
      </c>
      <c r="G34" s="83">
        <v>1903000000</v>
      </c>
      <c r="H34" s="83">
        <v>2166000000</v>
      </c>
      <c r="I34" s="109"/>
      <c r="J34" s="109"/>
      <c r="K34" s="109"/>
      <c r="L34" s="109"/>
      <c r="M34" s="109"/>
      <c r="N34" s="109"/>
      <c r="O34" s="109"/>
      <c r="P34" s="109"/>
      <c r="Q34" s="109"/>
      <c r="R34" s="109"/>
      <c r="S34" s="109"/>
      <c r="T34" s="109"/>
    </row>
    <row r="35" spans="2:20">
      <c r="B35" s="7" t="s">
        <v>254</v>
      </c>
      <c r="D35" s="84">
        <v>3.31</v>
      </c>
      <c r="E35" s="84">
        <v>2.7</v>
      </c>
      <c r="F35" s="84">
        <v>3.39</v>
      </c>
      <c r="G35" s="84">
        <v>3.34</v>
      </c>
      <c r="H35" s="84">
        <v>3.78</v>
      </c>
    </row>
    <row r="36" spans="2:20">
      <c r="B36" s="11" t="s">
        <v>255</v>
      </c>
      <c r="C36" s="11"/>
      <c r="D36" s="83">
        <v>3.3</v>
      </c>
      <c r="E36" s="83">
        <v>2.7</v>
      </c>
      <c r="F36" s="83">
        <v>3.39</v>
      </c>
      <c r="G36" s="83">
        <v>3.34</v>
      </c>
      <c r="H36" s="83">
        <v>3.77</v>
      </c>
    </row>
    <row r="37" spans="2:20">
      <c r="B37" s="7" t="s">
        <v>256</v>
      </c>
      <c r="D37" s="84">
        <v>572292454</v>
      </c>
      <c r="E37" s="84">
        <v>569737210</v>
      </c>
      <c r="F37" s="84">
        <v>570074335</v>
      </c>
      <c r="G37" s="84">
        <v>570146069</v>
      </c>
      <c r="H37" s="84">
        <v>573643551</v>
      </c>
      <c r="I37" s="109"/>
      <c r="J37" s="109"/>
      <c r="K37" s="109"/>
      <c r="L37" s="109"/>
      <c r="M37" s="109"/>
      <c r="N37" s="109"/>
      <c r="O37" s="109"/>
      <c r="P37" s="109"/>
      <c r="Q37" s="109"/>
      <c r="R37" s="109"/>
      <c r="S37" s="109"/>
    </row>
    <row r="38" spans="2:20">
      <c r="B38" s="11" t="s">
        <v>257</v>
      </c>
      <c r="C38" s="11"/>
      <c r="D38" s="83">
        <v>572944188</v>
      </c>
      <c r="E38" s="83">
        <v>570370392</v>
      </c>
      <c r="F38" s="83">
        <v>570652111</v>
      </c>
      <c r="G38" s="83">
        <v>570663632</v>
      </c>
      <c r="H38" s="83">
        <v>574217111</v>
      </c>
      <c r="I38" s="109"/>
      <c r="J38" s="109"/>
      <c r="K38" s="109"/>
      <c r="L38" s="109"/>
      <c r="M38" s="109"/>
      <c r="N38" s="109"/>
      <c r="O38" s="109"/>
      <c r="P38" s="109"/>
      <c r="Q38" s="109"/>
      <c r="R38" s="109"/>
      <c r="S38" s="109"/>
    </row>
    <row r="39" spans="2:20">
      <c r="B39" s="7" t="s">
        <v>258</v>
      </c>
      <c r="C39" s="109"/>
      <c r="D39" s="84">
        <v>3075000000</v>
      </c>
      <c r="E39" s="84">
        <v>2755000000</v>
      </c>
      <c r="F39" s="84">
        <v>3352000000</v>
      </c>
      <c r="G39" s="84">
        <v>3137000000</v>
      </c>
      <c r="H39" s="84">
        <v>3633000000</v>
      </c>
      <c r="I39" s="109"/>
      <c r="J39" s="109"/>
      <c r="K39" s="109"/>
      <c r="L39" s="109"/>
      <c r="M39" s="109"/>
      <c r="N39" s="109"/>
      <c r="O39" s="109"/>
      <c r="P39" s="109"/>
      <c r="Q39" s="109"/>
      <c r="R39" s="109"/>
      <c r="S39" s="109"/>
      <c r="T39" s="109"/>
    </row>
    <row r="40" spans="2:20">
      <c r="B40" s="11" t="s">
        <v>259</v>
      </c>
      <c r="C40" s="11"/>
      <c r="D40" s="83">
        <v>301000000</v>
      </c>
      <c r="E40" s="83">
        <v>302000000</v>
      </c>
      <c r="F40" s="83">
        <v>308000000</v>
      </c>
      <c r="G40" s="83">
        <v>321000000</v>
      </c>
      <c r="H40" s="83">
        <v>112000000</v>
      </c>
    </row>
    <row r="41" spans="2:20">
      <c r="B41" s="7" t="s">
        <v>260</v>
      </c>
      <c r="C41" s="109"/>
      <c r="D41" s="84">
        <v>17847000000</v>
      </c>
      <c r="E41" s="84">
        <v>18083000000</v>
      </c>
      <c r="F41" s="84">
        <v>18612000000</v>
      </c>
      <c r="G41" s="84">
        <v>19409000000</v>
      </c>
      <c r="H41" s="84">
        <v>20431000000</v>
      </c>
      <c r="I41" s="109"/>
      <c r="J41" s="109"/>
      <c r="K41" s="109"/>
      <c r="L41" s="109"/>
      <c r="M41" s="109"/>
      <c r="N41" s="109"/>
      <c r="O41" s="109"/>
      <c r="P41" s="109"/>
      <c r="Q41" s="109"/>
      <c r="R41" s="109"/>
      <c r="S41" s="109"/>
      <c r="T41" s="109"/>
    </row>
    <row r="42" spans="2:20">
      <c r="B42" s="11" t="s">
        <v>261</v>
      </c>
      <c r="C42" s="108"/>
      <c r="D42" s="83">
        <v>1892000000</v>
      </c>
      <c r="E42" s="83">
        <v>1540000000</v>
      </c>
      <c r="F42" s="83">
        <v>1935000000</v>
      </c>
      <c r="G42" s="83">
        <v>1903000000</v>
      </c>
      <c r="H42" s="83">
        <v>2166000000</v>
      </c>
      <c r="I42" s="109"/>
      <c r="J42" s="109"/>
      <c r="K42" s="109"/>
      <c r="L42" s="109"/>
      <c r="M42" s="109"/>
      <c r="N42" s="109"/>
      <c r="O42" s="109"/>
      <c r="P42" s="109"/>
      <c r="Q42" s="109"/>
      <c r="R42" s="109"/>
      <c r="S42" s="109"/>
      <c r="T42" s="109"/>
    </row>
    <row r="43" spans="2:20">
      <c r="B43" s="7" t="s">
        <v>262</v>
      </c>
      <c r="C43" s="109"/>
      <c r="D43" s="84">
        <v>1469864000</v>
      </c>
      <c r="E43" s="84">
        <v>1494305000</v>
      </c>
      <c r="F43" s="84">
        <v>1940864000</v>
      </c>
      <c r="G43" s="84">
        <v>1798902000</v>
      </c>
      <c r="H43" s="84">
        <v>2108652000</v>
      </c>
      <c r="I43" s="109"/>
      <c r="J43" s="109"/>
      <c r="K43" s="109"/>
      <c r="L43" s="109"/>
      <c r="M43" s="109"/>
      <c r="N43" s="109"/>
      <c r="O43" s="109"/>
      <c r="P43" s="109"/>
      <c r="Q43" s="109"/>
      <c r="R43" s="109"/>
      <c r="S43" s="109"/>
      <c r="T43" s="109"/>
    </row>
    <row r="44" spans="2:20">
      <c r="B44" s="11" t="s">
        <v>263</v>
      </c>
      <c r="C44" s="108"/>
      <c r="D44" s="83">
        <v>60000000</v>
      </c>
      <c r="E44" s="83">
        <v>60000000</v>
      </c>
      <c r="F44" s="83">
        <v>72000000</v>
      </c>
      <c r="G44" s="83">
        <v>62000000</v>
      </c>
      <c r="H44" s="83">
        <v>75000000</v>
      </c>
      <c r="I44" s="109"/>
      <c r="J44" s="109"/>
      <c r="K44" s="109"/>
      <c r="L44" s="109"/>
      <c r="M44" s="109"/>
      <c r="N44" s="109"/>
    </row>
    <row r="45" spans="2:20">
      <c r="B45" s="7" t="s">
        <v>264</v>
      </c>
      <c r="C45" s="109"/>
      <c r="D45" s="84">
        <v>459000000</v>
      </c>
      <c r="E45" s="84">
        <v>460000000</v>
      </c>
      <c r="F45" s="84">
        <v>515000000</v>
      </c>
      <c r="G45" s="84">
        <v>541000000</v>
      </c>
      <c r="H45" s="84">
        <v>574000000</v>
      </c>
      <c r="I45" s="109"/>
      <c r="J45" s="109"/>
      <c r="K45" s="109"/>
      <c r="L45" s="109"/>
      <c r="M45" s="109"/>
      <c r="N45" s="109"/>
      <c r="O45" s="109"/>
      <c r="P45" s="109"/>
      <c r="Q45" s="109"/>
    </row>
    <row r="46" spans="2:20">
      <c r="B46" s="11" t="s">
        <v>365</v>
      </c>
      <c r="C46" s="108"/>
      <c r="D46" s="83">
        <v>-401000000</v>
      </c>
      <c r="E46" s="83">
        <v>-410000000</v>
      </c>
      <c r="F46" s="83">
        <v>-436000000</v>
      </c>
      <c r="G46" s="83">
        <v>-480000000</v>
      </c>
      <c r="H46" s="83">
        <v>-484000000</v>
      </c>
      <c r="I46" s="109"/>
      <c r="J46" s="109"/>
      <c r="K46" s="109"/>
      <c r="L46" s="109"/>
      <c r="M46" s="109"/>
      <c r="N46" s="109"/>
      <c r="O46" s="109"/>
      <c r="P46" s="109"/>
      <c r="Q46" s="109"/>
    </row>
    <row r="47" spans="2:20">
      <c r="B47" s="7" t="s">
        <v>214</v>
      </c>
      <c r="C47" s="109"/>
      <c r="D47" s="84">
        <v>3297000000</v>
      </c>
      <c r="E47" s="84">
        <v>2872000000</v>
      </c>
      <c r="F47" s="84">
        <v>3423000000</v>
      </c>
      <c r="G47" s="84">
        <v>3393000000</v>
      </c>
      <c r="H47" s="84">
        <v>3858000000</v>
      </c>
      <c r="I47" s="109"/>
      <c r="J47" s="109"/>
      <c r="K47" s="109"/>
      <c r="L47" s="109"/>
      <c r="M47" s="109"/>
      <c r="N47" s="109"/>
      <c r="O47" s="109"/>
      <c r="P47" s="109"/>
      <c r="Q47" s="109"/>
      <c r="R47" s="109"/>
      <c r="S47" s="109"/>
      <c r="T47" s="109"/>
    </row>
    <row r="48" spans="2:20">
      <c r="B48" s="11" t="s">
        <v>235</v>
      </c>
      <c r="C48" s="108"/>
      <c r="D48" s="83"/>
      <c r="E48" s="83"/>
      <c r="F48" s="83"/>
      <c r="G48" s="83"/>
      <c r="H48" s="83"/>
    </row>
    <row r="49" spans="2:20">
      <c r="B49" s="7" t="s">
        <v>265</v>
      </c>
      <c r="C49" s="109"/>
      <c r="D49" s="84">
        <v>12931000000</v>
      </c>
      <c r="E49" s="84">
        <v>13003000000</v>
      </c>
      <c r="F49" s="84">
        <v>13540000000</v>
      </c>
      <c r="G49" s="84">
        <v>13967000000</v>
      </c>
      <c r="H49" s="84">
        <v>14592000000</v>
      </c>
      <c r="I49" s="109"/>
      <c r="J49" s="109"/>
      <c r="K49" s="109"/>
      <c r="L49" s="109"/>
      <c r="M49" s="109"/>
      <c r="N49" s="109"/>
      <c r="O49" s="109"/>
      <c r="P49" s="109"/>
      <c r="Q49" s="109"/>
      <c r="R49" s="109"/>
      <c r="S49" s="109"/>
      <c r="T49" s="109"/>
    </row>
    <row r="50" spans="2:20">
      <c r="B50" s="11" t="s">
        <v>266</v>
      </c>
      <c r="C50" s="108"/>
      <c r="D50" s="83">
        <v>1594000000</v>
      </c>
      <c r="E50" s="83">
        <v>1817000000</v>
      </c>
      <c r="F50" s="83">
        <v>1587000000</v>
      </c>
      <c r="G50" s="83">
        <v>1693000000</v>
      </c>
      <c r="H50" s="83">
        <v>1959000000</v>
      </c>
      <c r="I50" s="109"/>
      <c r="J50" s="109"/>
      <c r="K50" s="109"/>
      <c r="L50" s="109"/>
      <c r="M50" s="109"/>
      <c r="N50" s="109"/>
      <c r="O50" s="109"/>
      <c r="P50" s="109"/>
      <c r="Q50" s="109"/>
      <c r="R50" s="109"/>
      <c r="S50" s="109"/>
      <c r="T50" s="109"/>
    </row>
    <row r="51" spans="2:20">
      <c r="B51" s="7" t="s">
        <v>267</v>
      </c>
      <c r="C51" s="109"/>
      <c r="D51" s="84">
        <v>1892000000</v>
      </c>
      <c r="E51" s="84">
        <v>1540000000</v>
      </c>
      <c r="F51" s="84">
        <v>1935000000</v>
      </c>
      <c r="G51" s="84">
        <v>1903000000</v>
      </c>
      <c r="H51" s="84">
        <v>2166000000</v>
      </c>
      <c r="I51" s="109"/>
      <c r="J51" s="109"/>
      <c r="K51" s="109"/>
      <c r="L51" s="109"/>
      <c r="M51" s="109"/>
      <c r="N51" s="109"/>
      <c r="O51" s="109"/>
      <c r="P51" s="109"/>
      <c r="Q51" s="109"/>
      <c r="R51" s="109"/>
      <c r="S51" s="109"/>
      <c r="T51" s="109"/>
    </row>
    <row r="52" spans="2:20">
      <c r="B52" s="11" t="s">
        <v>268</v>
      </c>
      <c r="C52" s="11"/>
      <c r="D52" s="83">
        <v>572000000</v>
      </c>
      <c r="E52" s="83">
        <v>65000000</v>
      </c>
      <c r="F52" s="83">
        <v>-8000000</v>
      </c>
      <c r="G52" s="83">
        <v>146000000</v>
      </c>
      <c r="H52" s="83">
        <v>81000000</v>
      </c>
    </row>
    <row r="53" spans="2:20">
      <c r="B53" s="7" t="s">
        <v>269</v>
      </c>
      <c r="D53" s="84">
        <v>572000000</v>
      </c>
      <c r="E53" s="84">
        <v>65000000</v>
      </c>
      <c r="F53" s="84">
        <v>-8000000</v>
      </c>
      <c r="G53" s="84">
        <v>146000000</v>
      </c>
      <c r="H53" s="84">
        <v>81000000</v>
      </c>
    </row>
    <row r="54" spans="2:20">
      <c r="B54" s="11" t="s">
        <v>117</v>
      </c>
      <c r="C54" s="108"/>
      <c r="D54" s="83">
        <v>4319000000</v>
      </c>
      <c r="E54" s="83">
        <v>4624000000</v>
      </c>
      <c r="F54" s="83">
        <v>5018000000</v>
      </c>
      <c r="G54" s="83">
        <v>4940000000</v>
      </c>
      <c r="H54" s="83">
        <v>5736000000</v>
      </c>
      <c r="I54" s="109"/>
      <c r="J54" s="109"/>
      <c r="K54" s="109"/>
      <c r="L54" s="109"/>
      <c r="M54" s="109"/>
      <c r="N54" s="109"/>
      <c r="O54" s="109"/>
      <c r="P54" s="109"/>
      <c r="Q54" s="109"/>
      <c r="R54" s="109"/>
      <c r="S54" s="109"/>
      <c r="T54" s="109"/>
    </row>
    <row r="55" spans="2:20">
      <c r="B55" s="7" t="s">
        <v>270</v>
      </c>
      <c r="D55" s="84">
        <v>0.26200000000000001</v>
      </c>
      <c r="E55" s="84">
        <v>0.29699999999999999</v>
      </c>
      <c r="F55" s="84">
        <v>0.26700000000000002</v>
      </c>
      <c r="G55" s="84">
        <v>0.28699999999999998</v>
      </c>
      <c r="H55" s="84">
        <v>0.29199999999999998</v>
      </c>
    </row>
    <row r="56" spans="2:20">
      <c r="B56" s="11" t="s">
        <v>271</v>
      </c>
      <c r="C56" s="11"/>
      <c r="D56" s="83">
        <v>149864000</v>
      </c>
      <c r="E56" s="83">
        <v>19305000</v>
      </c>
      <c r="F56" s="83">
        <v>-2136000</v>
      </c>
      <c r="G56" s="83">
        <v>41902000</v>
      </c>
      <c r="H56" s="83">
        <v>23652000</v>
      </c>
    </row>
    <row r="58" spans="2:20">
      <c r="B58" s="92" t="s">
        <v>273</v>
      </c>
    </row>
    <row r="59" spans="2:20">
      <c r="B59" s="92" t="s">
        <v>274</v>
      </c>
    </row>
    <row r="60" spans="2:20">
      <c r="B60" s="92" t="s">
        <v>275</v>
      </c>
    </row>
    <row r="61" spans="2:20">
      <c r="B61" s="92" t="s">
        <v>276</v>
      </c>
    </row>
    <row r="62" spans="2:20">
      <c r="B62" s="92" t="s">
        <v>277</v>
      </c>
    </row>
    <row r="66" spans="2:23" ht="18">
      <c r="B66" s="146" t="s">
        <v>364</v>
      </c>
      <c r="C66" s="40"/>
      <c r="D66" s="40"/>
      <c r="E66" s="40"/>
      <c r="F66" s="40"/>
      <c r="G66" s="40"/>
      <c r="H66" s="40"/>
    </row>
    <row r="68" spans="2:23">
      <c r="D68" s="63" t="s">
        <v>272</v>
      </c>
      <c r="E68" s="63"/>
      <c r="F68" s="63"/>
      <c r="G68" s="63"/>
      <c r="H68" s="63"/>
    </row>
    <row r="69" spans="2:23">
      <c r="B69" s="115"/>
      <c r="D69" s="64">
        <v>42369</v>
      </c>
      <c r="E69" s="64">
        <v>42735</v>
      </c>
      <c r="F69" s="64">
        <v>43100</v>
      </c>
      <c r="G69" s="64">
        <v>43465</v>
      </c>
      <c r="H69" s="64">
        <v>43830</v>
      </c>
    </row>
    <row r="70" spans="2:23">
      <c r="B70" s="147" t="s">
        <v>280</v>
      </c>
      <c r="C70" s="11"/>
      <c r="D70" s="148">
        <v>37714000000</v>
      </c>
      <c r="E70" s="148">
        <v>39321000000</v>
      </c>
      <c r="F70" s="148">
        <v>41034000000</v>
      </c>
      <c r="G70" s="148">
        <v>41956000000</v>
      </c>
      <c r="H70" s="148">
        <v>46504000000</v>
      </c>
      <c r="I70" s="93"/>
      <c r="K70" s="93"/>
      <c r="L70" s="93"/>
      <c r="M70" s="93"/>
      <c r="N70" s="93"/>
      <c r="O70" s="93"/>
      <c r="P70" s="93"/>
      <c r="Q70" s="93"/>
      <c r="R70" s="93"/>
      <c r="S70" s="93"/>
      <c r="T70" s="93"/>
      <c r="U70" s="93"/>
      <c r="V70" s="93"/>
      <c r="W70" s="93"/>
    </row>
    <row r="71" spans="2:23">
      <c r="B71" s="149" t="s">
        <v>231</v>
      </c>
      <c r="D71" s="93">
        <v>5914000000</v>
      </c>
      <c r="E71" s="93">
        <v>8137000000</v>
      </c>
      <c r="F71" s="93">
        <v>8248000000</v>
      </c>
      <c r="G71" s="93">
        <v>9070000000</v>
      </c>
      <c r="H71" s="93">
        <v>8419000000</v>
      </c>
      <c r="I71" s="93"/>
      <c r="K71" s="93"/>
      <c r="L71" s="93"/>
      <c r="M71" s="93"/>
      <c r="N71" s="93"/>
      <c r="O71" s="93"/>
      <c r="P71" s="93"/>
      <c r="Q71" s="93"/>
      <c r="R71" s="93"/>
      <c r="S71" s="93"/>
      <c r="T71" s="93"/>
      <c r="U71" s="93"/>
      <c r="V71" s="93"/>
      <c r="W71" s="93"/>
    </row>
    <row r="72" spans="2:23">
      <c r="B72" s="147" t="s">
        <v>281</v>
      </c>
      <c r="C72" s="11"/>
      <c r="D72" s="148">
        <v>840000000</v>
      </c>
      <c r="E72" s="148">
        <v>3035000000</v>
      </c>
      <c r="F72" s="148">
        <v>2442000000</v>
      </c>
      <c r="G72" s="148">
        <v>2903000000</v>
      </c>
      <c r="H72" s="148">
        <v>1821000000</v>
      </c>
      <c r="I72" s="93"/>
      <c r="K72" s="93"/>
      <c r="L72" s="93"/>
      <c r="M72" s="93"/>
      <c r="N72" s="93"/>
      <c r="O72" s="93"/>
      <c r="P72" s="93"/>
      <c r="Q72" s="93"/>
      <c r="R72" s="93"/>
      <c r="S72" s="93"/>
      <c r="T72" s="93"/>
      <c r="U72" s="93"/>
      <c r="V72" s="93"/>
      <c r="W72" s="93"/>
    </row>
    <row r="73" spans="2:23">
      <c r="B73" s="149" t="s">
        <v>282</v>
      </c>
      <c r="D73" s="93">
        <v>824000000</v>
      </c>
      <c r="E73" s="93">
        <v>3035000000</v>
      </c>
      <c r="F73" s="93">
        <v>2442000000</v>
      </c>
      <c r="G73" s="93">
        <v>2903000000</v>
      </c>
      <c r="H73" s="93">
        <v>1821000000</v>
      </c>
      <c r="I73" s="93"/>
      <c r="K73" s="93"/>
      <c r="L73" s="93"/>
      <c r="M73" s="93"/>
      <c r="N73" s="93"/>
      <c r="O73" s="93"/>
      <c r="P73" s="93"/>
      <c r="Q73" s="93"/>
      <c r="R73" s="93"/>
      <c r="S73" s="93"/>
      <c r="T73" s="93"/>
      <c r="U73" s="93"/>
      <c r="V73" s="93"/>
      <c r="W73" s="93"/>
    </row>
    <row r="74" spans="2:23">
      <c r="B74" s="147" t="s">
        <v>283</v>
      </c>
      <c r="C74" s="11"/>
      <c r="D74" s="11"/>
      <c r="E74" s="11"/>
      <c r="F74" s="11"/>
      <c r="G74" s="11"/>
      <c r="H74" s="11"/>
      <c r="R74" s="93"/>
      <c r="S74" s="93"/>
      <c r="T74" s="93"/>
      <c r="U74" s="93"/>
    </row>
    <row r="75" spans="2:23">
      <c r="B75" s="149" t="s">
        <v>284</v>
      </c>
      <c r="D75" s="93">
        <v>16000000</v>
      </c>
      <c r="I75" s="93"/>
      <c r="K75" s="93"/>
      <c r="L75" s="93"/>
      <c r="M75" s="93"/>
      <c r="N75" s="93"/>
      <c r="O75" s="93"/>
      <c r="P75" s="93"/>
      <c r="Q75" s="93"/>
      <c r="R75" s="93"/>
      <c r="S75" s="93"/>
      <c r="U75" s="93"/>
      <c r="V75" s="93"/>
      <c r="W75" s="93"/>
    </row>
    <row r="76" spans="2:23">
      <c r="B76" s="147" t="s">
        <v>278</v>
      </c>
      <c r="C76" s="11"/>
      <c r="D76" s="148">
        <v>1702000000</v>
      </c>
      <c r="E76" s="148">
        <v>1618000000</v>
      </c>
      <c r="F76" s="148">
        <v>1814000000</v>
      </c>
      <c r="G76" s="148">
        <v>1920000000</v>
      </c>
      <c r="H76" s="148">
        <v>2213000000</v>
      </c>
      <c r="I76" s="93"/>
      <c r="K76" s="93"/>
      <c r="L76" s="93"/>
      <c r="M76" s="93"/>
      <c r="N76" s="93"/>
      <c r="O76" s="93"/>
      <c r="P76" s="93"/>
      <c r="Q76" s="93"/>
      <c r="R76" s="93"/>
      <c r="S76" s="93"/>
      <c r="U76" s="93"/>
      <c r="V76" s="93"/>
      <c r="W76" s="93"/>
    </row>
    <row r="77" spans="2:23">
      <c r="B77" s="149" t="s">
        <v>285</v>
      </c>
      <c r="D77" s="93">
        <v>247000000</v>
      </c>
      <c r="E77" s="93">
        <v>247000000</v>
      </c>
      <c r="F77" s="93">
        <v>316000000</v>
      </c>
      <c r="G77" s="93">
        <v>351000000</v>
      </c>
      <c r="H77" s="93">
        <v>403000000</v>
      </c>
      <c r="I77" s="93"/>
      <c r="K77" s="93"/>
      <c r="L77" s="93"/>
      <c r="M77" s="93"/>
      <c r="N77" s="93"/>
      <c r="O77" s="93"/>
      <c r="P77" s="93"/>
      <c r="Q77" s="93"/>
      <c r="R77" s="93"/>
      <c r="S77" s="93"/>
    </row>
    <row r="78" spans="2:23">
      <c r="B78" s="147" t="s">
        <v>286</v>
      </c>
      <c r="C78" s="11"/>
      <c r="D78" s="148">
        <v>223000000</v>
      </c>
      <c r="E78" s="148">
        <v>225000000</v>
      </c>
      <c r="F78" s="148">
        <v>234000000</v>
      </c>
      <c r="G78" s="148">
        <v>228000000</v>
      </c>
      <c r="H78" s="148">
        <v>252000000</v>
      </c>
      <c r="I78" s="93"/>
      <c r="K78" s="93"/>
      <c r="L78" s="93"/>
      <c r="M78" s="93"/>
      <c r="N78" s="93"/>
      <c r="O78" s="93"/>
      <c r="P78" s="93"/>
      <c r="Q78" s="93"/>
      <c r="R78" s="93"/>
      <c r="S78" s="93"/>
    </row>
    <row r="79" spans="2:23">
      <c r="B79" s="149" t="s">
        <v>287</v>
      </c>
      <c r="D79" s="93">
        <v>676000000</v>
      </c>
      <c r="E79" s="93">
        <v>647000000</v>
      </c>
      <c r="F79" s="93">
        <v>723000000</v>
      </c>
      <c r="G79" s="93">
        <v>749000000</v>
      </c>
      <c r="H79" s="93">
        <v>827000000</v>
      </c>
      <c r="I79" s="93"/>
      <c r="K79" s="93"/>
      <c r="L79" s="93"/>
      <c r="M79" s="93"/>
      <c r="N79" s="93"/>
      <c r="O79" s="93"/>
      <c r="P79" s="93"/>
      <c r="Q79" s="93"/>
      <c r="R79" s="93"/>
      <c r="S79" s="93"/>
    </row>
    <row r="80" spans="2:23">
      <c r="B80" s="147" t="s">
        <v>288</v>
      </c>
      <c r="C80" s="11"/>
      <c r="D80" s="148">
        <v>556000000</v>
      </c>
      <c r="E80" s="148">
        <v>499000000</v>
      </c>
      <c r="F80" s="148">
        <v>541000000</v>
      </c>
      <c r="G80" s="148">
        <v>592000000</v>
      </c>
      <c r="H80" s="148">
        <v>731000000</v>
      </c>
      <c r="I80" s="93"/>
      <c r="K80" s="93"/>
    </row>
    <row r="81" spans="2:23">
      <c r="B81" s="149" t="s">
        <v>289</v>
      </c>
      <c r="D81" s="93">
        <v>343000000</v>
      </c>
      <c r="E81" s="93">
        <v>328000000</v>
      </c>
      <c r="F81" s="93">
        <v>399000000</v>
      </c>
      <c r="G81" s="93">
        <v>382000000</v>
      </c>
      <c r="H81" s="93">
        <v>385000000</v>
      </c>
      <c r="I81" s="93"/>
      <c r="K81" s="93"/>
      <c r="L81" s="93"/>
      <c r="M81" s="93"/>
      <c r="N81" s="93"/>
      <c r="O81" s="93"/>
    </row>
    <row r="82" spans="2:23">
      <c r="B82" s="147" t="s">
        <v>290</v>
      </c>
      <c r="C82" s="11"/>
      <c r="D82" s="148">
        <v>123000000</v>
      </c>
      <c r="E82" s="148">
        <v>57000000</v>
      </c>
      <c r="F82" s="148">
        <v>33000000</v>
      </c>
      <c r="G82" s="148">
        <v>401000000</v>
      </c>
      <c r="H82" s="148">
        <v>111000000</v>
      </c>
      <c r="I82" s="93"/>
      <c r="K82" s="93"/>
    </row>
    <row r="83" spans="2:23">
      <c r="B83" s="149" t="s">
        <v>291</v>
      </c>
      <c r="D83" s="93">
        <v>52000000</v>
      </c>
      <c r="E83" s="93">
        <v>48000000</v>
      </c>
      <c r="F83" s="93">
        <v>219000000</v>
      </c>
      <c r="G83" s="93">
        <v>35000000</v>
      </c>
      <c r="H83" s="93">
        <v>28000000</v>
      </c>
      <c r="I83" s="93"/>
      <c r="K83" s="93"/>
    </row>
    <row r="84" spans="2:23">
      <c r="B84" s="147" t="s">
        <v>292</v>
      </c>
      <c r="C84" s="11"/>
      <c r="D84" s="11"/>
      <c r="E84" s="11"/>
      <c r="F84" s="11"/>
      <c r="G84" s="11"/>
      <c r="H84" s="11"/>
      <c r="L84" s="93"/>
      <c r="M84" s="93"/>
      <c r="N84" s="93"/>
      <c r="O84" s="93"/>
      <c r="P84" s="93"/>
      <c r="T84" s="93"/>
    </row>
    <row r="85" spans="2:23">
      <c r="B85" s="149" t="s">
        <v>293</v>
      </c>
      <c r="D85" s="93">
        <v>31800000000</v>
      </c>
      <c r="E85" s="93">
        <v>31184000000</v>
      </c>
      <c r="F85" s="93">
        <v>32786000000</v>
      </c>
      <c r="G85" s="93">
        <v>32886000000</v>
      </c>
      <c r="H85" s="93">
        <v>38085000000</v>
      </c>
      <c r="I85" s="93"/>
      <c r="K85" s="93"/>
      <c r="L85" s="93"/>
      <c r="M85" s="93"/>
      <c r="N85" s="93"/>
      <c r="O85" s="93"/>
      <c r="P85" s="93"/>
      <c r="Q85" s="93"/>
      <c r="R85" s="93"/>
      <c r="S85" s="93"/>
      <c r="T85" s="93"/>
      <c r="U85" s="93"/>
      <c r="V85" s="93"/>
      <c r="W85" s="93"/>
    </row>
    <row r="86" spans="2:23">
      <c r="B86" s="147" t="s">
        <v>294</v>
      </c>
      <c r="C86" s="11"/>
      <c r="D86" s="148">
        <v>9552000000</v>
      </c>
      <c r="E86" s="148">
        <v>9232000000</v>
      </c>
      <c r="F86" s="148">
        <v>11117000000</v>
      </c>
      <c r="G86" s="148">
        <v>11359000000</v>
      </c>
      <c r="H86" s="148">
        <v>13269000000</v>
      </c>
      <c r="I86" s="93"/>
      <c r="K86" s="93"/>
      <c r="L86" s="93"/>
      <c r="M86" s="93"/>
      <c r="N86" s="93"/>
      <c r="O86" s="93"/>
      <c r="P86" s="93"/>
      <c r="Q86" s="93"/>
      <c r="R86" s="93"/>
      <c r="S86" s="93"/>
      <c r="T86" s="93"/>
      <c r="U86" s="93"/>
      <c r="V86" s="93"/>
      <c r="W86" s="93"/>
    </row>
    <row r="87" spans="2:23">
      <c r="B87" s="149" t="s">
        <v>295</v>
      </c>
      <c r="D87" s="93">
        <v>19786000000</v>
      </c>
      <c r="E87" s="93">
        <v>19538000000</v>
      </c>
      <c r="F87" s="93">
        <v>21372000000</v>
      </c>
      <c r="G87" s="93">
        <v>22192000000</v>
      </c>
      <c r="H87" s="93">
        <v>24950000000</v>
      </c>
      <c r="I87" s="93"/>
      <c r="K87" s="93"/>
      <c r="L87" s="93"/>
      <c r="M87" s="93"/>
      <c r="N87" s="93"/>
      <c r="O87" s="93"/>
      <c r="P87" s="93"/>
      <c r="Q87" s="93"/>
      <c r="U87" s="93"/>
      <c r="V87" s="93"/>
      <c r="W87" s="93"/>
    </row>
    <row r="88" spans="2:23">
      <c r="B88" s="147" t="s">
        <v>279</v>
      </c>
      <c r="C88" s="11"/>
      <c r="D88" s="150">
        <v>0</v>
      </c>
      <c r="E88" s="150">
        <v>0</v>
      </c>
      <c r="F88" s="150">
        <v>0</v>
      </c>
      <c r="G88" s="150">
        <v>0</v>
      </c>
      <c r="H88" s="150">
        <v>0</v>
      </c>
      <c r="I88" s="151"/>
      <c r="K88" s="151"/>
      <c r="L88" s="151"/>
      <c r="M88" s="151"/>
      <c r="N88" s="151"/>
      <c r="O88" s="151"/>
      <c r="P88" s="151"/>
      <c r="Q88" s="151"/>
    </row>
    <row r="89" spans="2:23">
      <c r="B89" s="149" t="s">
        <v>296</v>
      </c>
      <c r="D89" s="93">
        <v>5480000000</v>
      </c>
      <c r="E89" s="93">
        <v>5435000000</v>
      </c>
      <c r="F89" s="93">
        <v>6911000000</v>
      </c>
      <c r="G89" s="93">
        <v>6978000000</v>
      </c>
      <c r="H89" s="93">
        <v>7418000000</v>
      </c>
      <c r="I89" s="93"/>
      <c r="K89" s="93"/>
      <c r="L89" s="93"/>
      <c r="M89" s="93"/>
      <c r="N89" s="93"/>
      <c r="O89" s="93"/>
      <c r="P89" s="93"/>
      <c r="Q89" s="93"/>
    </row>
    <row r="90" spans="2:23">
      <c r="B90" s="147" t="s">
        <v>297</v>
      </c>
      <c r="C90" s="11"/>
      <c r="D90" s="11"/>
      <c r="E90" s="11"/>
      <c r="F90" s="11"/>
      <c r="G90" s="11"/>
      <c r="H90" s="148">
        <v>807000000</v>
      </c>
      <c r="O90" s="93"/>
      <c r="P90" s="93"/>
      <c r="Q90" s="93"/>
    </row>
    <row r="91" spans="2:23">
      <c r="B91" s="149" t="s">
        <v>298</v>
      </c>
      <c r="D91" s="93">
        <v>8110000000</v>
      </c>
      <c r="E91" s="93">
        <v>8394000000</v>
      </c>
      <c r="F91" s="93">
        <v>8393000000</v>
      </c>
      <c r="G91" s="93">
        <v>8872000000</v>
      </c>
      <c r="H91" s="93">
        <v>9870000000</v>
      </c>
      <c r="I91" s="93"/>
      <c r="K91" s="93"/>
      <c r="L91" s="93"/>
      <c r="M91" s="93"/>
      <c r="N91" s="93"/>
      <c r="P91" s="93"/>
    </row>
    <row r="92" spans="2:23">
      <c r="B92" s="147" t="s">
        <v>299</v>
      </c>
      <c r="C92" s="11"/>
      <c r="D92" s="148">
        <v>5408000000</v>
      </c>
      <c r="E92" s="148">
        <v>5043000000</v>
      </c>
      <c r="F92" s="148">
        <v>5166000000</v>
      </c>
      <c r="G92" s="148">
        <v>5344000000</v>
      </c>
      <c r="H92" s="148">
        <v>5778000000</v>
      </c>
      <c r="I92" s="93"/>
      <c r="K92" s="93"/>
      <c r="N92" s="93"/>
      <c r="O92" s="93"/>
      <c r="Q92" s="93"/>
    </row>
    <row r="93" spans="2:23">
      <c r="B93" s="149" t="s">
        <v>300</v>
      </c>
      <c r="D93" s="93">
        <v>788000000</v>
      </c>
      <c r="E93" s="93">
        <v>666000000</v>
      </c>
      <c r="F93" s="93">
        <v>902000000</v>
      </c>
      <c r="G93" s="93">
        <v>998000000</v>
      </c>
      <c r="H93" s="93">
        <v>1077000000</v>
      </c>
      <c r="I93" s="93"/>
      <c r="K93" s="93"/>
      <c r="L93" s="93"/>
      <c r="M93" s="93"/>
      <c r="N93" s="93"/>
      <c r="O93" s="93"/>
      <c r="P93" s="93"/>
      <c r="Q93" s="93"/>
    </row>
    <row r="94" spans="2:23">
      <c r="B94" s="147" t="s">
        <v>301</v>
      </c>
      <c r="C94" s="11"/>
      <c r="D94" s="148">
        <v>-10234000000</v>
      </c>
      <c r="E94" s="148">
        <v>-10306000000</v>
      </c>
      <c r="F94" s="148">
        <v>-10255000000</v>
      </c>
      <c r="G94" s="148">
        <v>-10833000000</v>
      </c>
      <c r="H94" s="148">
        <v>-11681000000</v>
      </c>
      <c r="I94" s="93"/>
      <c r="K94" s="93"/>
      <c r="L94" s="93"/>
      <c r="M94" s="93"/>
      <c r="N94" s="93"/>
      <c r="O94" s="93"/>
      <c r="P94" s="93"/>
      <c r="Q94" s="93"/>
    </row>
    <row r="95" spans="2:23">
      <c r="B95" s="149" t="s">
        <v>302</v>
      </c>
      <c r="D95" s="93">
        <v>18183000000</v>
      </c>
      <c r="E95" s="93">
        <v>17424000000</v>
      </c>
      <c r="F95" s="93">
        <v>17670000000</v>
      </c>
      <c r="G95" s="93">
        <v>17459000000</v>
      </c>
      <c r="H95" s="93">
        <v>17769000000</v>
      </c>
      <c r="I95" s="93"/>
      <c r="K95" s="93"/>
      <c r="L95" s="93"/>
      <c r="M95" s="93"/>
      <c r="N95" s="93"/>
      <c r="O95" s="93"/>
      <c r="P95" s="93"/>
      <c r="Q95" s="93"/>
      <c r="R95" s="93"/>
      <c r="S95" s="93"/>
      <c r="T95" s="93"/>
    </row>
    <row r="96" spans="2:23">
      <c r="B96" s="147" t="s">
        <v>99</v>
      </c>
      <c r="C96" s="11"/>
      <c r="D96" s="148">
        <v>11324000000</v>
      </c>
      <c r="E96" s="148">
        <v>11029000000</v>
      </c>
      <c r="F96" s="148">
        <v>11205000000</v>
      </c>
      <c r="G96" s="148">
        <v>11194000000</v>
      </c>
      <c r="H96" s="148">
        <v>11465000000</v>
      </c>
      <c r="I96" s="93"/>
      <c r="K96" s="93"/>
    </row>
    <row r="97" spans="2:23">
      <c r="B97" s="149" t="s">
        <v>303</v>
      </c>
      <c r="D97" s="93">
        <v>6859000000</v>
      </c>
      <c r="E97" s="93">
        <v>6395000000</v>
      </c>
      <c r="F97" s="93">
        <v>6465000000</v>
      </c>
      <c r="G97" s="93">
        <v>6265000000</v>
      </c>
      <c r="H97" s="93">
        <v>6304000000</v>
      </c>
      <c r="I97" s="93"/>
      <c r="K97" s="93"/>
      <c r="L97" s="93"/>
      <c r="M97" s="93"/>
      <c r="N97" s="93"/>
      <c r="O97" s="93"/>
      <c r="P97" s="93"/>
    </row>
    <row r="98" spans="2:23">
      <c r="B98" s="147" t="s">
        <v>304</v>
      </c>
      <c r="C98" s="11"/>
      <c r="D98" s="148">
        <v>210000000</v>
      </c>
      <c r="E98" s="148">
        <v>254000000</v>
      </c>
      <c r="F98" s="148">
        <v>36000000</v>
      </c>
      <c r="G98" s="148">
        <v>35000000</v>
      </c>
      <c r="H98" s="148">
        <v>2000000</v>
      </c>
      <c r="I98" s="93"/>
      <c r="K98" s="93"/>
    </row>
    <row r="99" spans="2:23">
      <c r="B99" s="149" t="s">
        <v>305</v>
      </c>
      <c r="L99" s="151"/>
      <c r="M99" s="151"/>
      <c r="N99" s="151"/>
      <c r="O99" s="151"/>
      <c r="P99" s="151"/>
      <c r="Q99" s="151"/>
    </row>
    <row r="100" spans="2:23">
      <c r="B100" s="147" t="s">
        <v>306</v>
      </c>
      <c r="C100" s="11"/>
      <c r="D100" s="148">
        <v>958000000</v>
      </c>
      <c r="E100" s="148">
        <v>1011000000</v>
      </c>
      <c r="F100" s="148">
        <v>768000000</v>
      </c>
      <c r="G100" s="148">
        <v>622000000</v>
      </c>
      <c r="H100" s="148">
        <v>647000000</v>
      </c>
      <c r="I100" s="93"/>
      <c r="K100" s="93"/>
      <c r="L100" s="93"/>
      <c r="M100" s="93"/>
      <c r="N100" s="93"/>
      <c r="O100" s="93"/>
      <c r="P100" s="93"/>
      <c r="Q100" s="93"/>
    </row>
    <row r="101" spans="2:23">
      <c r="B101" s="151" t="s">
        <v>307</v>
      </c>
      <c r="D101" s="93">
        <v>381000000</v>
      </c>
      <c r="E101" s="93">
        <v>419000000</v>
      </c>
      <c r="F101" s="93">
        <v>623000000</v>
      </c>
      <c r="G101" s="93">
        <v>619000000</v>
      </c>
      <c r="H101" s="93">
        <v>661000000</v>
      </c>
      <c r="I101" s="93"/>
      <c r="K101" s="93"/>
    </row>
    <row r="102" spans="2:23">
      <c r="B102" s="150" t="s">
        <v>308</v>
      </c>
      <c r="C102" s="11"/>
      <c r="D102" s="11"/>
      <c r="E102" s="11"/>
      <c r="F102" s="11"/>
      <c r="G102" s="11"/>
      <c r="H102" s="11"/>
      <c r="T102" s="93"/>
    </row>
    <row r="103" spans="2:23">
      <c r="B103" s="151" t="s">
        <v>309</v>
      </c>
      <c r="D103" s="93">
        <v>22644000000</v>
      </c>
      <c r="E103" s="93">
        <v>24748000000</v>
      </c>
      <c r="F103" s="93">
        <v>26513000000</v>
      </c>
      <c r="G103" s="93">
        <v>26416000000</v>
      </c>
      <c r="H103" s="93">
        <v>29193000000</v>
      </c>
      <c r="I103" s="93"/>
      <c r="K103" s="93"/>
      <c r="L103" s="93"/>
      <c r="M103" s="93"/>
      <c r="N103" s="93"/>
      <c r="O103" s="93"/>
      <c r="P103" s="93"/>
      <c r="Q103" s="93"/>
      <c r="R103" s="93"/>
      <c r="S103" s="93"/>
      <c r="T103" s="93"/>
      <c r="U103" s="93"/>
      <c r="V103" s="93"/>
      <c r="W103" s="93"/>
    </row>
    <row r="104" spans="2:23">
      <c r="B104" s="150" t="s">
        <v>224</v>
      </c>
      <c r="C104" s="11"/>
      <c r="D104" s="148">
        <v>8516000000</v>
      </c>
      <c r="E104" s="148">
        <v>10397000000</v>
      </c>
      <c r="F104" s="148">
        <v>10458000000</v>
      </c>
      <c r="G104" s="148">
        <v>10450000000</v>
      </c>
      <c r="H104" s="148">
        <v>12307000000</v>
      </c>
      <c r="I104" s="93"/>
      <c r="K104" s="93"/>
      <c r="L104" s="93"/>
      <c r="M104" s="93"/>
      <c r="N104" s="93"/>
      <c r="O104" s="93"/>
      <c r="P104" s="93"/>
      <c r="Q104" s="93"/>
      <c r="R104" s="93"/>
      <c r="S104" s="93"/>
      <c r="T104" s="93"/>
      <c r="U104" s="93"/>
      <c r="V104" s="93"/>
      <c r="W104" s="93"/>
    </row>
    <row r="105" spans="2:23">
      <c r="B105" s="151" t="s">
        <v>310</v>
      </c>
      <c r="D105" s="93">
        <v>154000000</v>
      </c>
      <c r="E105" s="93">
        <v>154000000</v>
      </c>
      <c r="F105" s="93">
        <v>178000000</v>
      </c>
      <c r="G105" s="93">
        <v>164000000</v>
      </c>
      <c r="H105" s="93">
        <v>184000000</v>
      </c>
      <c r="I105" s="93"/>
      <c r="K105" s="93"/>
      <c r="M105" s="93"/>
      <c r="N105" s="93"/>
      <c r="O105" s="93"/>
      <c r="P105" s="93"/>
      <c r="Q105" s="93"/>
    </row>
    <row r="106" spans="2:23">
      <c r="B106" s="150" t="s">
        <v>311</v>
      </c>
      <c r="C106" s="11"/>
      <c r="D106" s="148">
        <v>1939000000</v>
      </c>
      <c r="E106" s="148">
        <v>3650000000</v>
      </c>
      <c r="F106" s="148">
        <v>3212000000</v>
      </c>
      <c r="G106" s="148">
        <v>2358000000</v>
      </c>
      <c r="H106" s="148">
        <v>3686000000</v>
      </c>
      <c r="I106" s="93"/>
      <c r="K106" s="93"/>
      <c r="L106" s="93"/>
      <c r="M106" s="93"/>
      <c r="N106" s="93"/>
      <c r="O106" s="93"/>
      <c r="P106" s="93"/>
      <c r="Q106" s="93"/>
      <c r="R106" s="93"/>
      <c r="S106" s="93"/>
    </row>
    <row r="107" spans="2:23">
      <c r="B107" s="151" t="s">
        <v>312</v>
      </c>
      <c r="D107" s="93">
        <v>1934000000</v>
      </c>
      <c r="E107" s="93">
        <v>3650000000</v>
      </c>
      <c r="F107" s="93">
        <v>3212000000</v>
      </c>
      <c r="G107" s="93">
        <v>2358000000</v>
      </c>
      <c r="H107" s="93">
        <v>3431000000</v>
      </c>
      <c r="I107" s="93"/>
      <c r="K107" s="93"/>
      <c r="L107" s="93"/>
      <c r="M107" s="93"/>
      <c r="N107" s="93"/>
      <c r="O107" s="93"/>
      <c r="P107" s="93"/>
      <c r="Q107" s="93"/>
      <c r="R107" s="93"/>
      <c r="S107" s="93"/>
    </row>
    <row r="108" spans="2:23">
      <c r="B108" s="150" t="s">
        <v>313</v>
      </c>
      <c r="C108" s="11"/>
      <c r="D108" s="148">
        <v>5000000</v>
      </c>
      <c r="E108" s="11"/>
      <c r="F108" s="11"/>
      <c r="G108" s="11"/>
      <c r="H108" s="148">
        <v>255000000</v>
      </c>
      <c r="I108" s="93"/>
      <c r="K108" s="93"/>
    </row>
    <row r="109" spans="2:23">
      <c r="B109" s="151" t="s">
        <v>314</v>
      </c>
      <c r="G109" s="93">
        <v>569000000</v>
      </c>
      <c r="H109" s="93">
        <v>565000000</v>
      </c>
      <c r="L109" s="93"/>
      <c r="M109" s="93"/>
      <c r="R109" s="93"/>
      <c r="S109" s="93"/>
    </row>
    <row r="110" spans="2:23">
      <c r="B110" s="150" t="s">
        <v>315</v>
      </c>
      <c r="C110" s="11"/>
      <c r="D110" s="148">
        <v>14128000000</v>
      </c>
      <c r="E110" s="148">
        <v>14351000000</v>
      </c>
      <c r="F110" s="148">
        <v>16055000000</v>
      </c>
      <c r="G110" s="148">
        <v>15966000000</v>
      </c>
      <c r="H110" s="148">
        <v>16886000000</v>
      </c>
      <c r="I110" s="93"/>
      <c r="K110" s="93"/>
      <c r="L110" s="93"/>
      <c r="M110" s="93"/>
      <c r="N110" s="93"/>
      <c r="O110" s="93"/>
      <c r="P110" s="93"/>
      <c r="Q110" s="93"/>
      <c r="R110" s="93"/>
      <c r="S110" s="93"/>
      <c r="T110" s="93"/>
      <c r="U110" s="93"/>
      <c r="V110" s="93"/>
      <c r="W110" s="93"/>
    </row>
    <row r="111" spans="2:23">
      <c r="B111" s="151" t="s">
        <v>316</v>
      </c>
      <c r="D111" s="93">
        <v>320000000</v>
      </c>
      <c r="E111" s="93">
        <v>302000000</v>
      </c>
      <c r="F111" s="93">
        <v>970000000</v>
      </c>
      <c r="G111" s="93">
        <v>846000000</v>
      </c>
      <c r="H111" s="93">
        <v>756000000</v>
      </c>
      <c r="I111" s="93"/>
      <c r="K111" s="93"/>
      <c r="L111" s="93"/>
      <c r="M111" s="93"/>
      <c r="N111" s="93"/>
      <c r="O111" s="93"/>
      <c r="P111" s="93"/>
      <c r="Q111" s="93"/>
      <c r="R111" s="93"/>
      <c r="S111" s="93"/>
      <c r="T111" s="93"/>
    </row>
    <row r="112" spans="2:23">
      <c r="B112" s="150" t="s">
        <v>317</v>
      </c>
      <c r="C112" s="11"/>
      <c r="D112" s="148">
        <v>10658000000</v>
      </c>
      <c r="E112" s="148">
        <v>10944000000</v>
      </c>
      <c r="F112" s="148">
        <v>12244000000</v>
      </c>
      <c r="G112" s="148">
        <v>12628000000</v>
      </c>
      <c r="H112" s="148">
        <v>13366000000</v>
      </c>
      <c r="I112" s="93"/>
      <c r="K112" s="93"/>
      <c r="L112" s="93"/>
      <c r="M112" s="93"/>
      <c r="N112" s="93"/>
      <c r="O112" s="93"/>
      <c r="P112" s="93"/>
      <c r="Q112" s="93"/>
      <c r="R112" s="93"/>
      <c r="S112" s="93"/>
      <c r="T112" s="93"/>
      <c r="U112" s="93"/>
      <c r="V112" s="93"/>
      <c r="W112" s="93"/>
    </row>
    <row r="113" spans="2:23">
      <c r="B113" s="151" t="s">
        <v>318</v>
      </c>
      <c r="D113" s="93">
        <v>10648000000</v>
      </c>
      <c r="E113" s="93">
        <v>10944000000</v>
      </c>
      <c r="F113" s="93">
        <v>12244000000</v>
      </c>
      <c r="G113" s="93">
        <v>12628000000</v>
      </c>
      <c r="H113" s="93">
        <v>12363000000</v>
      </c>
      <c r="I113" s="93"/>
      <c r="K113" s="93"/>
      <c r="L113" s="93"/>
      <c r="M113" s="93"/>
      <c r="N113" s="93"/>
      <c r="O113" s="93"/>
      <c r="P113" s="93"/>
      <c r="Q113" s="93"/>
      <c r="R113" s="93"/>
      <c r="S113" s="93"/>
      <c r="T113" s="93"/>
      <c r="U113" s="93"/>
      <c r="V113" s="93"/>
      <c r="W113" s="93"/>
    </row>
    <row r="114" spans="2:23">
      <c r="B114" s="150" t="s">
        <v>319</v>
      </c>
      <c r="C114" s="11"/>
      <c r="D114" s="148">
        <v>10000000</v>
      </c>
      <c r="E114" s="11"/>
      <c r="F114" s="11"/>
      <c r="G114" s="11"/>
      <c r="H114" s="148">
        <v>1003000000</v>
      </c>
      <c r="I114" s="93"/>
      <c r="K114" s="93"/>
    </row>
    <row r="115" spans="2:23">
      <c r="B115" s="151" t="s">
        <v>320</v>
      </c>
      <c r="D115" s="93">
        <v>3000000</v>
      </c>
      <c r="E115" s="93">
        <v>3000000</v>
      </c>
      <c r="I115" s="93"/>
      <c r="K115" s="93"/>
    </row>
    <row r="116" spans="2:23">
      <c r="B116" s="150" t="s">
        <v>321</v>
      </c>
      <c r="C116" s="11"/>
      <c r="D116" s="11"/>
      <c r="E116" s="148">
        <v>10000000</v>
      </c>
      <c r="F116" s="148">
        <v>57000000</v>
      </c>
      <c r="G116" s="11"/>
      <c r="H116" s="148">
        <v>22000000</v>
      </c>
      <c r="I116" s="93"/>
      <c r="K116" s="93"/>
    </row>
    <row r="117" spans="2:23">
      <c r="B117" s="151" t="s">
        <v>322</v>
      </c>
      <c r="G117" s="93">
        <v>168000000</v>
      </c>
      <c r="H117" s="93">
        <v>131000000</v>
      </c>
      <c r="L117" s="93"/>
      <c r="Q117" s="93"/>
      <c r="U117" s="93"/>
      <c r="V117" s="93"/>
      <c r="W117" s="93"/>
    </row>
    <row r="118" spans="2:23">
      <c r="B118" s="150" t="s">
        <v>323</v>
      </c>
      <c r="C118" s="11"/>
      <c r="D118" s="148">
        <v>15070000000</v>
      </c>
      <c r="E118" s="148">
        <v>14573000000</v>
      </c>
      <c r="F118" s="148">
        <v>14521000000</v>
      </c>
      <c r="G118" s="148">
        <v>15540000000</v>
      </c>
      <c r="H118" s="148">
        <v>17311000000</v>
      </c>
      <c r="I118" s="93"/>
      <c r="K118" s="93"/>
      <c r="L118" s="93"/>
      <c r="M118" s="93"/>
      <c r="N118" s="93"/>
      <c r="O118" s="93"/>
      <c r="P118" s="93"/>
      <c r="Q118" s="93"/>
      <c r="R118" s="93"/>
      <c r="S118" s="93"/>
      <c r="T118" s="93"/>
      <c r="U118" s="93"/>
      <c r="V118" s="93"/>
      <c r="W118" s="93"/>
    </row>
    <row r="119" spans="2:23">
      <c r="B119" s="151" t="s">
        <v>324</v>
      </c>
      <c r="D119" s="93">
        <v>13535000000</v>
      </c>
      <c r="E119" s="93">
        <v>13238000000</v>
      </c>
      <c r="F119" s="93">
        <v>13321000000</v>
      </c>
      <c r="G119" s="93">
        <v>14358000000</v>
      </c>
      <c r="H119" s="93">
        <v>16147000000</v>
      </c>
      <c r="I119" s="93"/>
      <c r="K119" s="93"/>
      <c r="L119" s="93"/>
      <c r="M119" s="93"/>
      <c r="N119" s="93"/>
      <c r="O119" s="93"/>
      <c r="P119" s="93"/>
      <c r="Q119" s="93"/>
      <c r="R119" s="93"/>
      <c r="S119" s="93"/>
      <c r="T119" s="93"/>
      <c r="U119" s="93"/>
      <c r="V119" s="93"/>
      <c r="W119" s="93"/>
    </row>
    <row r="120" spans="2:23">
      <c r="B120" s="150" t="s">
        <v>325</v>
      </c>
      <c r="C120" s="11"/>
      <c r="D120" s="148">
        <v>922000000</v>
      </c>
      <c r="E120" s="148">
        <v>922000000</v>
      </c>
      <c r="F120" s="148">
        <v>922000000</v>
      </c>
      <c r="G120" s="148">
        <v>922000000</v>
      </c>
      <c r="H120" s="148">
        <v>922000000</v>
      </c>
      <c r="I120" s="93"/>
      <c r="K120" s="93"/>
      <c r="L120" s="93"/>
      <c r="M120" s="93"/>
      <c r="N120" s="93"/>
      <c r="O120" s="93"/>
      <c r="P120" s="93"/>
      <c r="Q120" s="93"/>
      <c r="R120" s="93"/>
      <c r="S120" s="93"/>
    </row>
    <row r="121" spans="2:23">
      <c r="B121" s="151" t="s">
        <v>326</v>
      </c>
      <c r="D121" s="93">
        <v>922000000</v>
      </c>
      <c r="E121" s="93">
        <v>922000000</v>
      </c>
      <c r="F121" s="93">
        <v>922000000</v>
      </c>
      <c r="G121" s="93">
        <v>922000000</v>
      </c>
      <c r="H121" s="93">
        <v>922000000</v>
      </c>
      <c r="I121" s="93"/>
      <c r="K121" s="93"/>
      <c r="L121" s="93"/>
      <c r="M121" s="93"/>
      <c r="N121" s="93"/>
      <c r="O121" s="93"/>
      <c r="P121" s="93"/>
      <c r="Q121" s="93"/>
      <c r="R121" s="93"/>
      <c r="S121" s="93"/>
    </row>
    <row r="122" spans="2:23">
      <c r="B122" s="150" t="s">
        <v>327</v>
      </c>
      <c r="C122" s="11"/>
      <c r="D122" s="148">
        <v>2701000000</v>
      </c>
      <c r="E122" s="148">
        <v>2701000000</v>
      </c>
      <c r="F122" s="148">
        <v>2701000000</v>
      </c>
      <c r="G122" s="148">
        <v>2701000000</v>
      </c>
      <c r="H122" s="148">
        <v>2701000000</v>
      </c>
      <c r="I122" s="93"/>
      <c r="K122" s="93"/>
      <c r="L122" s="93"/>
    </row>
    <row r="123" spans="2:23">
      <c r="B123" s="151" t="s">
        <v>328</v>
      </c>
      <c r="D123" s="93">
        <v>10567000000</v>
      </c>
      <c r="E123" s="93">
        <v>10788000000</v>
      </c>
      <c r="F123" s="93">
        <v>11827000000</v>
      </c>
      <c r="G123" s="93">
        <v>13010000000</v>
      </c>
      <c r="H123" s="93">
        <v>14172000000</v>
      </c>
      <c r="I123" s="93"/>
      <c r="K123" s="93"/>
      <c r="L123" s="93"/>
      <c r="M123" s="93"/>
      <c r="N123" s="93"/>
      <c r="O123" s="93"/>
      <c r="P123" s="93"/>
      <c r="Q123" s="93"/>
      <c r="R123" s="93"/>
      <c r="S123" s="93"/>
    </row>
    <row r="124" spans="2:23">
      <c r="B124" s="150" t="s">
        <v>329</v>
      </c>
      <c r="C124" s="11"/>
      <c r="D124" s="11"/>
      <c r="E124" s="11"/>
      <c r="F124" s="11"/>
      <c r="G124" s="148">
        <v>415000000</v>
      </c>
      <c r="H124" s="148">
        <v>63000000</v>
      </c>
    </row>
    <row r="125" spans="2:23">
      <c r="B125" s="151" t="s">
        <v>330</v>
      </c>
      <c r="L125" s="93"/>
      <c r="M125" s="93"/>
      <c r="N125" s="93"/>
      <c r="O125" s="93"/>
      <c r="P125" s="93"/>
      <c r="Q125" s="93"/>
      <c r="R125" s="93"/>
      <c r="S125" s="93"/>
    </row>
    <row r="126" spans="2:23">
      <c r="B126" s="150" t="s">
        <v>331</v>
      </c>
      <c r="C126" s="11"/>
      <c r="D126" s="148">
        <v>1535000000</v>
      </c>
      <c r="E126" s="148">
        <v>1335000000</v>
      </c>
      <c r="F126" s="148">
        <v>1200000000</v>
      </c>
      <c r="G126" s="148">
        <v>1182000000</v>
      </c>
      <c r="H126" s="148">
        <v>1164000000</v>
      </c>
      <c r="I126" s="93"/>
      <c r="K126" s="93"/>
      <c r="L126" s="93"/>
      <c r="M126" s="93"/>
      <c r="N126" s="93"/>
      <c r="O126" s="93"/>
      <c r="P126" s="93"/>
      <c r="Q126" s="93"/>
      <c r="R126" s="93"/>
      <c r="S126" s="93"/>
      <c r="T126" s="93"/>
      <c r="V126" s="93"/>
      <c r="W126" s="93"/>
    </row>
    <row r="127" spans="2:23">
      <c r="B127" s="151" t="s">
        <v>332</v>
      </c>
      <c r="D127" s="93">
        <v>24183000000</v>
      </c>
      <c r="E127" s="93">
        <v>24182000000</v>
      </c>
      <c r="F127" s="93">
        <v>25565000000</v>
      </c>
      <c r="G127" s="93">
        <v>26986000000</v>
      </c>
      <c r="H127" s="93">
        <v>28510000000</v>
      </c>
      <c r="I127" s="93"/>
      <c r="K127" s="93"/>
      <c r="L127" s="93"/>
      <c r="M127" s="93"/>
      <c r="N127" s="93"/>
      <c r="O127" s="93"/>
      <c r="P127" s="93"/>
      <c r="Q127" s="93"/>
      <c r="R127" s="93"/>
      <c r="S127" s="93"/>
      <c r="T127" s="93"/>
      <c r="U127" s="93"/>
      <c r="V127" s="93"/>
      <c r="W127" s="93"/>
    </row>
    <row r="128" spans="2:23">
      <c r="B128" s="150" t="s">
        <v>333</v>
      </c>
      <c r="C128" s="11"/>
      <c r="D128" s="148">
        <v>13535000000</v>
      </c>
      <c r="E128" s="148">
        <v>13238000000</v>
      </c>
      <c r="F128" s="148">
        <v>13321000000</v>
      </c>
      <c r="G128" s="148">
        <v>14358000000</v>
      </c>
      <c r="H128" s="148">
        <v>16147000000</v>
      </c>
      <c r="I128" s="93"/>
      <c r="K128" s="93"/>
      <c r="L128" s="93"/>
      <c r="M128" s="93"/>
      <c r="N128" s="93"/>
      <c r="O128" s="93"/>
      <c r="P128" s="93"/>
      <c r="Q128" s="93"/>
      <c r="R128" s="93"/>
      <c r="S128" s="93"/>
      <c r="T128" s="93"/>
      <c r="U128" s="93"/>
      <c r="V128" s="93"/>
      <c r="W128" s="93"/>
    </row>
    <row r="129" spans="2:23">
      <c r="B129" s="151" t="s">
        <v>334</v>
      </c>
      <c r="D129" s="93">
        <v>15000000</v>
      </c>
      <c r="H129" s="93">
        <v>1258000000</v>
      </c>
      <c r="I129" s="93"/>
      <c r="K129" s="93"/>
    </row>
    <row r="130" spans="2:23">
      <c r="B130" s="150" t="s">
        <v>335</v>
      </c>
      <c r="C130" s="11"/>
      <c r="D130" s="148">
        <v>-4648000000</v>
      </c>
      <c r="E130" s="148">
        <v>-4186000000</v>
      </c>
      <c r="F130" s="148">
        <v>-4349000000</v>
      </c>
      <c r="G130" s="148">
        <v>-3101000000</v>
      </c>
      <c r="H130" s="148">
        <v>-1622000000</v>
      </c>
      <c r="I130" s="93"/>
      <c r="K130" s="93"/>
      <c r="L130" s="93"/>
      <c r="M130" s="93"/>
      <c r="N130" s="93"/>
      <c r="O130" s="93"/>
      <c r="P130" s="93"/>
      <c r="Q130" s="93"/>
      <c r="R130" s="93"/>
      <c r="S130" s="93"/>
      <c r="T130" s="93"/>
      <c r="U130" s="93"/>
      <c r="V130" s="93"/>
      <c r="W130" s="93"/>
    </row>
    <row r="131" spans="2:23">
      <c r="B131" s="151" t="s">
        <v>336</v>
      </c>
      <c r="D131" s="93">
        <v>-2602000000</v>
      </c>
      <c r="E131" s="93">
        <v>-2260000000</v>
      </c>
      <c r="F131" s="93">
        <v>-2210000000</v>
      </c>
      <c r="G131" s="93">
        <v>-1380000000</v>
      </c>
      <c r="H131" s="93">
        <v>-3888000000</v>
      </c>
      <c r="I131" s="93"/>
      <c r="K131" s="93"/>
      <c r="L131" s="93"/>
      <c r="M131" s="93"/>
      <c r="N131" s="93"/>
      <c r="O131" s="93"/>
      <c r="P131" s="93"/>
      <c r="Q131" s="93"/>
      <c r="R131" s="93"/>
      <c r="S131" s="93"/>
      <c r="T131" s="93"/>
      <c r="U131" s="93"/>
      <c r="V131" s="93"/>
      <c r="W131" s="93"/>
    </row>
    <row r="132" spans="2:23">
      <c r="B132" s="150" t="s">
        <v>337</v>
      </c>
      <c r="C132" s="11"/>
      <c r="D132" s="148">
        <v>26117000000</v>
      </c>
      <c r="E132" s="148">
        <v>27832000000</v>
      </c>
      <c r="F132" s="148">
        <v>28777000000</v>
      </c>
      <c r="G132" s="148">
        <v>29344000000</v>
      </c>
      <c r="H132" s="148">
        <v>31941000000</v>
      </c>
      <c r="I132" s="93"/>
      <c r="K132" s="93"/>
      <c r="L132" s="93"/>
      <c r="M132" s="93"/>
      <c r="N132" s="93"/>
      <c r="O132" s="93"/>
      <c r="P132" s="93"/>
      <c r="Q132" s="93"/>
      <c r="R132" s="93"/>
      <c r="S132" s="93"/>
      <c r="T132" s="93"/>
      <c r="U132" s="93"/>
      <c r="V132" s="93"/>
      <c r="W132" s="93"/>
    </row>
    <row r="133" spans="2:23">
      <c r="B133" s="151" t="s">
        <v>338</v>
      </c>
      <c r="D133" s="93">
        <v>-4648000000</v>
      </c>
      <c r="E133" s="93">
        <v>-4186000000</v>
      </c>
      <c r="F133" s="93">
        <v>-4349000000</v>
      </c>
      <c r="G133" s="93">
        <v>-3101000000</v>
      </c>
      <c r="H133" s="93">
        <v>-1622000000</v>
      </c>
      <c r="I133" s="93"/>
      <c r="K133" s="93"/>
      <c r="L133" s="93"/>
      <c r="M133" s="93"/>
      <c r="N133" s="93"/>
      <c r="O133" s="93"/>
      <c r="P133" s="93"/>
      <c r="Q133" s="93"/>
      <c r="R133" s="93"/>
      <c r="S133" s="93"/>
      <c r="T133" s="93"/>
      <c r="U133" s="93"/>
      <c r="V133" s="93"/>
      <c r="W133" s="93"/>
    </row>
    <row r="134" spans="2:23">
      <c r="B134" s="150" t="s">
        <v>339</v>
      </c>
      <c r="C134" s="11"/>
      <c r="D134" s="148">
        <v>12597000000</v>
      </c>
      <c r="E134" s="148">
        <v>14594000000</v>
      </c>
      <c r="F134" s="148">
        <v>15456000000</v>
      </c>
      <c r="G134" s="148">
        <v>14986000000</v>
      </c>
      <c r="H134" s="148">
        <v>17052000000</v>
      </c>
      <c r="I134" s="93"/>
      <c r="K134" s="93"/>
      <c r="L134" s="93"/>
      <c r="M134" s="93"/>
      <c r="N134" s="93"/>
      <c r="O134" s="93"/>
      <c r="P134" s="93"/>
      <c r="Q134" s="93"/>
      <c r="R134" s="93"/>
      <c r="S134" s="93"/>
      <c r="T134" s="93"/>
      <c r="U134" s="93"/>
      <c r="V134" s="93"/>
      <c r="W134" s="93"/>
    </row>
    <row r="135" spans="2:23">
      <c r="B135" s="151" t="s">
        <v>340</v>
      </c>
      <c r="D135" s="93">
        <v>11758000000</v>
      </c>
      <c r="E135" s="93">
        <v>11559000000</v>
      </c>
      <c r="F135" s="93">
        <v>13014000000</v>
      </c>
      <c r="G135" s="93">
        <v>12083000000</v>
      </c>
      <c r="H135" s="93">
        <v>13973000000</v>
      </c>
      <c r="I135" s="93"/>
      <c r="K135" s="93"/>
      <c r="L135" s="93"/>
      <c r="M135" s="93"/>
      <c r="N135" s="93"/>
      <c r="O135" s="93"/>
      <c r="P135" s="93"/>
      <c r="Q135" s="93"/>
      <c r="R135" s="93"/>
      <c r="S135" s="93"/>
      <c r="T135" s="93"/>
      <c r="V135" s="93"/>
    </row>
    <row r="136" spans="2:23">
      <c r="B136" s="150" t="s">
        <v>341</v>
      </c>
      <c r="C136" s="11"/>
      <c r="D136" s="148">
        <v>576002613</v>
      </c>
      <c r="E136" s="148">
        <v>576002613</v>
      </c>
      <c r="F136" s="148">
        <v>576002613</v>
      </c>
      <c r="G136" s="148">
        <v>576002613</v>
      </c>
      <c r="H136" s="148">
        <v>576002613</v>
      </c>
      <c r="I136" s="93"/>
      <c r="K136" s="93"/>
      <c r="L136" s="93"/>
      <c r="M136" s="93"/>
      <c r="N136" s="93"/>
      <c r="O136" s="93"/>
      <c r="P136" s="93"/>
      <c r="Q136" s="93"/>
      <c r="R136" s="93"/>
      <c r="S136" s="93"/>
      <c r="T136" s="93"/>
      <c r="U136" s="93"/>
      <c r="V136" s="93"/>
    </row>
    <row r="137" spans="2:23">
      <c r="B137" s="151" t="s">
        <v>342</v>
      </c>
      <c r="D137" s="93">
        <v>569683655</v>
      </c>
      <c r="E137" s="93">
        <v>569680780</v>
      </c>
      <c r="F137" s="93">
        <v>570194195</v>
      </c>
      <c r="G137" s="93">
        <v>570179587</v>
      </c>
      <c r="H137" s="93">
        <v>575308043</v>
      </c>
      <c r="I137" s="93"/>
      <c r="K137" s="93"/>
      <c r="L137" s="93"/>
      <c r="M137" s="93"/>
      <c r="N137" s="93"/>
      <c r="O137" s="93"/>
      <c r="P137" s="93"/>
      <c r="Q137" s="93"/>
      <c r="R137" s="93"/>
      <c r="S137" s="93"/>
      <c r="T137" s="93"/>
      <c r="U137" s="93"/>
      <c r="V137" s="93"/>
    </row>
    <row r="138" spans="2:23">
      <c r="B138" s="150" t="s">
        <v>343</v>
      </c>
      <c r="C138" s="11"/>
      <c r="D138" s="148">
        <v>6318958</v>
      </c>
      <c r="E138" s="148">
        <v>6321833</v>
      </c>
      <c r="F138" s="148">
        <v>5808418</v>
      </c>
      <c r="G138" s="148">
        <v>5823026</v>
      </c>
      <c r="H138" s="148">
        <v>694570</v>
      </c>
      <c r="I138" s="93"/>
      <c r="J138" s="93"/>
      <c r="K138" s="93"/>
    </row>
    <row r="140" spans="2:23">
      <c r="B140" s="92" t="s">
        <v>273</v>
      </c>
    </row>
    <row r="141" spans="2:23">
      <c r="B141" s="92" t="s">
        <v>274</v>
      </c>
    </row>
    <row r="142" spans="2:23">
      <c r="B142" s="92" t="s">
        <v>275</v>
      </c>
    </row>
    <row r="143" spans="2:23">
      <c r="B143" s="92" t="s">
        <v>276</v>
      </c>
    </row>
    <row r="144" spans="2:23">
      <c r="B144" s="92" t="s">
        <v>277</v>
      </c>
    </row>
    <row r="148" spans="2:8">
      <c r="B148" s="41"/>
      <c r="C148" s="41"/>
      <c r="D148" s="41"/>
      <c r="E148" s="41"/>
      <c r="F148" s="41"/>
      <c r="G148" s="41"/>
      <c r="H148" s="4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08235-85F7-9C47-85A9-323FDAB0143A}">
  <sheetPr>
    <tabColor theme="0" tint="-0.499984740745262"/>
  </sheetPr>
  <dimension ref="A1:AQ263"/>
  <sheetViews>
    <sheetView showGridLines="0" tabSelected="1" topLeftCell="A4" zoomScale="81" zoomScaleNormal="75" workbookViewId="0">
      <selection activeCell="I46" sqref="I46"/>
    </sheetView>
  </sheetViews>
  <sheetFormatPr baseColWidth="10" defaultRowHeight="16"/>
  <cols>
    <col min="2" max="2" width="25.83203125" customWidth="1"/>
    <col min="3" max="3" width="19.33203125" customWidth="1"/>
    <col min="4" max="4" width="18.33203125" customWidth="1"/>
    <col min="5" max="5" width="8.1640625" customWidth="1"/>
    <col min="6" max="6" width="18.1640625" customWidth="1"/>
    <col min="7" max="7" width="10" customWidth="1"/>
    <col min="8" max="8" width="18.33203125" customWidth="1"/>
    <col min="9" max="9" width="10.1640625" customWidth="1"/>
    <col min="10" max="10" width="18.83203125" customWidth="1"/>
    <col min="11" max="11" width="9.83203125" customWidth="1"/>
    <col min="12" max="12" width="18.5" customWidth="1"/>
    <col min="13" max="13" width="14.6640625" customWidth="1"/>
    <col min="17" max="17" width="17.33203125" customWidth="1"/>
    <col min="18" max="18" width="19.6640625" customWidth="1"/>
    <col min="19" max="19" width="20" customWidth="1"/>
    <col min="20" max="20" width="18.33203125" customWidth="1"/>
    <col min="21" max="21" width="20.33203125" customWidth="1"/>
    <col min="22" max="22" width="20.6640625" customWidth="1"/>
    <col min="23" max="23" width="18.1640625" customWidth="1"/>
    <col min="24" max="24" width="25.5" customWidth="1"/>
    <col min="25" max="25" width="27.33203125" customWidth="1"/>
    <col min="26" max="26" width="15" customWidth="1"/>
    <col min="27" max="27" width="21.83203125" customWidth="1"/>
    <col min="28" max="28" width="12.5" customWidth="1"/>
    <col min="29" max="29" width="14.83203125" bestFit="1" customWidth="1"/>
    <col min="30" max="30" width="14.6640625" bestFit="1" customWidth="1"/>
    <col min="31" max="31" width="22.33203125" customWidth="1"/>
    <col min="32" max="32" width="21.33203125" customWidth="1"/>
    <col min="33" max="33" width="28.33203125" customWidth="1"/>
    <col min="34" max="34" width="15.5" customWidth="1"/>
    <col min="36" max="36" width="10.83203125" customWidth="1"/>
    <col min="39" max="39" width="13.6640625" bestFit="1" customWidth="1"/>
  </cols>
  <sheetData>
    <row r="1" spans="1:43">
      <c r="A1" s="97"/>
      <c r="B1" s="98"/>
      <c r="C1" s="98"/>
      <c r="D1" s="98"/>
      <c r="E1" s="98"/>
      <c r="F1" s="98"/>
      <c r="G1" s="98"/>
      <c r="H1" s="98"/>
      <c r="I1" s="98"/>
      <c r="J1" s="98"/>
      <c r="K1" s="98"/>
      <c r="L1" s="98"/>
      <c r="M1" s="99"/>
      <c r="P1" s="7"/>
      <c r="Q1" s="7"/>
      <c r="R1" s="7"/>
      <c r="S1" s="7"/>
      <c r="T1" s="7"/>
      <c r="U1" s="7"/>
      <c r="V1" s="7"/>
      <c r="W1" s="7"/>
      <c r="X1" s="7"/>
      <c r="Y1" s="7"/>
      <c r="Z1" s="35"/>
      <c r="AA1" s="7"/>
      <c r="AB1" s="7"/>
      <c r="AC1" s="7"/>
      <c r="AD1" s="7"/>
      <c r="AE1" s="7"/>
      <c r="AF1" s="7"/>
      <c r="AG1" s="35"/>
      <c r="AH1" s="35"/>
      <c r="AI1" s="35"/>
      <c r="AJ1" s="35"/>
      <c r="AK1" s="4"/>
      <c r="AL1" s="4"/>
    </row>
    <row r="2" spans="1:43" ht="17">
      <c r="A2" s="100"/>
      <c r="B2" s="2"/>
      <c r="C2" s="2"/>
      <c r="D2" s="2"/>
      <c r="E2" s="2"/>
      <c r="F2" s="2"/>
      <c r="G2" s="2"/>
      <c r="H2" s="2"/>
      <c r="I2" s="2"/>
      <c r="J2" s="2"/>
      <c r="K2" s="2"/>
      <c r="L2" s="2"/>
      <c r="M2" s="101"/>
      <c r="P2" s="164"/>
      <c r="Q2" s="143" t="s">
        <v>218</v>
      </c>
      <c r="R2" s="165"/>
      <c r="S2" s="165"/>
      <c r="T2" s="165"/>
      <c r="U2" s="165"/>
      <c r="V2" s="165"/>
      <c r="W2" s="165"/>
      <c r="X2" s="165"/>
      <c r="Y2" s="165"/>
      <c r="Z2" s="166"/>
      <c r="AA2" s="143" t="s">
        <v>211</v>
      </c>
      <c r="AB2" s="143"/>
      <c r="AC2" s="143"/>
      <c r="AD2" s="143"/>
      <c r="AE2" s="143"/>
      <c r="AF2" s="143"/>
      <c r="AG2" s="143"/>
      <c r="AH2" s="167"/>
      <c r="AI2" s="167"/>
      <c r="AJ2" s="166"/>
      <c r="AK2" s="4"/>
      <c r="AL2" s="35"/>
      <c r="AM2" s="35"/>
    </row>
    <row r="3" spans="1:43" ht="17">
      <c r="A3" s="100"/>
      <c r="B3" s="2"/>
      <c r="C3" s="2"/>
      <c r="D3" s="2"/>
      <c r="E3" s="2"/>
      <c r="F3" s="2"/>
      <c r="G3" s="2"/>
      <c r="H3" s="2"/>
      <c r="I3" s="2"/>
      <c r="J3" s="2"/>
      <c r="K3" s="2"/>
      <c r="L3" s="2"/>
      <c r="M3" s="101"/>
      <c r="P3" s="164"/>
      <c r="Q3" s="164"/>
      <c r="R3" s="164"/>
      <c r="S3" s="164"/>
      <c r="T3" s="164"/>
      <c r="U3" s="164"/>
      <c r="V3" s="164"/>
      <c r="W3" s="164"/>
      <c r="X3" s="164"/>
      <c r="Y3" s="164"/>
      <c r="Z3" s="166"/>
      <c r="AA3" s="167"/>
      <c r="AB3" s="167"/>
      <c r="AC3" s="167"/>
      <c r="AD3" s="167"/>
      <c r="AE3" s="167"/>
      <c r="AF3" s="167"/>
      <c r="AG3" s="167"/>
      <c r="AH3" s="167"/>
      <c r="AI3" s="167"/>
      <c r="AJ3" s="166"/>
      <c r="AK3" s="4"/>
      <c r="AL3" s="35"/>
      <c r="AM3" s="35"/>
    </row>
    <row r="4" spans="1:43" ht="17">
      <c r="A4" s="100"/>
      <c r="B4" s="2"/>
      <c r="C4" s="2"/>
      <c r="D4" s="2"/>
      <c r="E4" s="2"/>
      <c r="F4" s="2"/>
      <c r="G4" s="2"/>
      <c r="H4" s="2"/>
      <c r="I4" s="2"/>
      <c r="J4" s="2"/>
      <c r="K4" s="2"/>
      <c r="L4" s="2"/>
      <c r="M4" s="101"/>
      <c r="P4" s="164"/>
      <c r="Q4" s="164"/>
      <c r="R4" s="164"/>
      <c r="S4" s="164"/>
      <c r="T4" s="164"/>
      <c r="U4" s="164"/>
      <c r="V4" s="164"/>
      <c r="W4" s="164"/>
      <c r="X4" s="164"/>
      <c r="Y4" s="164"/>
      <c r="Z4" s="166"/>
      <c r="AA4" s="119" t="s">
        <v>223</v>
      </c>
      <c r="AB4" s="119"/>
      <c r="AC4" s="119"/>
      <c r="AD4" s="119"/>
      <c r="AE4" s="119"/>
      <c r="AF4" s="119"/>
      <c r="AG4" s="119"/>
      <c r="AH4" s="167"/>
      <c r="AI4" s="167"/>
      <c r="AJ4" s="166"/>
      <c r="AK4" s="4"/>
      <c r="AL4" s="35"/>
      <c r="AM4" s="35"/>
    </row>
    <row r="5" spans="1:43" ht="17">
      <c r="A5" s="100"/>
      <c r="B5" s="2"/>
      <c r="C5" s="2"/>
      <c r="D5" s="2"/>
      <c r="E5" s="2"/>
      <c r="F5" s="2"/>
      <c r="G5" s="2"/>
      <c r="H5" s="2"/>
      <c r="I5" s="2"/>
      <c r="J5" s="2"/>
      <c r="K5" s="2"/>
      <c r="L5" s="2"/>
      <c r="M5" s="101"/>
      <c r="P5" s="164"/>
      <c r="Q5" s="119" t="s">
        <v>201</v>
      </c>
      <c r="R5" s="119"/>
      <c r="S5" s="119"/>
      <c r="T5" s="119"/>
      <c r="U5" s="119"/>
      <c r="V5" s="119"/>
      <c r="W5" s="119"/>
      <c r="X5" s="119"/>
      <c r="Y5" s="119"/>
      <c r="Z5" s="167"/>
      <c r="AA5" s="167"/>
      <c r="AB5" s="167"/>
      <c r="AC5" s="167"/>
      <c r="AD5" s="167"/>
      <c r="AE5" s="167"/>
      <c r="AF5" s="167"/>
      <c r="AG5" s="167"/>
      <c r="AH5" s="167"/>
      <c r="AI5" s="167"/>
      <c r="AJ5" s="166"/>
      <c r="AK5" s="4"/>
      <c r="AL5" s="35"/>
      <c r="AM5" s="35"/>
    </row>
    <row r="6" spans="1:43" ht="17">
      <c r="A6" s="100"/>
      <c r="B6" s="2"/>
      <c r="C6" s="2"/>
      <c r="D6" s="2"/>
      <c r="E6" s="2"/>
      <c r="F6" s="2"/>
      <c r="G6" s="2"/>
      <c r="H6" s="2"/>
      <c r="I6" s="2"/>
      <c r="J6" s="2"/>
      <c r="K6" s="2"/>
      <c r="L6" s="2"/>
      <c r="M6" s="101"/>
      <c r="P6" s="164"/>
      <c r="Q6" s="164"/>
      <c r="R6" s="164"/>
      <c r="S6" s="164"/>
      <c r="T6" s="164"/>
      <c r="U6" s="164"/>
      <c r="V6" s="164"/>
      <c r="W6" s="164"/>
      <c r="X6" s="164"/>
      <c r="Y6" s="164"/>
      <c r="Z6" s="166"/>
      <c r="AA6" s="167"/>
      <c r="AB6" s="168">
        <v>2015</v>
      </c>
      <c r="AC6" s="168">
        <v>2016</v>
      </c>
      <c r="AD6" s="168">
        <v>2017</v>
      </c>
      <c r="AE6" s="168">
        <v>2018</v>
      </c>
      <c r="AF6" s="168">
        <v>2019</v>
      </c>
      <c r="AG6" s="166"/>
      <c r="AH6" s="166"/>
      <c r="AI6" s="166"/>
      <c r="AJ6" s="166"/>
      <c r="AK6" s="79"/>
      <c r="AL6" s="35"/>
      <c r="AM6" s="35"/>
      <c r="AN6" s="76"/>
      <c r="AO6" s="76"/>
      <c r="AP6" s="76"/>
      <c r="AQ6" s="76"/>
    </row>
    <row r="7" spans="1:43" ht="20" customHeight="1">
      <c r="A7" s="100"/>
      <c r="B7" s="2"/>
      <c r="C7" s="2"/>
      <c r="D7" s="2"/>
      <c r="E7" s="2"/>
      <c r="F7" s="2"/>
      <c r="G7" s="2"/>
      <c r="H7" s="2"/>
      <c r="I7" s="2"/>
      <c r="J7" s="2"/>
      <c r="K7" s="2"/>
      <c r="L7" s="2"/>
      <c r="M7" s="101"/>
      <c r="P7" s="164"/>
      <c r="Q7" s="164"/>
      <c r="R7" s="164"/>
      <c r="S7" s="164"/>
      <c r="T7" s="164"/>
      <c r="U7" s="164"/>
      <c r="V7" s="164"/>
      <c r="W7" s="164"/>
      <c r="X7" s="164"/>
      <c r="Y7" s="164"/>
      <c r="Z7" s="166"/>
      <c r="AA7" s="167"/>
      <c r="AB7" s="169" t="s">
        <v>95</v>
      </c>
      <c r="AC7" s="170"/>
      <c r="AD7" s="170"/>
      <c r="AE7" s="170"/>
      <c r="AF7" s="170"/>
      <c r="AG7" s="225" t="s">
        <v>372</v>
      </c>
      <c r="AH7" s="166"/>
      <c r="AI7" s="166"/>
      <c r="AJ7" s="166"/>
      <c r="AK7" s="79"/>
      <c r="AL7" s="35"/>
      <c r="AM7" s="35"/>
      <c r="AN7" s="76"/>
      <c r="AO7" s="76"/>
      <c r="AP7" s="76"/>
      <c r="AQ7" s="76"/>
    </row>
    <row r="8" spans="1:43" ht="18" customHeight="1">
      <c r="A8" s="100"/>
      <c r="B8" s="2"/>
      <c r="C8" s="2"/>
      <c r="D8" s="2"/>
      <c r="E8" s="2"/>
      <c r="F8" s="2"/>
      <c r="G8" s="2"/>
      <c r="H8" s="2"/>
      <c r="I8" s="2"/>
      <c r="J8" s="2"/>
      <c r="K8" s="2"/>
      <c r="L8" s="2"/>
      <c r="M8" s="101"/>
      <c r="P8" s="164"/>
      <c r="Q8" s="171" t="s">
        <v>2</v>
      </c>
      <c r="R8" s="164" t="s">
        <v>3</v>
      </c>
      <c r="S8" s="164" t="s">
        <v>202</v>
      </c>
      <c r="T8" s="164" t="s">
        <v>8</v>
      </c>
      <c r="U8" s="164" t="s">
        <v>203</v>
      </c>
      <c r="V8" s="164" t="s">
        <v>9</v>
      </c>
      <c r="W8" s="164" t="s">
        <v>204</v>
      </c>
      <c r="X8" s="164" t="s">
        <v>207</v>
      </c>
      <c r="Y8" s="164" t="s">
        <v>205</v>
      </c>
      <c r="Z8" s="166"/>
      <c r="AA8" s="172" t="s">
        <v>219</v>
      </c>
      <c r="AB8" s="173">
        <v>43604</v>
      </c>
      <c r="AC8" s="174">
        <v>45517</v>
      </c>
      <c r="AD8" s="175">
        <v>56444</v>
      </c>
      <c r="AE8" s="175">
        <v>54619</v>
      </c>
      <c r="AF8" s="175">
        <v>52329</v>
      </c>
      <c r="AG8" s="172"/>
      <c r="AH8" s="166"/>
      <c r="AI8" s="166"/>
      <c r="AJ8" s="166"/>
      <c r="AK8" s="79"/>
      <c r="AL8" s="35"/>
      <c r="AM8" s="35"/>
      <c r="AN8" s="76"/>
      <c r="AO8" s="76"/>
      <c r="AP8" s="76"/>
      <c r="AQ8" s="76"/>
    </row>
    <row r="9" spans="1:43" ht="20" customHeight="1">
      <c r="A9" s="100"/>
      <c r="B9" s="2"/>
      <c r="C9" s="2"/>
      <c r="D9" s="2"/>
      <c r="E9" s="2"/>
      <c r="F9" s="2"/>
      <c r="G9" s="2"/>
      <c r="H9" s="2"/>
      <c r="I9" s="2"/>
      <c r="J9" s="2"/>
      <c r="K9" s="2"/>
      <c r="L9" s="2"/>
      <c r="M9" s="101"/>
      <c r="P9" s="164"/>
      <c r="Q9" s="176">
        <v>2009</v>
      </c>
      <c r="R9" s="177">
        <v>7812.3</v>
      </c>
      <c r="S9" s="164">
        <f>Table152[[#This Row],[Revenue (£ million)]]*1.3</f>
        <v>10155.99</v>
      </c>
      <c r="T9" s="177">
        <v>475.8</v>
      </c>
      <c r="U9" s="164">
        <f>Table152[[#This Row],[Exports (£ million)]]*1.3</f>
        <v>618.54000000000008</v>
      </c>
      <c r="V9" s="177">
        <v>544.29999999999995</v>
      </c>
      <c r="W9" s="164">
        <f>Table152[[#This Row],[Imports (£ million)]]*1.3</f>
        <v>707.58999999999992</v>
      </c>
      <c r="X9" s="177">
        <v>7880.8</v>
      </c>
      <c r="Y9" s="177">
        <f>Table152[[#This Row],[Domestic Dem. (£ million)]]*1.3</f>
        <v>10245.040000000001</v>
      </c>
      <c r="Z9" s="248"/>
      <c r="AA9" s="166" t="s">
        <v>232</v>
      </c>
      <c r="AB9" s="178">
        <v>-18344</v>
      </c>
      <c r="AC9" s="179">
        <v>-17803</v>
      </c>
      <c r="AD9" s="179">
        <v>-21386</v>
      </c>
      <c r="AE9" s="180">
        <v>-20359</v>
      </c>
      <c r="AF9" s="180">
        <v>-20362</v>
      </c>
      <c r="AG9" s="166"/>
      <c r="AH9" s="166"/>
      <c r="AI9" s="166"/>
      <c r="AJ9" s="166"/>
      <c r="AK9" s="79"/>
      <c r="AL9" s="35"/>
      <c r="AM9" s="35"/>
      <c r="AN9" s="76"/>
      <c r="AO9" s="76"/>
      <c r="AP9" s="76"/>
      <c r="AQ9" s="76"/>
    </row>
    <row r="10" spans="1:43" ht="29" customHeight="1">
      <c r="A10" s="100"/>
      <c r="B10" s="2"/>
      <c r="C10" s="2"/>
      <c r="D10" s="2"/>
      <c r="E10" s="2"/>
      <c r="F10" s="2"/>
      <c r="G10" s="2"/>
      <c r="H10" s="2"/>
      <c r="I10" s="2"/>
      <c r="J10" s="2"/>
      <c r="K10" s="2"/>
      <c r="L10" s="2"/>
      <c r="M10" s="101"/>
      <c r="P10" s="164"/>
      <c r="Q10" s="176">
        <v>2010</v>
      </c>
      <c r="R10" s="177">
        <v>9340.6</v>
      </c>
      <c r="S10" s="164">
        <f>Table152[[#This Row],[Revenue (£ million)]]*1.3</f>
        <v>12142.78</v>
      </c>
      <c r="T10" s="177">
        <v>569.4</v>
      </c>
      <c r="U10" s="164">
        <f>Table152[[#This Row],[Exports (£ million)]]*1.3</f>
        <v>740.22</v>
      </c>
      <c r="V10" s="177">
        <v>549.4</v>
      </c>
      <c r="W10" s="164">
        <f>Table152[[#This Row],[Imports (£ million)]]*1.3</f>
        <v>714.22</v>
      </c>
      <c r="X10" s="177">
        <v>9320.6</v>
      </c>
      <c r="Y10" s="177">
        <f>Table152[[#This Row],[Domestic Dem. (£ million)]]*1.3</f>
        <v>12116.78</v>
      </c>
      <c r="Z10" s="248"/>
      <c r="AA10" s="219" t="s">
        <v>213</v>
      </c>
      <c r="AB10" s="220">
        <v>26467</v>
      </c>
      <c r="AC10" s="221">
        <v>27714</v>
      </c>
      <c r="AD10" s="221">
        <v>35058</v>
      </c>
      <c r="AE10" s="222">
        <v>34260</v>
      </c>
      <c r="AF10" s="222">
        <v>31967</v>
      </c>
      <c r="AG10" s="227">
        <f>(AF10-AE10)/AE10</f>
        <v>-6.6929363689433738E-2</v>
      </c>
      <c r="AI10" s="166"/>
      <c r="AJ10" s="166"/>
      <c r="AK10" s="79"/>
      <c r="AL10" s="35"/>
      <c r="AM10" s="35"/>
      <c r="AN10" s="76"/>
      <c r="AO10" s="76"/>
      <c r="AP10" s="76"/>
      <c r="AQ10" s="76"/>
    </row>
    <row r="11" spans="1:43" ht="23" customHeight="1" thickBot="1">
      <c r="A11" s="100"/>
      <c r="B11" s="2"/>
      <c r="C11" s="2"/>
      <c r="D11" s="2"/>
      <c r="E11" s="2"/>
      <c r="F11" s="2"/>
      <c r="G11" s="2"/>
      <c r="H11" s="2"/>
      <c r="I11" s="2"/>
      <c r="J11" s="2"/>
      <c r="K11" s="2"/>
      <c r="L11" s="2"/>
      <c r="M11" s="101"/>
      <c r="P11" s="164"/>
      <c r="Q11" s="176">
        <v>2011</v>
      </c>
      <c r="R11" s="177">
        <v>10126.6</v>
      </c>
      <c r="S11" s="164">
        <f>Table152[[#This Row],[Revenue (£ million)]]*1.3</f>
        <v>13164.580000000002</v>
      </c>
      <c r="T11" s="177">
        <v>650</v>
      </c>
      <c r="U11" s="164">
        <f>Table152[[#This Row],[Exports (£ million)]]*1.3</f>
        <v>845</v>
      </c>
      <c r="V11" s="177">
        <v>565.70000000000005</v>
      </c>
      <c r="W11" s="164">
        <f>Table152[[#This Row],[Imports (£ million)]]*1.3</f>
        <v>735.41000000000008</v>
      </c>
      <c r="X11" s="177">
        <v>10042.299999999999</v>
      </c>
      <c r="Y11" s="177">
        <f>Table152[[#This Row],[Domestic Dem. (£ million)]]*1.3</f>
        <v>13054.99</v>
      </c>
      <c r="Z11" s="248"/>
      <c r="AA11" s="210" t="s">
        <v>212</v>
      </c>
      <c r="AB11" s="223">
        <f>(AB8+AB9)/AB8</f>
        <v>0.57930465094945416</v>
      </c>
      <c r="AC11" s="223">
        <f>(AC8+AC9)/AC8</f>
        <v>0.60887141068172335</v>
      </c>
      <c r="AD11" s="223">
        <f>(AD8+AD9)/AD8</f>
        <v>0.62111118985188862</v>
      </c>
      <c r="AE11" s="224">
        <f>(AE8+AE9)/AE8</f>
        <v>0.62725425218330622</v>
      </c>
      <c r="AF11" s="224">
        <f>(AF8+AF9)/AF8</f>
        <v>0.61088497773701012</v>
      </c>
      <c r="AG11" s="210"/>
      <c r="AI11" s="166"/>
      <c r="AJ11" s="166"/>
      <c r="AK11" s="79"/>
      <c r="AL11" s="35"/>
      <c r="AM11" s="35"/>
      <c r="AN11" s="76"/>
      <c r="AO11" s="76"/>
      <c r="AP11" s="76"/>
      <c r="AQ11" s="76"/>
    </row>
    <row r="12" spans="1:43" ht="18" thickTop="1">
      <c r="A12" s="100"/>
      <c r="B12" s="2"/>
      <c r="C12" s="2"/>
      <c r="D12" s="2"/>
      <c r="E12" s="2"/>
      <c r="F12" s="2"/>
      <c r="G12" s="2"/>
      <c r="H12" s="2"/>
      <c r="I12" s="102"/>
      <c r="J12" s="102"/>
      <c r="K12" s="102"/>
      <c r="L12" s="102"/>
      <c r="M12" s="103"/>
      <c r="P12" s="164"/>
      <c r="Q12" s="176">
        <v>2012</v>
      </c>
      <c r="R12" s="177">
        <v>9206.2000000000007</v>
      </c>
      <c r="S12" s="164">
        <f>Table152[[#This Row],[Revenue (£ million)]]*1.3</f>
        <v>11968.060000000001</v>
      </c>
      <c r="T12" s="177">
        <v>672.1</v>
      </c>
      <c r="U12" s="164">
        <f>Table152[[#This Row],[Exports (£ million)]]*1.3</f>
        <v>873.73</v>
      </c>
      <c r="V12" s="177">
        <v>629.9</v>
      </c>
      <c r="W12" s="164">
        <f>Table152[[#This Row],[Imports (£ million)]]*1.3</f>
        <v>818.87</v>
      </c>
      <c r="X12" s="177">
        <v>9164</v>
      </c>
      <c r="Y12" s="177">
        <f>Table152[[#This Row],[Domestic Dem. (£ million)]]*1.3</f>
        <v>11913.2</v>
      </c>
      <c r="Z12" s="248"/>
      <c r="AA12" s="166"/>
      <c r="AB12" s="182"/>
      <c r="AC12" s="183"/>
      <c r="AD12" s="183"/>
      <c r="AE12" s="183"/>
      <c r="AF12" s="183"/>
      <c r="AG12" s="166"/>
      <c r="AI12" s="166"/>
      <c r="AJ12" s="166"/>
      <c r="AK12" s="79"/>
      <c r="AL12" s="35"/>
      <c r="AM12" s="35"/>
      <c r="AN12" s="76"/>
      <c r="AO12" s="76"/>
      <c r="AP12" s="76"/>
      <c r="AQ12" s="76"/>
    </row>
    <row r="13" spans="1:43" ht="17">
      <c r="A13" s="104"/>
      <c r="B13" s="102"/>
      <c r="C13" s="102"/>
      <c r="D13" s="2"/>
      <c r="E13" s="2"/>
      <c r="F13" s="2"/>
      <c r="G13" s="2"/>
      <c r="H13" s="2"/>
      <c r="I13" s="102"/>
      <c r="J13" s="102"/>
      <c r="K13" s="102"/>
      <c r="L13" s="102"/>
      <c r="M13" s="103"/>
      <c r="P13" s="164"/>
      <c r="Q13" s="176">
        <v>2013</v>
      </c>
      <c r="R13" s="177">
        <v>9307.5</v>
      </c>
      <c r="S13" s="164">
        <f>Table152[[#This Row],[Revenue (£ million)]]*1.3</f>
        <v>12099.75</v>
      </c>
      <c r="T13" s="177">
        <v>660.6</v>
      </c>
      <c r="U13" s="164">
        <f>Table152[[#This Row],[Exports (£ million)]]*1.3</f>
        <v>858.78000000000009</v>
      </c>
      <c r="V13" s="177">
        <v>554.6</v>
      </c>
      <c r="W13" s="164">
        <f>Table152[[#This Row],[Imports (£ million)]]*1.3</f>
        <v>720.98</v>
      </c>
      <c r="X13" s="177">
        <v>9201.5</v>
      </c>
      <c r="Y13" s="177">
        <f>Table152[[#This Row],[Domestic Dem. (£ million)]]*1.3</f>
        <v>11961.95</v>
      </c>
      <c r="Z13" s="248"/>
      <c r="AA13" s="184"/>
      <c r="AB13" s="185"/>
      <c r="AC13" s="185"/>
      <c r="AD13" s="185"/>
      <c r="AE13" s="185"/>
      <c r="AF13" s="185"/>
      <c r="AG13" s="166"/>
      <c r="AI13" s="166"/>
      <c r="AJ13" s="166"/>
      <c r="AK13" s="79"/>
      <c r="AL13" s="35"/>
      <c r="AM13" s="35"/>
      <c r="AN13" s="76"/>
      <c r="AO13" s="76"/>
      <c r="AP13" s="76"/>
      <c r="AQ13" s="76"/>
    </row>
    <row r="14" spans="1:43" ht="18">
      <c r="A14" s="157" t="s">
        <v>233</v>
      </c>
      <c r="B14" s="158"/>
      <c r="C14" s="158"/>
      <c r="D14" s="102"/>
      <c r="E14" s="2"/>
      <c r="F14" s="2"/>
      <c r="G14" s="2"/>
      <c r="H14" s="2"/>
      <c r="I14" s="102"/>
      <c r="J14" s="159" t="s">
        <v>233</v>
      </c>
      <c r="K14" s="160"/>
      <c r="L14" s="160"/>
      <c r="M14" s="161"/>
      <c r="P14" s="164"/>
      <c r="Q14" s="176">
        <v>2014</v>
      </c>
      <c r="R14" s="177">
        <v>9187.2000000000007</v>
      </c>
      <c r="S14" s="164">
        <f>Table152[[#This Row],[Revenue (£ million)]]*1.3</f>
        <v>11943.36</v>
      </c>
      <c r="T14" s="177">
        <v>721.5</v>
      </c>
      <c r="U14" s="164">
        <f>Table152[[#This Row],[Exports (£ million)]]*1.3</f>
        <v>937.95</v>
      </c>
      <c r="V14" s="177">
        <v>570.70000000000005</v>
      </c>
      <c r="W14" s="164">
        <f>Table152[[#This Row],[Imports (£ million)]]*1.3</f>
        <v>741.91000000000008</v>
      </c>
      <c r="X14" s="177">
        <v>9036.4</v>
      </c>
      <c r="Y14" s="177">
        <f>Table152[[#This Row],[Domestic Dem. (£ million)]]*1.3</f>
        <v>11747.32</v>
      </c>
      <c r="Z14" s="248"/>
      <c r="AA14" s="166"/>
      <c r="AB14" s="186"/>
      <c r="AC14" s="186"/>
      <c r="AD14" s="186"/>
      <c r="AE14" s="186"/>
      <c r="AF14" s="187"/>
      <c r="AG14" s="180"/>
      <c r="AI14" s="180"/>
      <c r="AJ14" s="166"/>
      <c r="AK14" s="79"/>
      <c r="AL14" s="35"/>
      <c r="AM14" s="35"/>
      <c r="AN14" s="76"/>
      <c r="AO14" s="76"/>
      <c r="AP14" s="76"/>
      <c r="AQ14" s="76"/>
    </row>
    <row r="15" spans="1:43" ht="17">
      <c r="A15" s="100"/>
      <c r="B15" s="2"/>
      <c r="C15" s="2"/>
      <c r="D15" s="2"/>
      <c r="E15" s="2"/>
      <c r="F15" s="2"/>
      <c r="G15" s="2"/>
      <c r="H15" s="2"/>
      <c r="I15" s="2"/>
      <c r="J15" s="2"/>
      <c r="K15" s="2"/>
      <c r="L15" s="2"/>
      <c r="M15" s="101"/>
      <c r="P15" s="164"/>
      <c r="Q15" s="176">
        <v>2015</v>
      </c>
      <c r="R15" s="177">
        <v>8948.6</v>
      </c>
      <c r="S15" s="164">
        <f>Table152[[#This Row],[Revenue (£ million)]]*1.3</f>
        <v>11633.18</v>
      </c>
      <c r="T15" s="177">
        <v>564.9</v>
      </c>
      <c r="U15" s="164">
        <f>Table152[[#This Row],[Exports (£ million)]]*1.3</f>
        <v>734.37</v>
      </c>
      <c r="V15" s="177">
        <v>541.5</v>
      </c>
      <c r="W15" s="164">
        <f>Table152[[#This Row],[Imports (£ million)]]*1.3</f>
        <v>703.95</v>
      </c>
      <c r="X15" s="177">
        <v>8925.2000000000007</v>
      </c>
      <c r="Y15" s="177">
        <f>Table152[[#This Row],[Domestic Dem. (£ million)]]*1.3</f>
        <v>11602.760000000002</v>
      </c>
      <c r="Z15" s="248"/>
      <c r="AA15" s="166"/>
      <c r="AB15" s="168">
        <v>2015</v>
      </c>
      <c r="AC15" s="168">
        <v>2016</v>
      </c>
      <c r="AD15" s="168">
        <v>2017</v>
      </c>
      <c r="AE15" s="168">
        <v>2018</v>
      </c>
      <c r="AF15" s="168">
        <v>2019</v>
      </c>
      <c r="AI15" s="180"/>
      <c r="AJ15" s="166"/>
      <c r="AK15" s="79"/>
      <c r="AL15" s="35"/>
      <c r="AM15" s="35"/>
      <c r="AN15" s="76"/>
      <c r="AO15" s="76"/>
      <c r="AP15" s="76"/>
      <c r="AQ15" s="76"/>
    </row>
    <row r="16" spans="1:43" ht="17">
      <c r="A16" s="100"/>
      <c r="B16" s="2"/>
      <c r="C16" s="2"/>
      <c r="D16" s="2"/>
      <c r="E16" s="2"/>
      <c r="F16" s="106"/>
      <c r="G16" s="2"/>
      <c r="H16" s="2"/>
      <c r="I16" s="2"/>
      <c r="J16" s="2"/>
      <c r="K16" s="2"/>
      <c r="L16" s="2"/>
      <c r="M16" s="101"/>
      <c r="P16" s="164"/>
      <c r="Q16" s="176">
        <v>2016</v>
      </c>
      <c r="R16" s="177">
        <v>8722.2000000000007</v>
      </c>
      <c r="S16" s="164">
        <f>Table152[[#This Row],[Revenue (£ million)]]*1.3</f>
        <v>11338.86</v>
      </c>
      <c r="T16" s="177">
        <v>559.5</v>
      </c>
      <c r="U16" s="164">
        <f>Table152[[#This Row],[Exports (£ million)]]*1.3</f>
        <v>727.35</v>
      </c>
      <c r="V16" s="177">
        <v>483</v>
      </c>
      <c r="W16" s="164">
        <f>Table152[[#This Row],[Imports (£ million)]]*1.3</f>
        <v>627.9</v>
      </c>
      <c r="X16" s="177">
        <v>8645.7000000000007</v>
      </c>
      <c r="Y16" s="177">
        <f>Table152[[#This Row],[Domestic Dem. (£ million)]]*1.3</f>
        <v>11239.410000000002</v>
      </c>
      <c r="Z16" s="248"/>
      <c r="AA16" s="166"/>
      <c r="AB16" s="188" t="s">
        <v>95</v>
      </c>
      <c r="AC16" s="189"/>
      <c r="AD16" s="189"/>
      <c r="AE16" s="189"/>
      <c r="AF16" s="189"/>
      <c r="AG16" s="225" t="s">
        <v>372</v>
      </c>
      <c r="AI16" s="166"/>
      <c r="AJ16" s="166"/>
      <c r="AK16" s="79"/>
      <c r="AL16" s="35"/>
      <c r="AM16" s="35"/>
      <c r="AN16" s="76"/>
      <c r="AO16" s="76"/>
      <c r="AP16" s="76"/>
      <c r="AQ16" s="76"/>
    </row>
    <row r="17" spans="1:43" ht="17">
      <c r="A17" s="100"/>
      <c r="B17" s="2"/>
      <c r="C17" s="2"/>
      <c r="D17" s="2"/>
      <c r="E17" s="2"/>
      <c r="F17" s="2"/>
      <c r="G17" s="2"/>
      <c r="H17" s="2"/>
      <c r="I17" s="2"/>
      <c r="J17" s="2"/>
      <c r="K17" s="2"/>
      <c r="L17" s="2"/>
      <c r="M17" s="101"/>
      <c r="P17" s="164"/>
      <c r="Q17" s="176">
        <v>2017</v>
      </c>
      <c r="R17" s="177">
        <v>7860.9</v>
      </c>
      <c r="S17" s="164">
        <f>Table152[[#This Row],[Revenue (£ million)]]*1.3</f>
        <v>10219.17</v>
      </c>
      <c r="T17" s="177">
        <v>650.70000000000005</v>
      </c>
      <c r="U17" s="164">
        <f>Table152[[#This Row],[Exports (£ million)]]*1.3</f>
        <v>845.91000000000008</v>
      </c>
      <c r="V17" s="177">
        <v>738.3</v>
      </c>
      <c r="W17" s="164">
        <f>Table152[[#This Row],[Imports (£ million)]]*1.3</f>
        <v>959.79</v>
      </c>
      <c r="X17" s="177">
        <v>7948.5</v>
      </c>
      <c r="Y17" s="177">
        <f>Table152[[#This Row],[Domestic Dem. (£ million)]]*1.3</f>
        <v>10333.050000000001</v>
      </c>
      <c r="Z17" s="248"/>
      <c r="AA17" s="172" t="s">
        <v>213</v>
      </c>
      <c r="AB17" s="173">
        <v>26467</v>
      </c>
      <c r="AC17" s="174">
        <v>27714</v>
      </c>
      <c r="AD17" s="174">
        <v>35058</v>
      </c>
      <c r="AE17" s="175">
        <v>34260</v>
      </c>
      <c r="AF17" s="175">
        <v>31967</v>
      </c>
      <c r="AG17" s="172"/>
      <c r="AI17" s="166"/>
      <c r="AJ17" s="166"/>
      <c r="AK17" s="79"/>
      <c r="AL17" s="35"/>
      <c r="AM17" s="35"/>
      <c r="AN17" s="76"/>
      <c r="AO17" s="76"/>
      <c r="AP17" s="76"/>
      <c r="AQ17" s="76"/>
    </row>
    <row r="18" spans="1:43" ht="17">
      <c r="A18" s="100"/>
      <c r="B18" s="2"/>
      <c r="C18" s="2"/>
      <c r="D18" s="2"/>
      <c r="E18" s="2"/>
      <c r="F18" s="2"/>
      <c r="G18" s="2"/>
      <c r="H18" s="2"/>
      <c r="I18" s="2"/>
      <c r="J18" s="2"/>
      <c r="K18" s="2"/>
      <c r="L18" s="2"/>
      <c r="M18" s="101"/>
      <c r="P18" s="164"/>
      <c r="Q18" s="176">
        <v>2018</v>
      </c>
      <c r="R18" s="177">
        <v>8103.2</v>
      </c>
      <c r="S18" s="164">
        <f>Table152[[#This Row],[Revenue (£ million)]]*1.3</f>
        <v>10534.16</v>
      </c>
      <c r="T18" s="177">
        <v>566.29999999999995</v>
      </c>
      <c r="U18" s="164">
        <f>Table152[[#This Row],[Exports (£ million)]]*1.3</f>
        <v>736.18999999999994</v>
      </c>
      <c r="V18" s="177">
        <v>558.4</v>
      </c>
      <c r="W18" s="164">
        <f>Table152[[#This Row],[Imports (£ million)]]*1.3</f>
        <v>725.92</v>
      </c>
      <c r="X18" s="177">
        <v>8095.3</v>
      </c>
      <c r="Y18" s="177">
        <f>Table152[[#This Row],[Domestic Dem. (£ million)]]*1.3</f>
        <v>10523.890000000001</v>
      </c>
      <c r="Z18" s="248"/>
      <c r="AA18" s="164" t="s">
        <v>346</v>
      </c>
      <c r="AB18" s="190">
        <v>12781</v>
      </c>
      <c r="AC18" s="190">
        <v>14546</v>
      </c>
      <c r="AD18" s="190">
        <v>17467</v>
      </c>
      <c r="AE18" s="190">
        <v>16858</v>
      </c>
      <c r="AF18" s="190">
        <v>15798</v>
      </c>
      <c r="AG18" s="166"/>
      <c r="AI18" s="166"/>
      <c r="AJ18" s="190"/>
      <c r="AK18" s="90"/>
      <c r="AL18" s="90"/>
      <c r="AM18" s="90"/>
      <c r="AN18" s="90"/>
      <c r="AO18" s="76"/>
      <c r="AP18" s="76"/>
      <c r="AQ18" s="76"/>
    </row>
    <row r="19" spans="1:43" ht="17">
      <c r="A19" s="100"/>
      <c r="B19" s="2"/>
      <c r="C19" s="2"/>
      <c r="D19" s="2"/>
      <c r="E19" s="2"/>
      <c r="F19" s="2"/>
      <c r="G19" s="2"/>
      <c r="H19" s="2"/>
      <c r="I19" s="2"/>
      <c r="J19" s="2"/>
      <c r="K19" s="2"/>
      <c r="L19" s="2"/>
      <c r="M19" s="101"/>
      <c r="P19" s="164"/>
      <c r="Q19" s="176">
        <v>2019</v>
      </c>
      <c r="R19" s="177">
        <v>9239.2000000000007</v>
      </c>
      <c r="S19" s="164">
        <f>Table152[[#This Row],[Revenue (£ million)]]*1.3</f>
        <v>12010.960000000001</v>
      </c>
      <c r="T19" s="177">
        <v>510.6</v>
      </c>
      <c r="U19" s="164">
        <f>Table152[[#This Row],[Exports (£ million)]]*1.3</f>
        <v>663.78000000000009</v>
      </c>
      <c r="V19" s="177">
        <v>660.2</v>
      </c>
      <c r="W19" s="164">
        <f>Table152[[#This Row],[Imports (£ million)]]*1.3</f>
        <v>858.2600000000001</v>
      </c>
      <c r="X19" s="177">
        <v>9388.7999999999993</v>
      </c>
      <c r="Y19" s="177">
        <f>Table152[[#This Row],[Domestic Dem. (£ million)]]*1.3</f>
        <v>12205.439999999999</v>
      </c>
      <c r="Z19" s="248"/>
      <c r="AA19" s="228" t="s">
        <v>214</v>
      </c>
      <c r="AB19" s="229">
        <v>14710</v>
      </c>
      <c r="AC19" s="230">
        <v>9175</v>
      </c>
      <c r="AD19" s="230">
        <v>16083</v>
      </c>
      <c r="AE19" s="230">
        <v>13142</v>
      </c>
      <c r="AF19" s="230">
        <v>17670</v>
      </c>
      <c r="AG19" s="231">
        <f>(AF19-AE19)/AE19</f>
        <v>0.34454420940496117</v>
      </c>
      <c r="AI19" s="166"/>
      <c r="AJ19" s="166"/>
      <c r="AK19" s="79"/>
      <c r="AL19" s="35"/>
      <c r="AM19" s="35"/>
      <c r="AN19" s="76"/>
      <c r="AO19" s="76"/>
      <c r="AP19" s="76"/>
      <c r="AQ19" s="76"/>
    </row>
    <row r="20" spans="1:43" ht="17">
      <c r="A20" s="100"/>
      <c r="B20" s="2"/>
      <c r="C20" s="2"/>
      <c r="D20" s="2"/>
      <c r="E20" s="2"/>
      <c r="F20" s="2"/>
      <c r="G20" s="2"/>
      <c r="H20" s="2"/>
      <c r="I20" s="2"/>
      <c r="J20" s="2"/>
      <c r="K20" s="2"/>
      <c r="L20" s="2"/>
      <c r="M20" s="101"/>
      <c r="P20" s="164"/>
      <c r="Q20" s="192">
        <v>2020</v>
      </c>
      <c r="R20" s="193">
        <v>9113.7000000000007</v>
      </c>
      <c r="S20" s="198">
        <f>Table152[[#This Row],[Revenue (£ million)]]*1.3</f>
        <v>11847.810000000001</v>
      </c>
      <c r="T20" s="193">
        <v>509.5</v>
      </c>
      <c r="U20" s="198">
        <f>Table152[[#This Row],[Exports (£ million)]]*1.3</f>
        <v>662.35</v>
      </c>
      <c r="V20" s="193">
        <v>604.9</v>
      </c>
      <c r="W20" s="198">
        <f>Table152[[#This Row],[Imports (£ million)]]*1.3</f>
        <v>786.37</v>
      </c>
      <c r="X20" s="193">
        <v>9209.1</v>
      </c>
      <c r="Y20" s="193">
        <f>Table152[[#This Row],[Domestic Dem. (£ million)]]*1.3</f>
        <v>11971.830000000002</v>
      </c>
      <c r="Z20" s="248"/>
      <c r="AA20" s="166"/>
      <c r="AB20" s="186"/>
      <c r="AC20" s="186"/>
      <c r="AD20" s="181"/>
      <c r="AE20" s="194"/>
      <c r="AF20" s="194"/>
      <c r="AG20" s="166"/>
      <c r="AI20" s="166"/>
      <c r="AJ20" s="166"/>
      <c r="AK20" s="79"/>
      <c r="AL20" s="35"/>
      <c r="AM20" s="35"/>
      <c r="AN20" s="76"/>
      <c r="AO20" s="76"/>
      <c r="AP20" s="76"/>
      <c r="AQ20" s="76"/>
    </row>
    <row r="21" spans="1:43" ht="17">
      <c r="A21" s="100"/>
      <c r="B21" s="2"/>
      <c r="C21" s="2"/>
      <c r="D21" s="2"/>
      <c r="E21" s="2"/>
      <c r="F21" s="2"/>
      <c r="G21" s="2"/>
      <c r="H21" s="2"/>
      <c r="I21" s="2"/>
      <c r="J21" s="2"/>
      <c r="K21" s="2"/>
      <c r="L21" s="2"/>
      <c r="M21" s="101"/>
      <c r="P21" s="164"/>
      <c r="Q21" s="176">
        <v>2021</v>
      </c>
      <c r="R21" s="177">
        <v>6291.3</v>
      </c>
      <c r="S21" s="164">
        <f>Table152[[#This Row],[Revenue (£ million)]]*1.3</f>
        <v>8178.6900000000005</v>
      </c>
      <c r="T21" s="177">
        <v>376.1</v>
      </c>
      <c r="U21" s="164">
        <f>Table152[[#This Row],[Exports (£ million)]]*1.3</f>
        <v>488.93000000000006</v>
      </c>
      <c r="V21" s="177">
        <v>491.9</v>
      </c>
      <c r="W21" s="164">
        <f>Table152[[#This Row],[Imports (£ million)]]*1.3</f>
        <v>639.47</v>
      </c>
      <c r="X21" s="177">
        <v>6407.1</v>
      </c>
      <c r="Y21" s="177">
        <f>Table152[[#This Row],[Domestic Dem. (£ million)]]*1.3</f>
        <v>8329.2300000000014</v>
      </c>
      <c r="Z21" s="248"/>
      <c r="AA21" s="166"/>
      <c r="AB21" s="190"/>
      <c r="AC21" s="190"/>
      <c r="AD21" s="190"/>
      <c r="AE21" s="190"/>
      <c r="AF21" s="190"/>
      <c r="AG21" s="166"/>
      <c r="AI21" s="166"/>
      <c r="AJ21" s="180"/>
      <c r="AK21" s="79"/>
      <c r="AL21" s="35"/>
      <c r="AM21" s="35"/>
      <c r="AN21" s="76"/>
      <c r="AO21" s="76"/>
      <c r="AP21" s="76"/>
      <c r="AQ21" s="76"/>
    </row>
    <row r="22" spans="1:43" ht="17">
      <c r="A22" s="100"/>
      <c r="B22" s="2"/>
      <c r="C22" s="2"/>
      <c r="D22" s="2"/>
      <c r="E22" s="2"/>
      <c r="F22" s="2"/>
      <c r="G22" s="2"/>
      <c r="H22" s="2"/>
      <c r="I22" s="2"/>
      <c r="J22" s="2"/>
      <c r="K22" s="2"/>
      <c r="L22" s="2"/>
      <c r="M22" s="101"/>
      <c r="P22" s="164"/>
      <c r="Q22" s="176">
        <v>2022</v>
      </c>
      <c r="R22" s="177">
        <v>8043.2</v>
      </c>
      <c r="S22" s="164">
        <f>Table152[[#This Row],[Revenue (£ million)]]*1.3</f>
        <v>10456.16</v>
      </c>
      <c r="T22" s="177">
        <v>456.3</v>
      </c>
      <c r="U22" s="164">
        <f>Table152[[#This Row],[Exports (£ million)]]*1.3</f>
        <v>593.19000000000005</v>
      </c>
      <c r="V22" s="177">
        <v>580</v>
      </c>
      <c r="W22" s="164">
        <f>Table152[[#This Row],[Imports (£ million)]]*1.3</f>
        <v>754</v>
      </c>
      <c r="X22" s="177">
        <v>8166.9</v>
      </c>
      <c r="Y22" s="177">
        <f>Table152[[#This Row],[Domestic Dem. (£ million)]]*1.3</f>
        <v>10616.97</v>
      </c>
      <c r="Z22" s="248"/>
      <c r="AA22" s="195"/>
      <c r="AB22" s="164"/>
      <c r="AC22" s="164"/>
      <c r="AD22" s="164"/>
      <c r="AE22" s="164"/>
      <c r="AF22" s="164"/>
      <c r="AG22" s="166"/>
      <c r="AI22" s="166"/>
      <c r="AJ22" s="180"/>
      <c r="AK22" s="79"/>
      <c r="AL22" s="35"/>
      <c r="AM22" s="35"/>
      <c r="AN22" s="76"/>
      <c r="AO22" s="76"/>
      <c r="AP22" s="76"/>
      <c r="AQ22" s="76"/>
    </row>
    <row r="23" spans="1:43" ht="17">
      <c r="A23" s="100"/>
      <c r="B23" s="2"/>
      <c r="C23" s="2"/>
      <c r="D23" s="2"/>
      <c r="E23" s="2"/>
      <c r="F23" s="2"/>
      <c r="G23" s="2"/>
      <c r="H23" s="2"/>
      <c r="I23" s="2"/>
      <c r="J23" s="2"/>
      <c r="K23" s="2"/>
      <c r="L23" s="2"/>
      <c r="M23" s="101"/>
      <c r="P23" s="164"/>
      <c r="Q23" s="176">
        <v>2023</v>
      </c>
      <c r="R23" s="177">
        <v>9032.5</v>
      </c>
      <c r="S23" s="164">
        <f>Table152[[#This Row],[Revenue (£ million)]]*1.3</f>
        <v>11742.25</v>
      </c>
      <c r="T23" s="177">
        <v>497.4</v>
      </c>
      <c r="U23" s="164">
        <f>Table152[[#This Row],[Exports (£ million)]]*1.3</f>
        <v>646.62</v>
      </c>
      <c r="V23" s="177">
        <v>621</v>
      </c>
      <c r="W23" s="164">
        <f>Table152[[#This Row],[Imports (£ million)]]*1.3</f>
        <v>807.30000000000007</v>
      </c>
      <c r="X23" s="177">
        <v>9156.1</v>
      </c>
      <c r="Y23" s="177">
        <f>Table152[[#This Row],[Domestic Dem. (£ million)]]*1.3</f>
        <v>11902.93</v>
      </c>
      <c r="Z23" s="248"/>
      <c r="AA23" s="119" t="s">
        <v>229</v>
      </c>
      <c r="AB23" s="119"/>
      <c r="AC23" s="119"/>
      <c r="AD23" s="119"/>
      <c r="AE23" s="119"/>
      <c r="AF23" s="119"/>
      <c r="AG23" s="251"/>
      <c r="AI23" s="166"/>
      <c r="AJ23" s="180"/>
      <c r="AK23" s="79"/>
      <c r="AL23" s="78"/>
      <c r="AM23" s="35"/>
      <c r="AN23" s="76"/>
      <c r="AO23" s="76"/>
      <c r="AP23" s="76"/>
      <c r="AQ23" s="76"/>
    </row>
    <row r="24" spans="1:43" ht="17">
      <c r="A24" s="100"/>
      <c r="B24" s="2"/>
      <c r="C24" s="2"/>
      <c r="D24" s="2"/>
      <c r="E24" s="2"/>
      <c r="F24" s="2"/>
      <c r="G24" s="2"/>
      <c r="H24" s="2"/>
      <c r="I24" s="2"/>
      <c r="J24" s="2"/>
      <c r="K24" s="2"/>
      <c r="L24" s="2"/>
      <c r="M24" s="101"/>
      <c r="P24" s="164"/>
      <c r="Q24" s="176">
        <v>2024</v>
      </c>
      <c r="R24" s="177">
        <v>9240.2999999999993</v>
      </c>
      <c r="S24" s="164">
        <f>Table152[[#This Row],[Revenue (£ million)]]*1.3</f>
        <v>12012.39</v>
      </c>
      <c r="T24" s="177">
        <v>506.4</v>
      </c>
      <c r="U24" s="164">
        <f>Table152[[#This Row],[Exports (£ million)]]*1.3</f>
        <v>658.31999999999994</v>
      </c>
      <c r="V24" s="177">
        <v>635</v>
      </c>
      <c r="W24" s="164">
        <f>Table152[[#This Row],[Imports (£ million)]]*1.3</f>
        <v>825.5</v>
      </c>
      <c r="X24" s="177">
        <v>9368.9</v>
      </c>
      <c r="Y24" s="177">
        <f>Table152[[#This Row],[Domestic Dem. (£ million)]]*1.3</f>
        <v>12179.57</v>
      </c>
      <c r="Z24" s="248"/>
      <c r="AA24" s="195"/>
      <c r="AB24" s="164"/>
      <c r="AC24" s="164"/>
      <c r="AD24" s="164"/>
      <c r="AE24" s="164"/>
      <c r="AF24" s="164"/>
      <c r="AG24" s="166"/>
      <c r="AI24" s="166"/>
      <c r="AJ24" s="166"/>
      <c r="AK24" s="79"/>
      <c r="AL24" s="78"/>
      <c r="AM24" s="35"/>
      <c r="AN24" s="76"/>
      <c r="AO24" s="76"/>
      <c r="AP24" s="76"/>
      <c r="AQ24" s="76"/>
    </row>
    <row r="25" spans="1:43" ht="17">
      <c r="A25" s="100"/>
      <c r="B25" s="2"/>
      <c r="C25" s="2"/>
      <c r="D25" s="2"/>
      <c r="E25" s="2"/>
      <c r="F25" s="2"/>
      <c r="G25" s="2"/>
      <c r="H25" s="2"/>
      <c r="I25" s="2"/>
      <c r="J25" s="2"/>
      <c r="K25" s="2"/>
      <c r="L25" s="2"/>
      <c r="M25" s="101"/>
      <c r="P25" s="164"/>
      <c r="Q25" s="176">
        <v>2025</v>
      </c>
      <c r="R25" s="177">
        <v>9471.2999999999993</v>
      </c>
      <c r="S25" s="164">
        <f>Table152[[#This Row],[Revenue (£ million)]]*1.3</f>
        <v>12312.689999999999</v>
      </c>
      <c r="T25" s="177">
        <v>518.4</v>
      </c>
      <c r="U25" s="164">
        <f>Table152[[#This Row],[Exports (£ million)]]*1.3</f>
        <v>673.92</v>
      </c>
      <c r="V25" s="177">
        <v>645.4</v>
      </c>
      <c r="W25" s="164">
        <f>Table152[[#This Row],[Imports (£ million)]]*1.3</f>
        <v>839.02</v>
      </c>
      <c r="X25" s="177">
        <v>9598.2999999999993</v>
      </c>
      <c r="Y25" s="177">
        <f>Table152[[#This Row],[Domestic Dem. (£ million)]]*1.3</f>
        <v>12477.789999999999</v>
      </c>
      <c r="Z25" s="248"/>
      <c r="AA25" s="195"/>
      <c r="AB25" s="168">
        <v>2015</v>
      </c>
      <c r="AC25" s="168">
        <v>2016</v>
      </c>
      <c r="AD25" s="168">
        <v>2017</v>
      </c>
      <c r="AE25" s="168">
        <v>2018</v>
      </c>
      <c r="AF25" s="168">
        <v>2019</v>
      </c>
      <c r="AG25" s="166"/>
      <c r="AI25" s="166"/>
      <c r="AJ25" s="166"/>
      <c r="AK25" s="79"/>
      <c r="AL25" s="78"/>
      <c r="AM25" s="35"/>
      <c r="AN25" s="76"/>
      <c r="AO25" s="76"/>
      <c r="AP25" s="76"/>
      <c r="AQ25" s="76"/>
    </row>
    <row r="26" spans="1:43" ht="17">
      <c r="A26" s="100"/>
      <c r="B26" s="2"/>
      <c r="C26" s="2"/>
      <c r="D26" s="2"/>
      <c r="E26" s="2"/>
      <c r="F26" s="2"/>
      <c r="G26" s="2"/>
      <c r="H26" s="2"/>
      <c r="I26" s="2"/>
      <c r="J26" s="2"/>
      <c r="K26" s="2"/>
      <c r="L26" s="2"/>
      <c r="M26" s="101"/>
      <c r="P26" s="164"/>
      <c r="Q26" s="176">
        <v>2026</v>
      </c>
      <c r="R26" s="177">
        <v>9641.7999999999993</v>
      </c>
      <c r="S26" s="164">
        <f>Table152[[#This Row],[Revenue (£ million)]]*1.3</f>
        <v>12534.34</v>
      </c>
      <c r="T26" s="177">
        <v>527.9</v>
      </c>
      <c r="U26" s="164">
        <f>Table152[[#This Row],[Exports (£ million)]]*1.3</f>
        <v>686.27</v>
      </c>
      <c r="V26" s="177">
        <v>655.5</v>
      </c>
      <c r="W26" s="164">
        <f>Table152[[#This Row],[Imports (£ million)]]*1.3</f>
        <v>852.15</v>
      </c>
      <c r="X26" s="177">
        <v>9769.4</v>
      </c>
      <c r="Y26" s="177">
        <f>Table152[[#This Row],[Domestic Dem. (£ million)]]*1.3</f>
        <v>12700.22</v>
      </c>
      <c r="Z26" s="248"/>
      <c r="AA26" s="164"/>
      <c r="AB26" s="232" t="s">
        <v>95</v>
      </c>
      <c r="AC26" s="233"/>
      <c r="AD26" s="233"/>
      <c r="AE26" s="233"/>
      <c r="AF26" s="233"/>
      <c r="AG26" s="225" t="s">
        <v>372</v>
      </c>
      <c r="AI26" s="166"/>
      <c r="AJ26" s="166"/>
      <c r="AK26" s="79"/>
      <c r="AL26" s="35"/>
      <c r="AM26" s="35"/>
      <c r="AN26" s="76"/>
      <c r="AO26" s="76"/>
      <c r="AP26" s="76"/>
      <c r="AQ26" s="76"/>
    </row>
    <row r="27" spans="1:43" ht="18" thickBot="1">
      <c r="A27" s="100"/>
      <c r="B27" s="2"/>
      <c r="C27" s="2"/>
      <c r="D27" s="2"/>
      <c r="E27" s="107" t="s">
        <v>228</v>
      </c>
      <c r="F27" s="2"/>
      <c r="G27" s="2"/>
      <c r="H27" s="107" t="s">
        <v>228</v>
      </c>
      <c r="I27" s="2"/>
      <c r="J27" s="2"/>
      <c r="K27" s="2"/>
      <c r="L27" s="2"/>
      <c r="M27" s="101"/>
      <c r="P27" s="164"/>
      <c r="Q27" s="176">
        <v>2027</v>
      </c>
      <c r="R27" s="177">
        <v>9825</v>
      </c>
      <c r="S27" s="164">
        <f>Table152[[#This Row],[Revenue (£ million)]]*1.3</f>
        <v>12772.5</v>
      </c>
      <c r="T27" s="177">
        <v>543.6</v>
      </c>
      <c r="U27" s="164">
        <f>Table152[[#This Row],[Exports (£ million)]]*1.3</f>
        <v>706.68000000000006</v>
      </c>
      <c r="V27" s="177">
        <v>670.9</v>
      </c>
      <c r="W27" s="164">
        <f>Table152[[#This Row],[Imports (£ million)]]*1.3</f>
        <v>872.17</v>
      </c>
      <c r="X27" s="177">
        <v>9952.2999999999993</v>
      </c>
      <c r="Y27" s="177">
        <f>Table152[[#This Row],[Domestic Dem. (£ million)]]*1.3</f>
        <v>12937.99</v>
      </c>
      <c r="Z27" s="248"/>
      <c r="AA27" s="234" t="s">
        <v>222</v>
      </c>
      <c r="AB27" s="235">
        <v>9372</v>
      </c>
      <c r="AC27" s="235">
        <v>5131</v>
      </c>
      <c r="AD27" s="235">
        <v>10689</v>
      </c>
      <c r="AE27" s="235">
        <v>9577</v>
      </c>
      <c r="AF27" s="235">
        <v>8222</v>
      </c>
      <c r="AG27" s="226">
        <f>(AF27-AE27)/AE27</f>
        <v>-0.14148480735094499</v>
      </c>
      <c r="AI27" s="166"/>
      <c r="AJ27" s="166"/>
      <c r="AK27" s="79"/>
      <c r="AL27" s="35"/>
      <c r="AM27" s="35"/>
      <c r="AN27" s="76"/>
      <c r="AO27" s="76"/>
      <c r="AP27" s="76"/>
      <c r="AQ27" s="76"/>
    </row>
    <row r="28" spans="1:43" ht="18" thickTop="1">
      <c r="A28" s="100"/>
      <c r="B28" s="2"/>
      <c r="C28" s="2"/>
      <c r="D28" s="2"/>
      <c r="E28" s="2"/>
      <c r="F28" s="2"/>
      <c r="G28" s="2"/>
      <c r="H28" s="2"/>
      <c r="I28" s="2"/>
      <c r="J28" s="2"/>
      <c r="K28" s="2"/>
      <c r="L28" s="2"/>
      <c r="M28" s="101"/>
      <c r="P28" s="164"/>
      <c r="Q28" s="176"/>
      <c r="R28" s="177"/>
      <c r="S28" s="164"/>
      <c r="T28" s="177"/>
      <c r="U28" s="164"/>
      <c r="V28" s="177"/>
      <c r="W28" s="164"/>
      <c r="X28" s="177"/>
      <c r="Y28" s="177"/>
      <c r="Z28" s="248"/>
      <c r="AA28" s="195"/>
      <c r="AB28" s="164"/>
      <c r="AC28" s="164"/>
      <c r="AD28" s="164"/>
      <c r="AE28" s="164"/>
      <c r="AF28" s="164"/>
      <c r="AG28" s="166"/>
      <c r="AI28" s="166"/>
      <c r="AJ28" s="166"/>
      <c r="AK28" s="79"/>
      <c r="AL28" s="35"/>
      <c r="AM28" s="35"/>
      <c r="AN28" s="76"/>
      <c r="AO28" s="76"/>
      <c r="AP28" s="76"/>
      <c r="AQ28" s="76"/>
    </row>
    <row r="29" spans="1:43" ht="17">
      <c r="A29" s="100"/>
      <c r="B29" s="2"/>
      <c r="C29" s="2"/>
      <c r="D29" s="2"/>
      <c r="E29" s="2"/>
      <c r="F29" s="2"/>
      <c r="G29" s="2"/>
      <c r="H29" s="2"/>
      <c r="I29" s="2"/>
      <c r="J29" s="2"/>
      <c r="K29" s="2"/>
      <c r="L29" s="2"/>
      <c r="M29" s="101"/>
      <c r="P29" s="164"/>
      <c r="Q29" s="195" t="s">
        <v>12</v>
      </c>
      <c r="R29" s="164"/>
      <c r="S29" s="164"/>
      <c r="T29" s="164"/>
      <c r="U29" s="164"/>
      <c r="V29" s="164"/>
      <c r="W29" s="164"/>
      <c r="X29" s="177"/>
      <c r="Y29" s="164"/>
      <c r="Z29" s="166"/>
      <c r="AA29" s="195"/>
      <c r="AB29" s="164"/>
      <c r="AC29" s="164"/>
      <c r="AD29" s="164"/>
      <c r="AE29" s="164"/>
      <c r="AF29" s="164"/>
      <c r="AG29" s="166"/>
      <c r="AI29" s="166"/>
      <c r="AJ29" s="166"/>
      <c r="AK29" s="79"/>
      <c r="AL29" s="35"/>
      <c r="AM29" s="35"/>
      <c r="AN29" s="76"/>
      <c r="AO29" s="76"/>
      <c r="AP29" s="76"/>
      <c r="AQ29" s="76"/>
    </row>
    <row r="30" spans="1:43" ht="17">
      <c r="A30" s="100"/>
      <c r="B30" s="2"/>
      <c r="C30" s="2"/>
      <c r="D30" s="2"/>
      <c r="E30" s="2"/>
      <c r="F30" s="2"/>
      <c r="G30" s="2"/>
      <c r="H30" s="2"/>
      <c r="I30" s="2"/>
      <c r="J30" s="2"/>
      <c r="K30" s="2"/>
      <c r="L30" s="2"/>
      <c r="M30" s="101"/>
      <c r="P30" s="164"/>
      <c r="Q30" s="164"/>
      <c r="R30" s="164"/>
      <c r="S30" s="164"/>
      <c r="T30" s="164"/>
      <c r="U30" s="164"/>
      <c r="V30" s="164"/>
      <c r="W30" s="164"/>
      <c r="X30" s="164"/>
      <c r="Y30" s="164"/>
      <c r="Z30" s="166"/>
      <c r="AA30" s="195"/>
      <c r="AB30" s="164"/>
      <c r="AC30" s="164"/>
      <c r="AD30" s="164"/>
      <c r="AE30" s="164"/>
      <c r="AF30" s="164"/>
      <c r="AG30" s="166"/>
      <c r="AI30" s="166"/>
      <c r="AJ30" s="166"/>
      <c r="AK30" s="79"/>
      <c r="AL30" s="35"/>
      <c r="AM30" s="35"/>
      <c r="AN30" s="76"/>
      <c r="AO30" s="76"/>
      <c r="AP30" s="76"/>
      <c r="AQ30" s="76"/>
    </row>
    <row r="31" spans="1:43" ht="17">
      <c r="A31" s="100"/>
      <c r="B31" s="2"/>
      <c r="C31" s="2"/>
      <c r="D31" s="2"/>
      <c r="E31" s="2"/>
      <c r="F31" s="2"/>
      <c r="G31" s="2"/>
      <c r="H31" s="2"/>
      <c r="I31" s="2"/>
      <c r="J31" s="2"/>
      <c r="K31" s="2"/>
      <c r="L31" s="2"/>
      <c r="M31" s="101"/>
      <c r="P31" s="164"/>
      <c r="Q31" s="164"/>
      <c r="R31" s="164"/>
      <c r="S31" s="164"/>
      <c r="T31" s="164"/>
      <c r="U31" s="164"/>
      <c r="V31" s="164"/>
      <c r="W31" s="164"/>
      <c r="X31" s="164"/>
      <c r="Y31" s="164"/>
      <c r="Z31" s="166"/>
      <c r="AA31" s="164"/>
      <c r="AB31" s="168">
        <v>2015</v>
      </c>
      <c r="AC31" s="168">
        <v>2016</v>
      </c>
      <c r="AD31" s="168">
        <v>2017</v>
      </c>
      <c r="AE31" s="168">
        <v>2018</v>
      </c>
      <c r="AF31" s="168">
        <v>2019</v>
      </c>
      <c r="AG31" s="166"/>
      <c r="AI31" s="166"/>
      <c r="AJ31" s="166"/>
      <c r="AK31" s="79"/>
      <c r="AL31" s="35"/>
      <c r="AM31" s="35"/>
      <c r="AN31" s="76"/>
      <c r="AO31" s="76"/>
      <c r="AP31" s="76"/>
      <c r="AQ31" s="76"/>
    </row>
    <row r="32" spans="1:43" ht="17">
      <c r="A32" s="100"/>
      <c r="B32" s="2"/>
      <c r="C32" s="2"/>
      <c r="D32" s="2"/>
      <c r="E32" s="2"/>
      <c r="F32" s="2"/>
      <c r="G32" s="2"/>
      <c r="H32" s="2"/>
      <c r="I32" s="2"/>
      <c r="J32" s="2"/>
      <c r="K32" s="2"/>
      <c r="L32" s="2"/>
      <c r="M32" s="101"/>
      <c r="P32" s="164"/>
      <c r="Q32" s="119" t="s">
        <v>206</v>
      </c>
      <c r="R32" s="119"/>
      <c r="S32" s="119"/>
      <c r="T32" s="119"/>
      <c r="U32" s="119"/>
      <c r="V32" s="119"/>
      <c r="W32" s="119"/>
      <c r="X32" s="119"/>
      <c r="Y32" s="119"/>
      <c r="Z32" s="167"/>
      <c r="AA32" s="164"/>
      <c r="AB32" s="188" t="s">
        <v>95</v>
      </c>
      <c r="AC32" s="189"/>
      <c r="AD32" s="189"/>
      <c r="AE32" s="189"/>
      <c r="AF32" s="189"/>
      <c r="AG32" s="225" t="s">
        <v>372</v>
      </c>
      <c r="AI32" s="166"/>
      <c r="AJ32" s="166"/>
      <c r="AK32" s="79"/>
      <c r="AL32" s="35"/>
      <c r="AM32" s="35"/>
      <c r="AN32" s="76"/>
      <c r="AO32" s="76"/>
      <c r="AP32" s="76"/>
      <c r="AQ32" s="76"/>
    </row>
    <row r="33" spans="1:43" ht="17">
      <c r="A33" s="100"/>
      <c r="B33" s="2"/>
      <c r="C33" s="2"/>
      <c r="D33" s="2"/>
      <c r="E33" s="2"/>
      <c r="F33" s="2"/>
      <c r="G33" s="2"/>
      <c r="H33" s="2"/>
      <c r="I33" s="2"/>
      <c r="J33" s="2"/>
      <c r="K33" s="2"/>
      <c r="L33" s="2"/>
      <c r="M33" s="101"/>
      <c r="P33" s="164"/>
      <c r="Q33" s="164"/>
      <c r="R33" s="164"/>
      <c r="S33" s="164"/>
      <c r="T33" s="164"/>
      <c r="U33" s="164"/>
      <c r="V33" s="164"/>
      <c r="W33" s="164"/>
      <c r="X33" s="164"/>
      <c r="Y33" s="164"/>
      <c r="Z33" s="166"/>
      <c r="AA33" s="172" t="s">
        <v>231</v>
      </c>
      <c r="AB33" s="191">
        <v>18294</v>
      </c>
      <c r="AC33" s="191">
        <v>43061</v>
      </c>
      <c r="AD33" s="191">
        <v>23960</v>
      </c>
      <c r="AE33" s="191">
        <v>18281</v>
      </c>
      <c r="AF33" s="191">
        <v>28814</v>
      </c>
      <c r="AG33" s="172"/>
      <c r="AI33" s="166"/>
      <c r="AJ33" s="166"/>
      <c r="AK33" s="79"/>
      <c r="AL33" s="35"/>
      <c r="AM33" s="35"/>
      <c r="AN33" s="76"/>
      <c r="AO33" s="76"/>
      <c r="AP33" s="76"/>
      <c r="AQ33" s="76"/>
    </row>
    <row r="34" spans="1:43" ht="20" customHeight="1">
      <c r="A34" s="100"/>
      <c r="B34" s="2"/>
      <c r="C34" s="2"/>
      <c r="D34" s="2"/>
      <c r="E34" s="2"/>
      <c r="F34" s="2"/>
      <c r="G34" s="2"/>
      <c r="H34" s="2"/>
      <c r="I34" s="2"/>
      <c r="J34" s="2"/>
      <c r="K34" s="2"/>
      <c r="L34" s="2"/>
      <c r="M34" s="101"/>
      <c r="P34" s="164"/>
      <c r="Q34" s="164" t="s">
        <v>2</v>
      </c>
      <c r="R34" s="164" t="s">
        <v>89</v>
      </c>
      <c r="S34" s="164" t="s">
        <v>90</v>
      </c>
      <c r="T34" s="164" t="s">
        <v>91</v>
      </c>
      <c r="U34" s="164"/>
      <c r="V34" s="164"/>
      <c r="W34" s="164"/>
      <c r="X34" s="164"/>
      <c r="Y34" s="164"/>
      <c r="Z34" s="166"/>
      <c r="AA34" s="164" t="s">
        <v>224</v>
      </c>
      <c r="AB34" s="196">
        <v>28456</v>
      </c>
      <c r="AC34" s="196">
        <v>40116</v>
      </c>
      <c r="AD34" s="196">
        <v>36211</v>
      </c>
      <c r="AE34" s="196">
        <v>34459</v>
      </c>
      <c r="AF34" s="196">
        <v>34841</v>
      </c>
      <c r="AG34" s="166"/>
      <c r="AI34" s="166"/>
      <c r="AJ34" s="166"/>
      <c r="AK34" s="79"/>
      <c r="AL34" s="35"/>
      <c r="AM34" s="35"/>
      <c r="AN34" s="76"/>
      <c r="AO34" s="76"/>
      <c r="AP34" s="76"/>
      <c r="AQ34" s="76"/>
    </row>
    <row r="35" spans="1:43" ht="17" customHeight="1" thickBot="1">
      <c r="A35" s="252" t="s">
        <v>366</v>
      </c>
      <c r="B35" s="96"/>
      <c r="C35" s="96"/>
      <c r="D35" s="96"/>
      <c r="E35" s="96"/>
      <c r="F35" s="96"/>
      <c r="G35" s="96"/>
      <c r="H35" s="96"/>
      <c r="I35" s="96"/>
      <c r="J35" s="96"/>
      <c r="K35" s="96"/>
      <c r="L35" s="96"/>
      <c r="M35" s="105"/>
      <c r="P35" s="164"/>
      <c r="Q35" s="166">
        <v>2012</v>
      </c>
      <c r="R35" s="164">
        <v>3.53</v>
      </c>
      <c r="S35" s="164">
        <v>4.8499999999999996</v>
      </c>
      <c r="T35" s="164">
        <v>4.74</v>
      </c>
      <c r="U35" s="164"/>
      <c r="V35" s="164"/>
      <c r="W35" s="164"/>
      <c r="X35" s="164"/>
      <c r="Y35" s="164"/>
      <c r="Z35" s="166"/>
      <c r="AA35" s="234" t="s">
        <v>225</v>
      </c>
      <c r="AB35" s="236">
        <f>AB33/AB34</f>
        <v>0.64288726454877709</v>
      </c>
      <c r="AC35" s="236">
        <f>AC33/AC34</f>
        <v>1.0734121048958021</v>
      </c>
      <c r="AD35" s="236">
        <f>AD33/AD34</f>
        <v>0.66167739084808486</v>
      </c>
      <c r="AE35" s="236">
        <f>AE33/AE34</f>
        <v>0.53051452450738557</v>
      </c>
      <c r="AF35" s="236">
        <f>AF33/AF34</f>
        <v>0.82701414999569478</v>
      </c>
      <c r="AG35" s="226">
        <f>(AF35-AE35)/AE35</f>
        <v>0.55889068402722208</v>
      </c>
      <c r="AI35" s="166"/>
      <c r="AJ35" s="166"/>
      <c r="AK35" s="79"/>
      <c r="AL35" s="35"/>
      <c r="AM35" s="35"/>
      <c r="AN35" s="76"/>
      <c r="AO35" s="76"/>
      <c r="AP35" s="76"/>
      <c r="AQ35" s="76"/>
    </row>
    <row r="36" spans="1:43" ht="26" customHeight="1" thickTop="1">
      <c r="A36" s="257"/>
      <c r="B36" s="258"/>
      <c r="C36" s="258"/>
      <c r="D36" s="258"/>
      <c r="E36" s="258"/>
      <c r="F36" s="258"/>
      <c r="G36" s="258"/>
      <c r="H36" s="258"/>
      <c r="I36" s="258"/>
      <c r="J36" s="258"/>
      <c r="K36" s="258"/>
      <c r="L36" s="258"/>
      <c r="M36" s="259"/>
      <c r="P36" s="164"/>
      <c r="Q36" s="166">
        <v>2013</v>
      </c>
      <c r="R36" s="164">
        <v>4.9400000000000004</v>
      </c>
      <c r="S36" s="164">
        <v>5.0999999999999996</v>
      </c>
      <c r="T36" s="164">
        <v>4.87</v>
      </c>
      <c r="U36" s="164"/>
      <c r="V36" s="164"/>
      <c r="W36" s="164"/>
      <c r="X36" s="164"/>
      <c r="Y36" s="164"/>
      <c r="Z36" s="166"/>
      <c r="AA36" s="164"/>
      <c r="AB36" s="164"/>
      <c r="AC36" s="164"/>
      <c r="AD36" s="164"/>
      <c r="AE36" s="164"/>
      <c r="AF36" s="164"/>
      <c r="AG36" s="166"/>
      <c r="AI36" s="166"/>
      <c r="AJ36" s="166"/>
      <c r="AK36" s="79"/>
      <c r="AL36" s="35"/>
      <c r="AM36" s="35"/>
      <c r="AN36" s="76"/>
      <c r="AO36" s="76"/>
      <c r="AP36" s="76"/>
      <c r="AQ36" s="76"/>
    </row>
    <row r="37" spans="1:43" ht="24" customHeight="1">
      <c r="A37" s="257"/>
      <c r="B37" s="258"/>
      <c r="C37" s="258"/>
      <c r="D37" s="258"/>
      <c r="E37" s="258"/>
      <c r="F37" s="258"/>
      <c r="G37" s="258"/>
      <c r="H37" s="258"/>
      <c r="I37" s="258"/>
      <c r="J37" s="258"/>
      <c r="K37" s="258"/>
      <c r="L37" s="258"/>
      <c r="M37" s="259"/>
      <c r="P37" s="164"/>
      <c r="Q37" s="166">
        <v>2014</v>
      </c>
      <c r="R37" s="164">
        <v>4.84</v>
      </c>
      <c r="S37" s="164">
        <v>5.1100000000000003</v>
      </c>
      <c r="T37" s="164">
        <v>4.72</v>
      </c>
      <c r="U37" s="164"/>
      <c r="V37" s="164"/>
      <c r="W37" s="164"/>
      <c r="X37" s="164"/>
      <c r="Y37" s="164"/>
      <c r="Z37" s="166"/>
      <c r="AA37" s="195"/>
      <c r="AB37" s="164"/>
      <c r="AC37" s="164"/>
      <c r="AD37" s="164"/>
      <c r="AE37" s="164"/>
      <c r="AF37" s="164"/>
      <c r="AG37" s="166"/>
      <c r="AI37" s="166"/>
      <c r="AJ37" s="166"/>
      <c r="AK37" s="79"/>
      <c r="AL37" s="35"/>
      <c r="AM37" s="35"/>
      <c r="AN37" s="76"/>
      <c r="AO37" s="76"/>
      <c r="AP37" s="76"/>
      <c r="AQ37" s="76"/>
    </row>
    <row r="38" spans="1:43" ht="20" customHeight="1">
      <c r="A38" s="257"/>
      <c r="B38" s="258"/>
      <c r="C38" s="258"/>
      <c r="D38" s="258"/>
      <c r="E38" s="258"/>
      <c r="F38" s="258"/>
      <c r="G38" s="258"/>
      <c r="H38" s="258"/>
      <c r="I38" s="258"/>
      <c r="J38" s="258"/>
      <c r="K38" s="258"/>
      <c r="L38" s="258"/>
      <c r="M38" s="259"/>
      <c r="P38" s="164"/>
      <c r="Q38" s="166">
        <v>2015</v>
      </c>
      <c r="R38" s="164">
        <v>4.05</v>
      </c>
      <c r="S38" s="164">
        <v>4.7699999999999996</v>
      </c>
      <c r="T38" s="164">
        <v>4.66</v>
      </c>
      <c r="U38" s="164"/>
      <c r="V38" s="164"/>
      <c r="W38" s="164"/>
      <c r="X38" s="164"/>
      <c r="Y38" s="164"/>
      <c r="Z38" s="166"/>
      <c r="AA38" s="164"/>
      <c r="AB38" s="190"/>
      <c r="AC38" s="190"/>
      <c r="AD38" s="190"/>
      <c r="AE38" s="190"/>
      <c r="AF38" s="190"/>
      <c r="AG38" s="166"/>
      <c r="AI38" s="166"/>
      <c r="AJ38" s="166"/>
      <c r="AK38" s="79"/>
      <c r="AL38" s="35"/>
      <c r="AM38" s="35"/>
      <c r="AN38" s="76"/>
      <c r="AO38" s="76"/>
      <c r="AP38" s="76"/>
      <c r="AQ38" s="76"/>
    </row>
    <row r="39" spans="1:43" ht="21" customHeight="1">
      <c r="A39" s="257"/>
      <c r="B39" s="258"/>
      <c r="C39" s="258"/>
      <c r="D39" s="258"/>
      <c r="E39" s="258"/>
      <c r="F39" s="258"/>
      <c r="G39" s="258"/>
      <c r="H39" s="258"/>
      <c r="I39" s="258"/>
      <c r="J39" s="258"/>
      <c r="K39" s="258"/>
      <c r="L39" s="258"/>
      <c r="M39" s="259"/>
      <c r="P39" s="164"/>
      <c r="Q39" s="166">
        <v>2016</v>
      </c>
      <c r="R39" s="164">
        <v>4.04</v>
      </c>
      <c r="S39" s="164">
        <v>4.96</v>
      </c>
      <c r="T39" s="164">
        <v>4.9000000000000004</v>
      </c>
      <c r="U39" s="164"/>
      <c r="V39" s="164"/>
      <c r="W39" s="164"/>
      <c r="X39" s="164"/>
      <c r="Y39" s="164"/>
      <c r="Z39" s="166"/>
      <c r="AA39" s="164"/>
      <c r="AB39" s="168">
        <v>2015</v>
      </c>
      <c r="AC39" s="168">
        <v>2016</v>
      </c>
      <c r="AD39" s="168">
        <v>2017</v>
      </c>
      <c r="AE39" s="168">
        <v>2018</v>
      </c>
      <c r="AF39" s="168">
        <v>2019</v>
      </c>
      <c r="AG39" s="184"/>
      <c r="AI39" s="184"/>
      <c r="AJ39" s="184"/>
      <c r="AK39" s="162"/>
      <c r="AL39" s="95"/>
      <c r="AM39" s="35"/>
      <c r="AN39" s="76"/>
      <c r="AO39" s="76"/>
      <c r="AP39" s="76"/>
      <c r="AQ39" s="76"/>
    </row>
    <row r="40" spans="1:43" ht="18" customHeight="1">
      <c r="A40" s="257"/>
      <c r="B40" s="258"/>
      <c r="C40" s="258"/>
      <c r="D40" s="258"/>
      <c r="E40" s="258"/>
      <c r="F40" s="258"/>
      <c r="G40" s="258"/>
      <c r="H40" s="258"/>
      <c r="I40" s="258"/>
      <c r="J40" s="258"/>
      <c r="K40" s="258"/>
      <c r="L40" s="258"/>
      <c r="M40" s="259"/>
      <c r="P40" s="164"/>
      <c r="Q40" s="166">
        <v>2017</v>
      </c>
      <c r="R40" s="164">
        <v>4.1900000000000004</v>
      </c>
      <c r="S40" s="164">
        <v>4.97</v>
      </c>
      <c r="T40" s="164">
        <v>4.72</v>
      </c>
      <c r="U40" s="164"/>
      <c r="V40" s="164"/>
      <c r="W40" s="164"/>
      <c r="X40" s="164"/>
      <c r="Y40" s="164"/>
      <c r="Z40" s="166"/>
      <c r="AA40" s="164"/>
      <c r="AB40" s="263" t="s">
        <v>95</v>
      </c>
      <c r="AC40" s="263"/>
      <c r="AD40" s="263"/>
      <c r="AE40" s="263"/>
      <c r="AF40" s="263"/>
      <c r="AG40" s="197"/>
      <c r="AI40" s="197"/>
      <c r="AJ40" s="197"/>
      <c r="AK40" s="66"/>
      <c r="AL40" s="95"/>
      <c r="AM40" s="35"/>
      <c r="AN40" s="76"/>
      <c r="AO40" s="76"/>
      <c r="AP40" s="76"/>
      <c r="AQ40" s="76"/>
    </row>
    <row r="41" spans="1:43" ht="19" customHeight="1">
      <c r="A41" s="257"/>
      <c r="B41" s="258"/>
      <c r="C41" s="258"/>
      <c r="D41" s="258"/>
      <c r="E41" s="258"/>
      <c r="F41" s="258"/>
      <c r="G41" s="258"/>
      <c r="H41" s="258"/>
      <c r="I41" s="258"/>
      <c r="J41" s="258"/>
      <c r="K41" s="258"/>
      <c r="L41" s="258"/>
      <c r="M41" s="259"/>
      <c r="P41" s="164"/>
      <c r="Q41" s="166">
        <v>2018</v>
      </c>
      <c r="R41" s="164">
        <v>4.8099999999999996</v>
      </c>
      <c r="S41" s="164">
        <v>4.8499999999999996</v>
      </c>
      <c r="T41" s="164">
        <v>4.5599999999999996</v>
      </c>
      <c r="U41" s="164"/>
      <c r="V41" s="164"/>
      <c r="W41" s="164"/>
      <c r="X41" s="164"/>
      <c r="Y41" s="164"/>
      <c r="Z41" s="166"/>
      <c r="AA41" s="172" t="s">
        <v>227</v>
      </c>
      <c r="AB41" s="237">
        <v>8273</v>
      </c>
      <c r="AC41" s="237">
        <v>1241</v>
      </c>
      <c r="AD41" s="237">
        <v>7996</v>
      </c>
      <c r="AE41" s="237">
        <v>4368</v>
      </c>
      <c r="AF41" s="237">
        <v>9171</v>
      </c>
      <c r="AG41" s="184"/>
      <c r="AI41" s="184"/>
      <c r="AJ41" s="184"/>
      <c r="AK41" s="95"/>
      <c r="AL41" s="95"/>
      <c r="AM41" s="35"/>
      <c r="AN41" s="76"/>
      <c r="AO41" s="76"/>
      <c r="AP41" s="76"/>
      <c r="AQ41" s="76"/>
    </row>
    <row r="42" spans="1:43" ht="23" customHeight="1" thickBot="1">
      <c r="A42" s="260"/>
      <c r="B42" s="261"/>
      <c r="C42" s="261"/>
      <c r="D42" s="261"/>
      <c r="E42" s="261"/>
      <c r="F42" s="261"/>
      <c r="G42" s="261"/>
      <c r="H42" s="261"/>
      <c r="I42" s="261"/>
      <c r="J42" s="261"/>
      <c r="K42" s="261"/>
      <c r="L42" s="261"/>
      <c r="M42" s="262"/>
      <c r="P42" s="164"/>
      <c r="Q42" s="166">
        <v>2019</v>
      </c>
      <c r="R42" s="164">
        <v>4.78</v>
      </c>
      <c r="S42" s="164">
        <v>5.1100000000000003</v>
      </c>
      <c r="T42" s="164">
        <v>4.7699999999999996</v>
      </c>
      <c r="U42" s="164"/>
      <c r="V42" s="164"/>
      <c r="W42" s="164"/>
      <c r="X42" s="164"/>
      <c r="Y42" s="164"/>
      <c r="Z42" s="166"/>
      <c r="AA42" s="164" t="s">
        <v>230</v>
      </c>
      <c r="AB42" s="196">
        <v>42137</v>
      </c>
      <c r="AC42" s="196">
        <v>71339</v>
      </c>
      <c r="AD42" s="196">
        <v>72585</v>
      </c>
      <c r="AE42" s="196">
        <v>64486</v>
      </c>
      <c r="AF42" s="196">
        <v>75722</v>
      </c>
      <c r="AG42" s="184"/>
      <c r="AI42" s="184"/>
      <c r="AJ42" s="184"/>
      <c r="AK42" s="102"/>
      <c r="AL42" s="95"/>
      <c r="AM42" s="35"/>
      <c r="AN42" s="76"/>
      <c r="AO42" s="76"/>
      <c r="AP42" s="76"/>
      <c r="AQ42" s="76"/>
    </row>
    <row r="43" spans="1:43" ht="18" thickBot="1">
      <c r="A43" s="2"/>
      <c r="B43" s="2"/>
      <c r="C43" s="2"/>
      <c r="D43" s="2"/>
      <c r="E43" s="2"/>
      <c r="F43" s="2"/>
      <c r="G43" s="2"/>
      <c r="H43" s="2"/>
      <c r="I43" s="2"/>
      <c r="J43" s="2"/>
      <c r="K43" s="2"/>
      <c r="L43" s="2"/>
      <c r="M43" s="2"/>
      <c r="P43" s="164"/>
      <c r="Q43" s="198">
        <v>2020</v>
      </c>
      <c r="R43" s="198">
        <v>3.48</v>
      </c>
      <c r="S43" s="198">
        <v>5.35</v>
      </c>
      <c r="T43" s="198">
        <v>5.51</v>
      </c>
      <c r="U43" s="164"/>
      <c r="V43" s="164"/>
      <c r="W43" s="164"/>
      <c r="X43" s="164"/>
      <c r="Y43" s="164"/>
      <c r="Z43" s="166"/>
      <c r="AA43" s="234" t="s">
        <v>228</v>
      </c>
      <c r="AB43" s="238">
        <f>AB41/AB42</f>
        <v>0.19633576191945321</v>
      </c>
      <c r="AC43" s="238">
        <f>AC41/AC42</f>
        <v>1.7395814351196401E-2</v>
      </c>
      <c r="AD43" s="238">
        <f>AD41/AD42</f>
        <v>0.11016050148102224</v>
      </c>
      <c r="AE43" s="238">
        <f>AE41/AE42</f>
        <v>6.773563254039637E-2</v>
      </c>
      <c r="AF43" s="238">
        <f>AF41/AF42</f>
        <v>0.12111407516969969</v>
      </c>
      <c r="AG43" s="184"/>
      <c r="AI43" s="184"/>
      <c r="AJ43" s="184"/>
      <c r="AK43" s="102"/>
      <c r="AL43" s="95"/>
      <c r="AM43" s="35"/>
      <c r="AN43" s="76"/>
      <c r="AO43" s="76"/>
      <c r="AP43" s="76"/>
      <c r="AQ43" s="76"/>
    </row>
    <row r="44" spans="1:43" ht="18" thickTop="1">
      <c r="A44" s="116"/>
      <c r="B44" s="116"/>
      <c r="C44" s="116"/>
      <c r="D44" s="116"/>
      <c r="E44" s="116"/>
      <c r="F44" s="116"/>
      <c r="G44" s="116"/>
      <c r="H44" s="116"/>
      <c r="I44" s="116"/>
      <c r="J44" s="116"/>
      <c r="K44" s="116"/>
      <c r="L44" s="116"/>
      <c r="M44" s="116"/>
      <c r="P44" s="164"/>
      <c r="Q44" s="166">
        <v>2021</v>
      </c>
      <c r="R44" s="164">
        <v>4.38</v>
      </c>
      <c r="S44" s="164">
        <v>5.17</v>
      </c>
      <c r="T44" s="164">
        <v>5.29</v>
      </c>
      <c r="U44" s="164"/>
      <c r="V44" s="164"/>
      <c r="W44" s="164"/>
      <c r="X44" s="164"/>
      <c r="Y44" s="164"/>
      <c r="Z44" s="166"/>
      <c r="AA44" s="184"/>
      <c r="AB44" s="184"/>
      <c r="AC44" s="184"/>
      <c r="AD44" s="184"/>
      <c r="AE44" s="184"/>
      <c r="AF44" s="184"/>
      <c r="AG44" s="199"/>
      <c r="AI44" s="199"/>
      <c r="AJ44" s="199"/>
      <c r="AK44" s="163"/>
      <c r="AL44" s="95"/>
      <c r="AM44" s="35"/>
      <c r="AN44" s="76"/>
      <c r="AO44" s="76"/>
      <c r="AP44" s="76"/>
      <c r="AQ44" s="76"/>
    </row>
    <row r="45" spans="1:43" ht="17">
      <c r="P45" s="164"/>
      <c r="Q45" s="166"/>
      <c r="R45" s="164"/>
      <c r="S45" s="164"/>
      <c r="T45" s="164"/>
      <c r="U45" s="164"/>
      <c r="V45" s="164"/>
      <c r="W45" s="164"/>
      <c r="X45" s="164"/>
      <c r="Y45" s="164"/>
      <c r="Z45" s="166"/>
      <c r="AA45" s="18" t="s">
        <v>122</v>
      </c>
      <c r="AB45" s="239"/>
      <c r="AC45" s="239"/>
      <c r="AD45" s="164"/>
      <c r="AE45" s="164"/>
      <c r="AF45" s="164"/>
      <c r="AG45" s="184"/>
      <c r="AI45" s="184"/>
      <c r="AJ45" s="184"/>
      <c r="AK45" s="162"/>
      <c r="AL45" s="95"/>
      <c r="AM45" s="35"/>
      <c r="AN45" s="76"/>
      <c r="AO45" s="76"/>
      <c r="AP45" s="76"/>
      <c r="AQ45" s="76"/>
    </row>
    <row r="46" spans="1:43" ht="17">
      <c r="P46" s="164"/>
      <c r="Q46" s="195" t="s">
        <v>12</v>
      </c>
      <c r="R46" s="164"/>
      <c r="S46" s="164"/>
      <c r="T46" s="164"/>
      <c r="U46" s="164"/>
      <c r="V46" s="164"/>
      <c r="W46" s="164"/>
      <c r="X46" s="164"/>
      <c r="Y46" s="164"/>
      <c r="Z46" s="166"/>
      <c r="AA46" s="18" t="s">
        <v>216</v>
      </c>
      <c r="AB46" s="239"/>
      <c r="AC46" s="239"/>
      <c r="AD46" s="164"/>
      <c r="AE46" s="164"/>
      <c r="AF46" s="164"/>
      <c r="AG46" s="184"/>
      <c r="AI46" s="184"/>
      <c r="AJ46" s="184"/>
      <c r="AK46" s="162"/>
      <c r="AL46" s="95"/>
      <c r="AM46" s="35"/>
      <c r="AN46" s="76"/>
      <c r="AO46" s="76"/>
      <c r="AP46" s="76"/>
      <c r="AQ46" s="76"/>
    </row>
    <row r="47" spans="1:43" ht="17">
      <c r="A47" s="156"/>
      <c r="B47" s="156"/>
      <c r="C47" s="156"/>
      <c r="D47" s="156"/>
      <c r="E47" s="156"/>
      <c r="F47" s="156"/>
      <c r="G47" s="156"/>
      <c r="H47" s="156"/>
      <c r="I47" s="156"/>
      <c r="J47" s="156"/>
      <c r="K47" s="156"/>
      <c r="L47" s="156"/>
      <c r="M47" s="156"/>
      <c r="P47" s="164"/>
      <c r="Q47" s="164"/>
      <c r="R47" s="164"/>
      <c r="S47" s="164"/>
      <c r="T47" s="164"/>
      <c r="U47" s="164"/>
      <c r="V47" s="164"/>
      <c r="W47" s="164"/>
      <c r="X47" s="164"/>
      <c r="Y47" s="164"/>
      <c r="Z47" s="166"/>
      <c r="AA47" s="18" t="s">
        <v>217</v>
      </c>
      <c r="AB47" s="239"/>
      <c r="AC47" s="239"/>
      <c r="AD47" s="164"/>
      <c r="AE47" s="164"/>
      <c r="AF47" s="164"/>
      <c r="AG47" s="184"/>
      <c r="AI47" s="184"/>
      <c r="AJ47" s="184"/>
      <c r="AK47" s="162"/>
      <c r="AL47" s="95"/>
      <c r="AM47" s="35"/>
      <c r="AN47" s="76"/>
      <c r="AO47" s="76"/>
      <c r="AP47" s="76"/>
      <c r="AQ47" s="76"/>
    </row>
    <row r="48" spans="1:43" ht="17">
      <c r="P48" s="164"/>
      <c r="Q48" s="164"/>
      <c r="R48" s="164"/>
      <c r="S48" s="164"/>
      <c r="T48" s="164"/>
      <c r="U48" s="164"/>
      <c r="V48" s="164"/>
      <c r="W48" s="164"/>
      <c r="X48" s="164"/>
      <c r="Y48" s="164"/>
      <c r="Z48" s="166"/>
      <c r="AA48" s="18" t="s">
        <v>220</v>
      </c>
      <c r="AB48" s="239"/>
      <c r="AC48" s="239"/>
      <c r="AD48" s="164"/>
      <c r="AE48" s="164"/>
      <c r="AF48" s="164"/>
      <c r="AG48" s="184"/>
      <c r="AI48" s="184"/>
      <c r="AJ48" s="184"/>
      <c r="AK48" s="162"/>
      <c r="AL48" s="95"/>
      <c r="AM48" s="35"/>
      <c r="AN48" s="76"/>
      <c r="AO48" s="76"/>
      <c r="AP48" s="76"/>
      <c r="AQ48" s="76"/>
    </row>
    <row r="49" spans="16:43" ht="17">
      <c r="P49" s="164"/>
      <c r="Q49" s="119" t="s">
        <v>208</v>
      </c>
      <c r="R49" s="119"/>
      <c r="S49" s="119"/>
      <c r="T49" s="119"/>
      <c r="U49" s="119"/>
      <c r="V49" s="119"/>
      <c r="W49" s="119"/>
      <c r="X49" s="119"/>
      <c r="Y49" s="119"/>
      <c r="Z49" s="167"/>
      <c r="AA49" s="18" t="s">
        <v>221</v>
      </c>
      <c r="AB49" s="239"/>
      <c r="AC49" s="239"/>
      <c r="AD49" s="164"/>
      <c r="AE49" s="164"/>
      <c r="AF49" s="164"/>
      <c r="AG49" s="166"/>
      <c r="AI49" s="166"/>
      <c r="AJ49" s="166"/>
      <c r="AK49" s="79"/>
      <c r="AL49" s="35"/>
      <c r="AM49" s="35"/>
      <c r="AN49" s="76"/>
      <c r="AO49" s="76"/>
      <c r="AP49" s="76"/>
      <c r="AQ49" s="76"/>
    </row>
    <row r="50" spans="16:43" ht="17">
      <c r="P50" s="164"/>
      <c r="Q50" s="164"/>
      <c r="R50" s="164"/>
      <c r="S50" s="164"/>
      <c r="T50" s="164"/>
      <c r="U50" s="164"/>
      <c r="V50" s="164"/>
      <c r="W50" s="164"/>
      <c r="X50" s="164"/>
      <c r="Y50" s="164"/>
      <c r="Z50" s="166"/>
      <c r="AG50" s="166"/>
      <c r="AI50" s="166"/>
      <c r="AJ50" s="166"/>
      <c r="AK50" s="79"/>
      <c r="AL50" s="35"/>
      <c r="AM50" s="35"/>
      <c r="AN50" s="76"/>
      <c r="AO50" s="76"/>
      <c r="AP50" s="76"/>
      <c r="AQ50" s="76"/>
    </row>
    <row r="51" spans="16:43" ht="17">
      <c r="P51" s="164"/>
      <c r="Q51" s="171" t="s">
        <v>43</v>
      </c>
      <c r="R51" s="177" t="s">
        <v>44</v>
      </c>
      <c r="S51" s="200" t="s">
        <v>45</v>
      </c>
      <c r="T51" s="164"/>
      <c r="U51" s="164"/>
      <c r="V51" s="164"/>
      <c r="W51" s="164"/>
      <c r="X51" s="164"/>
      <c r="Y51" s="164"/>
      <c r="Z51" s="166"/>
      <c r="AA51" s="195"/>
      <c r="AB51" s="164"/>
      <c r="AC51" s="164"/>
      <c r="AD51" s="164"/>
      <c r="AE51" s="164"/>
      <c r="AF51" s="164"/>
      <c r="AG51" s="166"/>
      <c r="AI51" s="166"/>
      <c r="AJ51" s="166"/>
      <c r="AK51" s="79"/>
      <c r="AL51" s="35"/>
      <c r="AM51" s="35"/>
      <c r="AN51" s="76"/>
      <c r="AO51" s="76"/>
      <c r="AP51" s="76"/>
      <c r="AQ51" s="76"/>
    </row>
    <row r="52" spans="16:43" ht="17">
      <c r="P52" s="164"/>
      <c r="Q52" s="176" t="s">
        <v>46</v>
      </c>
      <c r="R52" s="249">
        <v>80.599999999999994</v>
      </c>
      <c r="S52" s="250" t="s">
        <v>47</v>
      </c>
      <c r="T52" s="164"/>
      <c r="U52" s="164"/>
      <c r="V52" s="164"/>
      <c r="W52" s="164"/>
      <c r="X52" s="164"/>
      <c r="Y52" s="164"/>
      <c r="Z52" s="166"/>
      <c r="AA52" s="195"/>
      <c r="AB52" s="164"/>
      <c r="AC52" s="164"/>
      <c r="AD52" s="164"/>
      <c r="AE52" s="164"/>
      <c r="AF52" s="164"/>
      <c r="AG52" s="166"/>
      <c r="AI52" s="166"/>
      <c r="AJ52" s="166"/>
      <c r="AK52" s="79"/>
      <c r="AL52" s="35"/>
      <c r="AM52" s="35"/>
      <c r="AN52" s="76"/>
      <c r="AO52" s="76"/>
      <c r="AP52" s="76"/>
      <c r="AQ52" s="76"/>
    </row>
    <row r="53" spans="16:43" ht="17">
      <c r="P53" s="164"/>
      <c r="Q53" s="176" t="s">
        <v>48</v>
      </c>
      <c r="R53" s="249">
        <v>15.6</v>
      </c>
      <c r="S53" s="250" t="s">
        <v>49</v>
      </c>
      <c r="T53" s="164"/>
      <c r="U53" s="164"/>
      <c r="V53" s="164"/>
      <c r="W53" s="164"/>
      <c r="X53" s="164"/>
      <c r="Y53" s="164"/>
      <c r="Z53" s="166"/>
      <c r="AA53" s="143" t="s">
        <v>344</v>
      </c>
      <c r="AB53" s="143"/>
      <c r="AC53" s="143"/>
      <c r="AD53" s="143"/>
      <c r="AE53" s="143"/>
      <c r="AF53" s="143"/>
      <c r="AG53" s="165"/>
      <c r="AI53" s="166"/>
      <c r="AJ53" s="166"/>
      <c r="AK53" s="79"/>
      <c r="AL53" s="35"/>
      <c r="AM53" s="35"/>
      <c r="AN53" s="76"/>
      <c r="AO53" s="76"/>
      <c r="AP53" s="76"/>
      <c r="AQ53" s="76"/>
    </row>
    <row r="54" spans="16:43" ht="17">
      <c r="P54" s="164"/>
      <c r="Q54" s="176" t="s">
        <v>50</v>
      </c>
      <c r="R54" s="249">
        <v>3.8</v>
      </c>
      <c r="S54" s="250" t="s">
        <v>51</v>
      </c>
      <c r="T54" s="164"/>
      <c r="U54" s="164"/>
      <c r="V54" s="164"/>
      <c r="W54" s="164"/>
      <c r="X54" s="164"/>
      <c r="Y54" s="164"/>
      <c r="Z54" s="166"/>
      <c r="AA54" s="167"/>
      <c r="AB54" s="167"/>
      <c r="AC54" s="167"/>
      <c r="AD54" s="167"/>
      <c r="AE54" s="167"/>
      <c r="AF54" s="167"/>
      <c r="AG54" s="166"/>
      <c r="AI54" s="166"/>
      <c r="AJ54" s="166"/>
      <c r="AK54" s="79"/>
      <c r="AL54" s="35"/>
      <c r="AM54" s="35"/>
      <c r="AN54" s="76"/>
      <c r="AO54" s="76"/>
      <c r="AP54" s="76"/>
      <c r="AQ54" s="76"/>
    </row>
    <row r="55" spans="16:43" ht="17">
      <c r="P55" s="164"/>
      <c r="Q55" s="164"/>
      <c r="R55" s="164"/>
      <c r="S55" s="164"/>
      <c r="T55" s="164"/>
      <c r="U55" s="164"/>
      <c r="V55" s="164"/>
      <c r="W55" s="164"/>
      <c r="X55" s="164"/>
      <c r="Y55" s="164"/>
      <c r="Z55" s="166"/>
      <c r="AA55" s="119" t="s">
        <v>223</v>
      </c>
      <c r="AB55" s="119"/>
      <c r="AC55" s="119"/>
      <c r="AD55" s="119"/>
      <c r="AE55" s="119"/>
      <c r="AF55" s="119"/>
      <c r="AG55" s="251"/>
      <c r="AI55" s="166"/>
      <c r="AJ55" s="166"/>
      <c r="AK55" s="79"/>
      <c r="AL55" s="35"/>
      <c r="AM55" s="35"/>
      <c r="AN55" s="76"/>
      <c r="AO55" s="76"/>
      <c r="AP55" s="76"/>
      <c r="AQ55" s="76"/>
    </row>
    <row r="56" spans="16:43" ht="17">
      <c r="P56" s="164"/>
      <c r="Q56" s="195" t="s">
        <v>12</v>
      </c>
      <c r="R56" s="164"/>
      <c r="S56" s="164"/>
      <c r="T56" s="164"/>
      <c r="U56" s="164"/>
      <c r="V56" s="164"/>
      <c r="W56" s="164"/>
      <c r="X56" s="164"/>
      <c r="Y56" s="164"/>
      <c r="Z56" s="166"/>
      <c r="AA56" s="167"/>
      <c r="AB56" s="167"/>
      <c r="AC56" s="167"/>
      <c r="AD56" s="167"/>
      <c r="AE56" s="167"/>
      <c r="AF56" s="167"/>
      <c r="AG56" s="166"/>
      <c r="AI56" s="166"/>
      <c r="AJ56" s="166"/>
      <c r="AK56" s="79"/>
      <c r="AL56" s="35"/>
      <c r="AM56" s="35"/>
      <c r="AN56" s="76"/>
      <c r="AO56" s="76"/>
      <c r="AP56" s="76"/>
      <c r="AQ56" s="76"/>
    </row>
    <row r="57" spans="16:43" ht="17">
      <c r="P57" s="164"/>
      <c r="Q57" s="164"/>
      <c r="R57" s="164"/>
      <c r="S57" s="164"/>
      <c r="T57" s="164"/>
      <c r="U57" s="164"/>
      <c r="V57" s="164"/>
      <c r="W57" s="164"/>
      <c r="X57" s="164"/>
      <c r="Y57" s="164"/>
      <c r="Z57" s="166"/>
      <c r="AA57" s="167"/>
      <c r="AB57" s="168">
        <v>2015</v>
      </c>
      <c r="AC57" s="168">
        <v>2016</v>
      </c>
      <c r="AD57" s="168">
        <v>2017</v>
      </c>
      <c r="AE57" s="168">
        <v>2018</v>
      </c>
      <c r="AF57" s="168">
        <v>2019</v>
      </c>
      <c r="AG57" s="166"/>
      <c r="AI57" s="166"/>
      <c r="AJ57" s="166"/>
      <c r="AK57" s="79"/>
      <c r="AL57" s="35"/>
      <c r="AM57" s="35"/>
      <c r="AN57" s="76"/>
      <c r="AO57" s="76"/>
      <c r="AP57" s="76"/>
      <c r="AQ57" s="76"/>
    </row>
    <row r="58" spans="16:43" ht="17">
      <c r="P58" s="164"/>
      <c r="Q58" s="164"/>
      <c r="R58" s="164"/>
      <c r="S58" s="164"/>
      <c r="T58" s="164"/>
      <c r="U58" s="164"/>
      <c r="V58" s="164"/>
      <c r="W58" s="164"/>
      <c r="X58" s="164"/>
      <c r="Y58" s="164"/>
      <c r="Z58" s="166"/>
      <c r="AA58" s="167"/>
      <c r="AB58" s="169" t="s">
        <v>95</v>
      </c>
      <c r="AC58" s="170"/>
      <c r="AD58" s="170"/>
      <c r="AE58" s="170"/>
      <c r="AF58" s="170"/>
      <c r="AG58" s="225" t="s">
        <v>372</v>
      </c>
      <c r="AI58" s="166"/>
      <c r="AJ58" s="166"/>
      <c r="AK58" s="79"/>
      <c r="AL58" s="35"/>
      <c r="AM58" s="35"/>
      <c r="AN58" s="76"/>
      <c r="AO58" s="76"/>
      <c r="AP58" s="76"/>
      <c r="AQ58" s="76"/>
    </row>
    <row r="59" spans="16:43" ht="17">
      <c r="P59" s="164"/>
      <c r="Q59" s="119" t="s">
        <v>209</v>
      </c>
      <c r="R59" s="119"/>
      <c r="S59" s="119"/>
      <c r="T59" s="119"/>
      <c r="U59" s="119"/>
      <c r="V59" s="119"/>
      <c r="W59" s="119"/>
      <c r="X59" s="119"/>
      <c r="Y59" s="119"/>
      <c r="Z59" s="167"/>
      <c r="AA59" s="172" t="s">
        <v>219</v>
      </c>
      <c r="AB59" s="191">
        <v>20511</v>
      </c>
      <c r="AC59" s="191">
        <v>20792</v>
      </c>
      <c r="AD59" s="191">
        <v>21888</v>
      </c>
      <c r="AE59" s="191">
        <v>22471</v>
      </c>
      <c r="AF59" s="191">
        <v>23969</v>
      </c>
      <c r="AG59" s="172"/>
      <c r="AI59" s="166"/>
      <c r="AJ59" s="166"/>
      <c r="AK59" s="79"/>
      <c r="AL59" s="35"/>
      <c r="AM59" s="35"/>
      <c r="AN59" s="76"/>
      <c r="AO59" s="76"/>
      <c r="AP59" s="76"/>
      <c r="AQ59" s="76"/>
    </row>
    <row r="60" spans="16:43" ht="17">
      <c r="P60" s="164"/>
      <c r="Q60" s="164"/>
      <c r="R60" s="164"/>
      <c r="S60" s="164"/>
      <c r="T60" s="164"/>
      <c r="U60" s="164"/>
      <c r="V60" s="164"/>
      <c r="W60" s="164"/>
      <c r="X60" s="164"/>
      <c r="Y60" s="164"/>
      <c r="Z60" s="166"/>
      <c r="AA60" s="166" t="s">
        <v>93</v>
      </c>
      <c r="AB60" s="194">
        <v>-12931</v>
      </c>
      <c r="AC60" s="194">
        <v>-13003</v>
      </c>
      <c r="AD60" s="194">
        <v>-13540</v>
      </c>
      <c r="AE60" s="194">
        <v>-13967</v>
      </c>
      <c r="AF60" s="194">
        <v>-14592</v>
      </c>
      <c r="AG60" s="166"/>
      <c r="AI60" s="166"/>
      <c r="AJ60" s="166"/>
      <c r="AK60" s="79"/>
      <c r="AL60" s="35"/>
      <c r="AM60" s="35"/>
      <c r="AN60" s="76"/>
      <c r="AO60" s="76"/>
      <c r="AP60" s="76"/>
      <c r="AQ60" s="76"/>
    </row>
    <row r="61" spans="16:43" ht="17">
      <c r="P61" s="164"/>
      <c r="Q61" s="171" t="s">
        <v>43</v>
      </c>
      <c r="R61" s="200" t="s">
        <v>87</v>
      </c>
      <c r="S61" s="164"/>
      <c r="T61" s="164"/>
      <c r="U61" s="164"/>
      <c r="V61" s="164"/>
      <c r="W61" s="164"/>
      <c r="X61" s="164"/>
      <c r="Y61" s="164"/>
      <c r="Z61" s="166"/>
      <c r="AA61" s="219" t="s">
        <v>213</v>
      </c>
      <c r="AB61" s="240">
        <v>7580</v>
      </c>
      <c r="AC61" s="240">
        <v>7789</v>
      </c>
      <c r="AD61" s="240">
        <v>8348</v>
      </c>
      <c r="AE61" s="240">
        <v>8504</v>
      </c>
      <c r="AF61" s="240">
        <v>9377</v>
      </c>
      <c r="AG61" s="242">
        <f>(AF61-AE61)/AE61</f>
        <v>0.10265757290686736</v>
      </c>
      <c r="AI61" s="166"/>
      <c r="AJ61" s="166"/>
      <c r="AK61" s="79"/>
      <c r="AL61" s="35"/>
      <c r="AM61" s="35"/>
      <c r="AN61" s="76"/>
      <c r="AO61" s="76"/>
      <c r="AP61" s="76"/>
      <c r="AQ61" s="76"/>
    </row>
    <row r="62" spans="16:43" ht="18" thickBot="1">
      <c r="P62" s="164"/>
      <c r="Q62" s="176" t="s">
        <v>88</v>
      </c>
      <c r="R62" s="200">
        <v>21.4</v>
      </c>
      <c r="S62" s="164"/>
      <c r="T62" s="164"/>
      <c r="U62" s="164"/>
      <c r="V62" s="164"/>
      <c r="W62" s="164"/>
      <c r="X62" s="164"/>
      <c r="Y62" s="164"/>
      <c r="Z62" s="166"/>
      <c r="AA62" s="210" t="s">
        <v>212</v>
      </c>
      <c r="AB62" s="241">
        <f>(AB59+AB60)/AB59</f>
        <v>0.36955779825459512</v>
      </c>
      <c r="AC62" s="241">
        <f>(AC59+AC60)/AC59</f>
        <v>0.37461523662947288</v>
      </c>
      <c r="AD62" s="241">
        <f>(AD59+AD60)/AD59</f>
        <v>0.38139619883040937</v>
      </c>
      <c r="AE62" s="241">
        <f>(AE59+AE60)/AE59</f>
        <v>0.37844332695474164</v>
      </c>
      <c r="AF62" s="241">
        <f>(AF59+AF60)/AF59</f>
        <v>0.39121365096583088</v>
      </c>
      <c r="AG62" s="243"/>
      <c r="AI62" s="166"/>
      <c r="AJ62" s="166"/>
      <c r="AK62" s="79"/>
      <c r="AL62" s="35"/>
      <c r="AM62" s="35"/>
      <c r="AN62" s="76"/>
      <c r="AO62" s="76"/>
      <c r="AP62" s="76"/>
      <c r="AQ62" s="76"/>
    </row>
    <row r="63" spans="16:43" ht="18" thickTop="1">
      <c r="P63" s="164"/>
      <c r="Q63" s="192" t="s">
        <v>39</v>
      </c>
      <c r="R63" s="202">
        <v>20.2</v>
      </c>
      <c r="S63" s="164"/>
      <c r="T63" s="164"/>
      <c r="U63" s="164"/>
      <c r="V63" s="164"/>
      <c r="W63" s="164"/>
      <c r="X63" s="164"/>
      <c r="Y63" s="164"/>
      <c r="Z63" s="166"/>
      <c r="AA63" s="164"/>
      <c r="AB63" s="164"/>
      <c r="AC63" s="164"/>
      <c r="AD63" s="164"/>
      <c r="AE63" s="164"/>
      <c r="AF63" s="164"/>
      <c r="AG63" s="166"/>
      <c r="AI63" s="166"/>
      <c r="AJ63" s="166"/>
      <c r="AK63" s="79"/>
      <c r="AL63" s="35"/>
      <c r="AM63" s="35"/>
      <c r="AN63" s="76"/>
      <c r="AO63" s="76"/>
      <c r="AP63" s="76"/>
      <c r="AQ63" s="76"/>
    </row>
    <row r="64" spans="16:43" ht="17">
      <c r="P64" s="164"/>
      <c r="Q64" s="192" t="s">
        <v>40</v>
      </c>
      <c r="R64" s="202">
        <v>15.6</v>
      </c>
      <c r="S64" s="164"/>
      <c r="T64" s="164"/>
      <c r="U64" s="164"/>
      <c r="V64" s="164"/>
      <c r="W64" s="164"/>
      <c r="X64" s="164"/>
      <c r="Y64" s="164"/>
      <c r="Z64" s="166"/>
      <c r="AA64" s="164"/>
      <c r="AB64" s="164"/>
      <c r="AC64" s="164"/>
      <c r="AD64" s="164"/>
      <c r="AE64" s="164"/>
      <c r="AF64" s="164"/>
      <c r="AG64" s="166"/>
      <c r="AI64" s="164"/>
      <c r="AJ64" s="166"/>
      <c r="AK64" s="79"/>
      <c r="AL64" s="35"/>
      <c r="AM64" s="35"/>
      <c r="AN64" s="76"/>
      <c r="AO64" s="76"/>
      <c r="AP64" s="76"/>
      <c r="AQ64" s="76"/>
    </row>
    <row r="65" spans="13:43" ht="17">
      <c r="P65" s="164"/>
      <c r="Q65" s="176" t="s">
        <v>41</v>
      </c>
      <c r="R65" s="200">
        <v>8.6999999999999993</v>
      </c>
      <c r="S65" s="164"/>
      <c r="T65" s="164"/>
      <c r="U65" s="164"/>
      <c r="V65" s="164"/>
      <c r="W65" s="164"/>
      <c r="X65" s="164"/>
      <c r="Y65" s="164"/>
      <c r="Z65" s="166"/>
      <c r="AA65" s="184"/>
      <c r="AB65" s="185"/>
      <c r="AC65" s="185"/>
      <c r="AD65" s="185"/>
      <c r="AE65" s="185"/>
      <c r="AF65" s="203"/>
      <c r="AG65" s="166"/>
      <c r="AI65" s="164"/>
      <c r="AJ65" s="166"/>
      <c r="AK65" s="79"/>
      <c r="AL65" s="35"/>
      <c r="AM65" s="35"/>
      <c r="AN65" s="76"/>
      <c r="AO65" s="76"/>
      <c r="AP65" s="76"/>
      <c r="AQ65" s="76"/>
    </row>
    <row r="66" spans="13:43" ht="17">
      <c r="P66" s="164"/>
      <c r="Q66" s="164"/>
      <c r="R66" s="164"/>
      <c r="S66" s="164"/>
      <c r="T66" s="164"/>
      <c r="U66" s="164"/>
      <c r="V66" s="164"/>
      <c r="W66" s="164"/>
      <c r="X66" s="164"/>
      <c r="Y66" s="164"/>
      <c r="Z66" s="166"/>
      <c r="AA66" s="166"/>
      <c r="AB66" s="168">
        <v>2015</v>
      </c>
      <c r="AC66" s="168">
        <v>2016</v>
      </c>
      <c r="AD66" s="168">
        <v>2017</v>
      </c>
      <c r="AE66" s="168">
        <v>2018</v>
      </c>
      <c r="AF66" s="168">
        <v>2019</v>
      </c>
      <c r="AG66" s="166"/>
      <c r="AI66" s="166"/>
      <c r="AJ66" s="166"/>
      <c r="AK66" s="79"/>
      <c r="AL66" s="35"/>
      <c r="AM66" s="35"/>
      <c r="AN66" s="76"/>
      <c r="AO66" s="76"/>
      <c r="AP66" s="76"/>
      <c r="AQ66" s="76"/>
    </row>
    <row r="67" spans="13:43" ht="17">
      <c r="P67" s="164"/>
      <c r="Q67" s="195" t="s">
        <v>12</v>
      </c>
      <c r="R67" s="164"/>
      <c r="S67" s="164"/>
      <c r="T67" s="164"/>
      <c r="U67" s="164"/>
      <c r="V67" s="164"/>
      <c r="W67" s="164"/>
      <c r="X67" s="164"/>
      <c r="Y67" s="164"/>
      <c r="Z67" s="166"/>
      <c r="AA67" s="166"/>
      <c r="AB67" s="188" t="s">
        <v>95</v>
      </c>
      <c r="AC67" s="189"/>
      <c r="AD67" s="189"/>
      <c r="AE67" s="189"/>
      <c r="AF67" s="189"/>
      <c r="AG67" s="225" t="s">
        <v>372</v>
      </c>
      <c r="AI67" s="166"/>
      <c r="AJ67" s="166"/>
      <c r="AK67" s="79"/>
      <c r="AL67" s="35"/>
      <c r="AM67" s="35"/>
      <c r="AN67" s="76"/>
      <c r="AO67" s="76"/>
      <c r="AP67" s="76"/>
      <c r="AQ67" s="76"/>
    </row>
    <row r="68" spans="13:43" ht="17">
      <c r="P68" s="164"/>
      <c r="Q68" s="164"/>
      <c r="R68" s="164"/>
      <c r="S68" s="164"/>
      <c r="T68" s="164"/>
      <c r="U68" s="164"/>
      <c r="V68" s="164"/>
      <c r="W68" s="164"/>
      <c r="X68" s="164"/>
      <c r="Y68" s="164"/>
      <c r="Z68" s="166"/>
      <c r="AA68" s="172" t="s">
        <v>213</v>
      </c>
      <c r="AB68" s="201">
        <v>7580</v>
      </c>
      <c r="AC68" s="201">
        <v>7789</v>
      </c>
      <c r="AD68" s="201">
        <v>8348</v>
      </c>
      <c r="AE68" s="201">
        <v>8504</v>
      </c>
      <c r="AF68" s="201">
        <v>9377</v>
      </c>
      <c r="AG68" s="172"/>
      <c r="AI68" s="166"/>
      <c r="AJ68" s="166"/>
      <c r="AK68" s="79"/>
      <c r="AL68" s="35"/>
      <c r="AM68" s="35"/>
      <c r="AN68" s="76"/>
      <c r="AO68" s="76"/>
      <c r="AP68" s="76"/>
      <c r="AQ68" s="76"/>
    </row>
    <row r="69" spans="13:43" ht="17">
      <c r="P69" s="164"/>
      <c r="Q69" s="164"/>
      <c r="R69" s="164"/>
      <c r="S69" s="164"/>
      <c r="T69" s="164"/>
      <c r="U69" s="164"/>
      <c r="V69" s="164"/>
      <c r="W69" s="164"/>
      <c r="X69" s="164"/>
      <c r="Y69" s="164"/>
      <c r="Z69" s="166"/>
      <c r="AA69" s="204" t="s">
        <v>346</v>
      </c>
      <c r="AB69" s="205">
        <v>-4916</v>
      </c>
      <c r="AC69" s="205">
        <v>-5080</v>
      </c>
      <c r="AD69" s="205">
        <v>-5072</v>
      </c>
      <c r="AE69" s="205">
        <v>-5442</v>
      </c>
      <c r="AF69" s="205">
        <v>-5839</v>
      </c>
      <c r="AG69" s="166"/>
      <c r="AI69" s="166"/>
      <c r="AJ69" s="166"/>
      <c r="AK69" s="79"/>
      <c r="AL69" s="35"/>
      <c r="AM69" s="35"/>
      <c r="AN69" s="76"/>
      <c r="AO69" s="76"/>
      <c r="AP69" s="76"/>
      <c r="AQ69" s="76"/>
    </row>
    <row r="70" spans="13:43" ht="18" thickBot="1">
      <c r="P70" s="164"/>
      <c r="Q70" s="164"/>
      <c r="R70" s="164"/>
      <c r="S70" s="164"/>
      <c r="T70" s="164"/>
      <c r="U70" s="164"/>
      <c r="V70" s="164"/>
      <c r="W70" s="164"/>
      <c r="X70" s="164"/>
      <c r="Y70" s="164"/>
      <c r="Z70" s="166"/>
      <c r="AA70" s="234" t="s">
        <v>214</v>
      </c>
      <c r="AB70" s="235">
        <v>3297</v>
      </c>
      <c r="AC70" s="235">
        <v>2872</v>
      </c>
      <c r="AD70" s="235">
        <v>3423</v>
      </c>
      <c r="AE70" s="235">
        <v>3393</v>
      </c>
      <c r="AF70" s="235">
        <v>3858</v>
      </c>
      <c r="AG70" s="226">
        <f>(AF70-AE70)/AE70</f>
        <v>0.13704686118479223</v>
      </c>
      <c r="AI70" s="166"/>
      <c r="AJ70" s="166"/>
      <c r="AK70" s="79"/>
      <c r="AL70" s="35"/>
      <c r="AM70" s="35"/>
      <c r="AN70" s="76"/>
      <c r="AO70" s="76"/>
      <c r="AP70" s="76"/>
      <c r="AQ70" s="76"/>
    </row>
    <row r="71" spans="13:43" ht="18" thickTop="1">
      <c r="P71" s="164"/>
      <c r="Q71" s="206"/>
      <c r="R71" s="206"/>
      <c r="S71" s="206"/>
      <c r="T71" s="206"/>
      <c r="U71" s="206"/>
      <c r="V71" s="206"/>
      <c r="W71" s="206"/>
      <c r="X71" s="206"/>
      <c r="Y71" s="206"/>
      <c r="Z71" s="166"/>
      <c r="AA71" s="164"/>
      <c r="AB71" s="164"/>
      <c r="AC71" s="164"/>
      <c r="AD71" s="164"/>
      <c r="AE71" s="164"/>
      <c r="AF71" s="164"/>
      <c r="AG71" s="166"/>
      <c r="AI71" s="166"/>
      <c r="AJ71" s="166"/>
      <c r="AK71" s="79"/>
      <c r="AL71" s="35"/>
      <c r="AM71" s="35"/>
      <c r="AN71" s="76"/>
      <c r="AO71" s="76"/>
      <c r="AP71" s="76"/>
      <c r="AQ71" s="76"/>
    </row>
    <row r="72" spans="13:43" ht="17">
      <c r="P72" s="164"/>
      <c r="Q72" s="164"/>
      <c r="R72" s="164"/>
      <c r="S72" s="164"/>
      <c r="T72" s="164"/>
      <c r="U72" s="164"/>
      <c r="V72" s="164"/>
      <c r="W72" s="164"/>
      <c r="X72" s="164"/>
      <c r="Y72" s="164"/>
      <c r="Z72" s="166"/>
      <c r="AA72" s="164"/>
      <c r="AB72" s="164"/>
      <c r="AC72" s="164"/>
      <c r="AD72" s="164"/>
      <c r="AE72" s="164"/>
      <c r="AF72" s="164"/>
      <c r="AG72" s="166"/>
      <c r="AI72" s="166"/>
      <c r="AJ72" s="166"/>
      <c r="AK72" s="79"/>
      <c r="AL72" s="35"/>
      <c r="AM72" s="35"/>
      <c r="AN72" s="76"/>
      <c r="AO72" s="76"/>
      <c r="AP72" s="76"/>
      <c r="AQ72" s="76"/>
    </row>
    <row r="73" spans="13:43" ht="17">
      <c r="P73" s="164"/>
      <c r="Q73" s="164"/>
      <c r="R73" s="164"/>
      <c r="S73" s="164"/>
      <c r="T73" s="164"/>
      <c r="U73" s="164"/>
      <c r="V73" s="164"/>
      <c r="W73" s="164"/>
      <c r="X73" s="164"/>
      <c r="Y73" s="164"/>
      <c r="Z73" s="166"/>
      <c r="AA73" s="164"/>
      <c r="AB73" s="164"/>
      <c r="AC73" s="164"/>
      <c r="AD73" s="164"/>
      <c r="AE73" s="164"/>
      <c r="AF73" s="164"/>
      <c r="AG73" s="166"/>
      <c r="AI73" s="166"/>
      <c r="AJ73" s="166"/>
      <c r="AK73" s="79"/>
      <c r="AL73" s="35"/>
      <c r="AM73" s="35"/>
      <c r="AN73" s="76"/>
      <c r="AO73" s="76"/>
      <c r="AP73" s="76"/>
      <c r="AQ73" s="76"/>
    </row>
    <row r="74" spans="13:43" ht="17">
      <c r="P74" s="164"/>
      <c r="Q74" s="164"/>
      <c r="R74" s="164"/>
      <c r="S74" s="164"/>
      <c r="T74" s="164"/>
      <c r="U74" s="164"/>
      <c r="V74" s="164"/>
      <c r="W74" s="164"/>
      <c r="X74" s="164"/>
      <c r="Y74" s="164"/>
      <c r="Z74" s="166"/>
      <c r="AA74" s="119" t="s">
        <v>229</v>
      </c>
      <c r="AB74" s="119"/>
      <c r="AC74" s="119"/>
      <c r="AD74" s="119"/>
      <c r="AE74" s="119"/>
      <c r="AF74" s="119"/>
      <c r="AG74" s="251"/>
      <c r="AI74" s="166"/>
      <c r="AJ74" s="166"/>
      <c r="AK74" s="79"/>
      <c r="AL74" s="35"/>
      <c r="AM74" s="35"/>
      <c r="AN74" s="76"/>
      <c r="AO74" s="76"/>
      <c r="AP74" s="76"/>
      <c r="AQ74" s="76"/>
    </row>
    <row r="75" spans="13:43" ht="17">
      <c r="P75" s="164"/>
      <c r="Q75" s="164"/>
      <c r="R75" s="164"/>
      <c r="S75" s="164"/>
      <c r="T75" s="164"/>
      <c r="U75" s="164"/>
      <c r="V75" s="164"/>
      <c r="W75" s="164"/>
      <c r="X75" s="164"/>
      <c r="Y75" s="164"/>
      <c r="Z75" s="166"/>
      <c r="AA75" s="166"/>
      <c r="AB75" s="166"/>
      <c r="AC75" s="166"/>
      <c r="AD75" s="166"/>
      <c r="AE75" s="166"/>
      <c r="AF75" s="166"/>
      <c r="AG75" s="166"/>
      <c r="AI75" s="166"/>
      <c r="AJ75" s="166"/>
      <c r="AK75" s="79"/>
      <c r="AL75" s="35"/>
      <c r="AM75" s="35"/>
      <c r="AN75" s="76"/>
      <c r="AO75" s="76"/>
      <c r="AP75" s="76"/>
      <c r="AQ75" s="76"/>
    </row>
    <row r="76" spans="13:43" ht="17">
      <c r="P76" s="164"/>
      <c r="Q76" s="164"/>
      <c r="R76" s="164"/>
      <c r="S76" s="164"/>
      <c r="T76" s="164"/>
      <c r="U76" s="164"/>
      <c r="V76" s="164"/>
      <c r="W76" s="164"/>
      <c r="X76" s="164"/>
      <c r="Y76" s="164"/>
      <c r="Z76" s="166"/>
      <c r="AA76" s="166"/>
      <c r="AB76" s="207">
        <v>2015</v>
      </c>
      <c r="AC76" s="207">
        <v>2016</v>
      </c>
      <c r="AD76" s="207">
        <v>2017</v>
      </c>
      <c r="AE76" s="207">
        <v>2018</v>
      </c>
      <c r="AF76" s="207">
        <v>2019</v>
      </c>
      <c r="AG76" s="166"/>
      <c r="AI76" s="166"/>
      <c r="AJ76" s="166"/>
      <c r="AK76" s="79"/>
      <c r="AL76" s="35"/>
      <c r="AM76" s="35"/>
      <c r="AN76" s="76"/>
      <c r="AO76" s="76"/>
      <c r="AP76" s="76"/>
      <c r="AQ76" s="76"/>
    </row>
    <row r="77" spans="13:43" ht="17">
      <c r="P77" s="164"/>
      <c r="Q77" s="164"/>
      <c r="R77" s="164"/>
      <c r="S77" s="164"/>
      <c r="T77" s="164"/>
      <c r="U77" s="164"/>
      <c r="V77" s="164"/>
      <c r="W77" s="164"/>
      <c r="X77" s="164"/>
      <c r="Y77" s="164"/>
      <c r="Z77" s="166"/>
      <c r="AA77" s="166"/>
      <c r="AB77" s="182" t="s">
        <v>95</v>
      </c>
      <c r="AC77" s="183"/>
      <c r="AD77" s="183"/>
      <c r="AE77" s="183"/>
      <c r="AF77" s="183"/>
      <c r="AG77" s="225" t="s">
        <v>372</v>
      </c>
      <c r="AI77" s="166"/>
      <c r="AJ77" s="166"/>
      <c r="AK77" s="79"/>
      <c r="AL77" s="35"/>
      <c r="AM77" s="35"/>
      <c r="AN77" s="76"/>
      <c r="AO77" s="76"/>
      <c r="AP77" s="76"/>
      <c r="AQ77" s="76"/>
    </row>
    <row r="78" spans="13:43" ht="18" thickBot="1">
      <c r="M78" s="94"/>
      <c r="P78" s="164"/>
      <c r="Q78" s="164"/>
      <c r="R78" s="164"/>
      <c r="S78" s="164"/>
      <c r="T78" s="164"/>
      <c r="U78" s="164"/>
      <c r="V78" s="164"/>
      <c r="W78" s="164"/>
      <c r="X78" s="164"/>
      <c r="Y78" s="164"/>
      <c r="Z78" s="166"/>
      <c r="AA78" s="234" t="s">
        <v>222</v>
      </c>
      <c r="AB78" s="244">
        <v>1759</v>
      </c>
      <c r="AC78" s="244">
        <v>1852</v>
      </c>
      <c r="AD78" s="244">
        <v>2049</v>
      </c>
      <c r="AE78" s="244">
        <v>2333</v>
      </c>
      <c r="AF78" s="244">
        <v>2236</v>
      </c>
      <c r="AG78" s="226">
        <f>(AF78-AE78)/AE78</f>
        <v>-4.1577368195456495E-2</v>
      </c>
      <c r="AI78" s="166"/>
      <c r="AJ78" s="166"/>
      <c r="AK78" s="79"/>
      <c r="AL78" s="35"/>
      <c r="AM78" s="35"/>
      <c r="AN78" s="76"/>
      <c r="AO78" s="76"/>
      <c r="AP78" s="76"/>
      <c r="AQ78" s="76"/>
    </row>
    <row r="79" spans="13:43" ht="18" thickTop="1">
      <c r="P79" s="164"/>
      <c r="Q79" s="164"/>
      <c r="R79" s="164"/>
      <c r="S79" s="164"/>
      <c r="T79" s="164"/>
      <c r="U79" s="164"/>
      <c r="V79" s="164"/>
      <c r="W79" s="164"/>
      <c r="X79" s="164"/>
      <c r="Y79" s="164"/>
      <c r="Z79" s="166"/>
      <c r="AA79" s="166"/>
      <c r="AB79" s="166"/>
      <c r="AC79" s="166"/>
      <c r="AD79" s="166"/>
      <c r="AE79" s="166"/>
      <c r="AF79" s="166"/>
      <c r="AG79" s="166"/>
      <c r="AI79" s="166"/>
      <c r="AJ79" s="166"/>
      <c r="AK79" s="79"/>
      <c r="AL79" s="35"/>
      <c r="AM79" s="35"/>
      <c r="AN79" s="76"/>
      <c r="AO79" s="76"/>
      <c r="AP79" s="76"/>
      <c r="AQ79" s="76"/>
    </row>
    <row r="80" spans="13:43" ht="17">
      <c r="P80" s="164"/>
      <c r="Q80" s="164"/>
      <c r="R80" s="164"/>
      <c r="S80" s="164"/>
      <c r="T80" s="164"/>
      <c r="U80" s="164"/>
      <c r="V80" s="164"/>
      <c r="W80" s="164"/>
      <c r="X80" s="164"/>
      <c r="Y80" s="164"/>
      <c r="Z80" s="166"/>
      <c r="AA80" s="166"/>
      <c r="AB80" s="211"/>
      <c r="AC80" s="211"/>
      <c r="AD80" s="211"/>
      <c r="AE80" s="211"/>
      <c r="AF80" s="211"/>
      <c r="AG80" s="166"/>
      <c r="AI80" s="166"/>
      <c r="AJ80" s="166"/>
      <c r="AK80" s="79"/>
      <c r="AL80" s="35"/>
      <c r="AM80" s="35"/>
      <c r="AN80" s="76"/>
      <c r="AO80" s="76"/>
      <c r="AP80" s="76"/>
      <c r="AQ80" s="76"/>
    </row>
    <row r="81" spans="16:43" ht="17">
      <c r="P81" s="164"/>
      <c r="Q81" s="164"/>
      <c r="R81" s="164"/>
      <c r="S81" s="164"/>
      <c r="T81" s="164"/>
      <c r="U81" s="164"/>
      <c r="V81" s="164"/>
      <c r="W81" s="164"/>
      <c r="X81" s="164"/>
      <c r="Y81" s="164"/>
      <c r="Z81" s="166"/>
      <c r="AA81" s="212"/>
      <c r="AB81" s="166"/>
      <c r="AC81" s="166"/>
      <c r="AD81" s="166"/>
      <c r="AE81" s="166"/>
      <c r="AF81" s="166"/>
      <c r="AG81" s="166"/>
      <c r="AI81" s="166"/>
      <c r="AJ81" s="166"/>
      <c r="AK81" s="79"/>
      <c r="AL81" s="35"/>
      <c r="AM81" s="35"/>
      <c r="AN81" s="76"/>
      <c r="AO81" s="76"/>
      <c r="AP81" s="76"/>
      <c r="AQ81" s="76"/>
    </row>
    <row r="82" spans="16:43" ht="17">
      <c r="P82" s="164"/>
      <c r="Q82" s="164"/>
      <c r="R82" s="164"/>
      <c r="S82" s="164"/>
      <c r="T82" s="164"/>
      <c r="U82" s="164"/>
      <c r="V82" s="164"/>
      <c r="W82" s="164"/>
      <c r="X82" s="164"/>
      <c r="Y82" s="164"/>
      <c r="Z82" s="166"/>
      <c r="AA82" s="166"/>
      <c r="AB82" s="207">
        <v>2015</v>
      </c>
      <c r="AC82" s="207">
        <v>2016</v>
      </c>
      <c r="AD82" s="207">
        <v>2017</v>
      </c>
      <c r="AE82" s="207">
        <v>2018</v>
      </c>
      <c r="AF82" s="207">
        <v>2019</v>
      </c>
      <c r="AG82" s="166"/>
      <c r="AI82" s="166"/>
      <c r="AJ82" s="166"/>
      <c r="AK82" s="79"/>
      <c r="AL82" s="35"/>
      <c r="AM82" s="35"/>
      <c r="AN82" s="76"/>
      <c r="AO82" s="76"/>
      <c r="AP82" s="76"/>
      <c r="AQ82" s="76"/>
    </row>
    <row r="83" spans="16:43" ht="17">
      <c r="P83" s="164"/>
      <c r="Q83" s="164"/>
      <c r="R83" s="164"/>
      <c r="S83" s="164"/>
      <c r="T83" s="164"/>
      <c r="U83" s="164"/>
      <c r="V83" s="164"/>
      <c r="W83" s="164"/>
      <c r="X83" s="164"/>
      <c r="Y83" s="164"/>
      <c r="Z83" s="166"/>
      <c r="AA83" s="166"/>
      <c r="AB83" s="208" t="s">
        <v>95</v>
      </c>
      <c r="AC83" s="209"/>
      <c r="AD83" s="209"/>
      <c r="AE83" s="209"/>
      <c r="AF83" s="209"/>
      <c r="AG83" s="225" t="s">
        <v>372</v>
      </c>
      <c r="AI83" s="166"/>
      <c r="AJ83" s="166"/>
      <c r="AK83" s="79"/>
      <c r="AL83" s="35"/>
      <c r="AM83" s="35"/>
      <c r="AN83" s="76"/>
      <c r="AO83" s="76"/>
      <c r="AP83" s="76"/>
      <c r="AQ83" s="76"/>
    </row>
    <row r="84" spans="16:43" ht="17">
      <c r="P84" s="164"/>
      <c r="Q84" s="164"/>
      <c r="R84" s="164"/>
      <c r="S84" s="164"/>
      <c r="T84" s="164"/>
      <c r="U84" s="164"/>
      <c r="V84" s="164"/>
      <c r="W84" s="164"/>
      <c r="X84" s="164"/>
      <c r="Y84" s="164"/>
      <c r="Z84" s="166"/>
      <c r="AA84" s="172" t="s">
        <v>231</v>
      </c>
      <c r="AB84" s="245">
        <v>5914</v>
      </c>
      <c r="AC84" s="245">
        <v>8137</v>
      </c>
      <c r="AD84" s="245">
        <v>8248</v>
      </c>
      <c r="AE84" s="245">
        <v>9070</v>
      </c>
      <c r="AF84" s="245">
        <v>8419</v>
      </c>
      <c r="AG84" s="172"/>
      <c r="AI84" s="166"/>
      <c r="AJ84" s="166"/>
      <c r="AK84" s="79"/>
      <c r="AL84" s="35"/>
      <c r="AM84" s="35"/>
      <c r="AN84" s="76"/>
      <c r="AO84" s="76"/>
      <c r="AP84" s="76"/>
      <c r="AQ84" s="76"/>
    </row>
    <row r="85" spans="16:43" ht="17">
      <c r="P85" s="164"/>
      <c r="Q85" s="164"/>
      <c r="R85" s="164"/>
      <c r="S85" s="164"/>
      <c r="T85" s="164"/>
      <c r="U85" s="164"/>
      <c r="V85" s="164"/>
      <c r="W85" s="164"/>
      <c r="X85" s="164"/>
      <c r="Y85" s="164"/>
      <c r="Z85" s="166"/>
      <c r="AA85" s="166" t="s">
        <v>224</v>
      </c>
      <c r="AB85" s="211">
        <v>8516</v>
      </c>
      <c r="AC85" s="211">
        <v>10397</v>
      </c>
      <c r="AD85" s="211">
        <v>10458</v>
      </c>
      <c r="AE85" s="211">
        <v>10450</v>
      </c>
      <c r="AF85" s="211">
        <v>12307</v>
      </c>
      <c r="AG85" s="166"/>
      <c r="AI85" s="166"/>
      <c r="AJ85" s="166"/>
      <c r="AK85" s="79"/>
      <c r="AL85" s="35"/>
      <c r="AM85" s="35"/>
      <c r="AN85" s="76"/>
      <c r="AO85" s="76"/>
      <c r="AP85" s="76"/>
      <c r="AQ85" s="76"/>
    </row>
    <row r="86" spans="16:43" ht="18" thickBot="1">
      <c r="P86" s="164"/>
      <c r="Q86" s="164"/>
      <c r="R86" s="164"/>
      <c r="S86" s="164"/>
      <c r="T86" s="164"/>
      <c r="U86" s="164"/>
      <c r="V86" s="164"/>
      <c r="W86" s="164"/>
      <c r="X86" s="164"/>
      <c r="Y86" s="164"/>
      <c r="Z86" s="166"/>
      <c r="AA86" s="234" t="s">
        <v>225</v>
      </c>
      <c r="AB86" s="236">
        <f>AB84/AB85</f>
        <v>0.69445749178017846</v>
      </c>
      <c r="AC86" s="236">
        <f t="shared" ref="AC86:AF86" si="0">AC84/AC85</f>
        <v>0.78262960469366161</v>
      </c>
      <c r="AD86" s="236">
        <f t="shared" si="0"/>
        <v>0.78867852361828261</v>
      </c>
      <c r="AE86" s="236">
        <f t="shared" si="0"/>
        <v>0.86794258373205746</v>
      </c>
      <c r="AF86" s="236">
        <f t="shared" si="0"/>
        <v>0.68408222962541643</v>
      </c>
      <c r="AG86" s="226">
        <f>(AF86-AE86)/AE86</f>
        <v>-0.21183469684833503</v>
      </c>
      <c r="AI86" s="166"/>
      <c r="AJ86" s="166"/>
      <c r="AK86" s="79"/>
      <c r="AL86" s="35"/>
      <c r="AM86" s="35"/>
      <c r="AN86" s="76"/>
      <c r="AO86" s="76"/>
      <c r="AP86" s="76"/>
      <c r="AQ86" s="76"/>
    </row>
    <row r="87" spans="16:43" ht="18" thickTop="1">
      <c r="P87" s="164"/>
      <c r="Q87" s="164"/>
      <c r="R87" s="164"/>
      <c r="S87" s="164"/>
      <c r="T87" s="164"/>
      <c r="U87" s="164"/>
      <c r="V87" s="164"/>
      <c r="W87" s="164"/>
      <c r="X87" s="164"/>
      <c r="Y87" s="164"/>
      <c r="Z87" s="166"/>
      <c r="AA87" s="166"/>
      <c r="AB87" s="166"/>
      <c r="AC87" s="166"/>
      <c r="AD87" s="166"/>
      <c r="AE87" s="166"/>
      <c r="AF87" s="166"/>
      <c r="AG87" s="166"/>
      <c r="AI87" s="166"/>
      <c r="AJ87" s="166"/>
      <c r="AK87" s="79"/>
      <c r="AL87" s="35"/>
      <c r="AM87" s="35"/>
      <c r="AN87" s="76"/>
      <c r="AO87" s="76"/>
      <c r="AP87" s="76"/>
      <c r="AQ87" s="76"/>
    </row>
    <row r="88" spans="16:43" ht="17">
      <c r="P88" s="164"/>
      <c r="Q88" s="164"/>
      <c r="R88" s="164"/>
      <c r="S88" s="164"/>
      <c r="T88" s="164"/>
      <c r="U88" s="164"/>
      <c r="V88" s="164"/>
      <c r="W88" s="164"/>
      <c r="X88" s="164"/>
      <c r="Y88" s="164"/>
      <c r="Z88" s="166"/>
      <c r="AA88" s="212"/>
      <c r="AB88" s="166"/>
      <c r="AC88" s="166"/>
      <c r="AD88" s="166"/>
      <c r="AE88" s="166"/>
      <c r="AF88" s="166"/>
      <c r="AG88" s="166"/>
      <c r="AH88" s="166"/>
      <c r="AI88" s="166"/>
      <c r="AJ88" s="166"/>
      <c r="AK88" s="79"/>
      <c r="AL88" s="79"/>
      <c r="AM88" s="79"/>
      <c r="AN88" s="76"/>
      <c r="AO88" s="76"/>
      <c r="AP88" s="76"/>
      <c r="AQ88" s="76"/>
    </row>
    <row r="89" spans="16:43" ht="17">
      <c r="P89" s="164"/>
      <c r="Q89" s="164"/>
      <c r="R89" s="164"/>
      <c r="S89" s="164"/>
      <c r="T89" s="164"/>
      <c r="U89" s="164"/>
      <c r="V89" s="164"/>
      <c r="W89" s="164"/>
      <c r="X89" s="164"/>
      <c r="Y89" s="164"/>
      <c r="Z89" s="166"/>
      <c r="AA89" s="166"/>
      <c r="AB89" s="211"/>
      <c r="AC89" s="211"/>
      <c r="AD89" s="211"/>
      <c r="AE89" s="211"/>
      <c r="AF89" s="211"/>
      <c r="AG89" s="166"/>
      <c r="AH89" s="166"/>
      <c r="AI89" s="166"/>
      <c r="AJ89" s="166"/>
      <c r="AK89" s="79"/>
      <c r="AL89" s="79"/>
      <c r="AM89" s="79"/>
      <c r="AN89" s="76"/>
      <c r="AO89" s="76"/>
      <c r="AP89" s="76"/>
      <c r="AQ89" s="76"/>
    </row>
    <row r="90" spans="16:43" ht="17">
      <c r="P90" s="164"/>
      <c r="Q90" s="164"/>
      <c r="R90" s="164"/>
      <c r="S90" s="164"/>
      <c r="T90" s="164"/>
      <c r="U90" s="164"/>
      <c r="V90" s="164"/>
      <c r="W90" s="164"/>
      <c r="X90" s="164"/>
      <c r="Y90" s="164"/>
      <c r="Z90" s="166"/>
      <c r="AA90" s="166"/>
      <c r="AB90" s="211"/>
      <c r="AC90" s="211"/>
      <c r="AD90" s="211"/>
      <c r="AE90" s="211"/>
      <c r="AF90" s="211"/>
      <c r="AG90" s="166"/>
      <c r="AH90" s="166"/>
      <c r="AI90" s="166"/>
      <c r="AJ90" s="166"/>
      <c r="AK90" s="79"/>
      <c r="AL90" s="79"/>
      <c r="AM90" s="79"/>
      <c r="AN90" s="76"/>
      <c r="AO90" s="76"/>
      <c r="AP90" s="76"/>
      <c r="AQ90" s="76"/>
    </row>
    <row r="91" spans="16:43" ht="17">
      <c r="P91" s="164"/>
      <c r="Q91" s="164"/>
      <c r="R91" s="164"/>
      <c r="S91" s="164"/>
      <c r="T91" s="164"/>
      <c r="U91" s="164"/>
      <c r="V91" s="164"/>
      <c r="W91" s="164"/>
      <c r="X91" s="164"/>
      <c r="Y91" s="164"/>
      <c r="Z91" s="166"/>
      <c r="AA91" s="166"/>
      <c r="AB91" s="207">
        <v>2016</v>
      </c>
      <c r="AC91" s="207">
        <v>2017</v>
      </c>
      <c r="AD91" s="207">
        <v>2018</v>
      </c>
      <c r="AE91" s="207">
        <v>2019</v>
      </c>
      <c r="AF91" s="197"/>
      <c r="AG91" s="197"/>
      <c r="AH91" s="166"/>
      <c r="AI91" s="166"/>
      <c r="AJ91" s="166"/>
      <c r="AK91" s="79"/>
      <c r="AL91" s="79"/>
      <c r="AM91" s="79"/>
      <c r="AN91" s="76"/>
      <c r="AO91" s="76"/>
      <c r="AP91" s="76"/>
      <c r="AQ91" s="76"/>
    </row>
    <row r="92" spans="16:43" ht="17">
      <c r="P92" s="164"/>
      <c r="Q92" s="164"/>
      <c r="R92" s="164"/>
      <c r="S92" s="164"/>
      <c r="T92" s="164"/>
      <c r="U92" s="164"/>
      <c r="V92" s="164"/>
      <c r="W92" s="164"/>
      <c r="X92" s="164"/>
      <c r="Y92" s="164"/>
      <c r="Z92" s="166"/>
      <c r="AA92" s="166"/>
      <c r="AB92" s="264" t="s">
        <v>95</v>
      </c>
      <c r="AC92" s="265"/>
      <c r="AD92" s="265"/>
      <c r="AE92" s="265"/>
      <c r="AF92" s="184"/>
      <c r="AG92" s="184"/>
      <c r="AH92" s="197"/>
      <c r="AI92" s="197"/>
      <c r="AJ92" s="197"/>
      <c r="AK92" s="162"/>
      <c r="AL92" s="162"/>
      <c r="AM92" s="79"/>
      <c r="AN92" s="76"/>
      <c r="AO92" s="76"/>
      <c r="AP92" s="76"/>
      <c r="AQ92" s="76"/>
    </row>
    <row r="93" spans="16:43" ht="17">
      <c r="P93" s="164"/>
      <c r="Q93" s="164"/>
      <c r="R93" s="164"/>
      <c r="S93" s="164"/>
      <c r="T93" s="164"/>
      <c r="U93" s="164"/>
      <c r="V93" s="164"/>
      <c r="W93" s="164"/>
      <c r="X93" s="164"/>
      <c r="Y93" s="164"/>
      <c r="Z93" s="166"/>
      <c r="AA93" s="172" t="s">
        <v>227</v>
      </c>
      <c r="AB93" s="191">
        <v>1540</v>
      </c>
      <c r="AC93" s="191">
        <v>1935</v>
      </c>
      <c r="AD93" s="191">
        <v>1903</v>
      </c>
      <c r="AE93" s="191">
        <v>2166</v>
      </c>
      <c r="AF93" s="184"/>
      <c r="AG93" s="184"/>
      <c r="AH93" s="184"/>
      <c r="AI93" s="184"/>
      <c r="AJ93" s="184"/>
      <c r="AK93" s="162"/>
      <c r="AL93" s="162"/>
      <c r="AM93" s="79"/>
      <c r="AN93" s="76"/>
      <c r="AO93" s="76"/>
      <c r="AP93" s="76"/>
      <c r="AQ93" s="76"/>
    </row>
    <row r="94" spans="16:43" ht="17">
      <c r="P94" s="164"/>
      <c r="Q94" s="164"/>
      <c r="R94" s="164"/>
      <c r="S94" s="164"/>
      <c r="T94" s="164"/>
      <c r="U94" s="164"/>
      <c r="V94" s="164"/>
      <c r="W94" s="164"/>
      <c r="X94" s="164"/>
      <c r="Y94" s="164"/>
      <c r="Z94" s="166"/>
      <c r="AA94" s="166" t="s">
        <v>230</v>
      </c>
      <c r="AB94" s="213">
        <v>13238</v>
      </c>
      <c r="AC94" s="213">
        <v>13321</v>
      </c>
      <c r="AD94" s="213">
        <v>14358</v>
      </c>
      <c r="AE94" s="213">
        <v>16147</v>
      </c>
      <c r="AF94" s="184"/>
      <c r="AG94" s="184"/>
      <c r="AH94" s="184"/>
      <c r="AI94" s="184"/>
      <c r="AJ94" s="184"/>
      <c r="AK94" s="102"/>
      <c r="AL94" s="102"/>
      <c r="AM94" s="4"/>
    </row>
    <row r="95" spans="16:43" ht="18" thickBot="1">
      <c r="P95" s="164"/>
      <c r="Q95" s="164"/>
      <c r="R95" s="164"/>
      <c r="S95" s="164"/>
      <c r="T95" s="164"/>
      <c r="U95" s="164"/>
      <c r="V95" s="164"/>
      <c r="W95" s="164"/>
      <c r="X95" s="164"/>
      <c r="Y95" s="164"/>
      <c r="Z95" s="166"/>
      <c r="AA95" s="234" t="s">
        <v>228</v>
      </c>
      <c r="AB95" s="238">
        <f t="shared" ref="AB95:AE95" si="1">AB93/AB94</f>
        <v>0.11633177217102281</v>
      </c>
      <c r="AC95" s="238">
        <f t="shared" si="1"/>
        <v>0.1452593649125441</v>
      </c>
      <c r="AD95" s="238">
        <f t="shared" si="1"/>
        <v>0.13253935088452432</v>
      </c>
      <c r="AE95" s="238">
        <f t="shared" si="1"/>
        <v>0.13414256518238682</v>
      </c>
      <c r="AF95" s="199"/>
      <c r="AG95" s="199"/>
      <c r="AH95" s="184"/>
      <c r="AI95" s="184"/>
      <c r="AJ95" s="184"/>
      <c r="AK95" s="102"/>
      <c r="AL95" s="102"/>
      <c r="AM95" s="4"/>
    </row>
    <row r="96" spans="16:43" ht="18" thickTop="1">
      <c r="P96" s="164"/>
      <c r="Q96" s="164"/>
      <c r="R96" s="164"/>
      <c r="S96" s="164"/>
      <c r="T96" s="164"/>
      <c r="U96" s="164"/>
      <c r="V96" s="164"/>
      <c r="W96" s="164"/>
      <c r="X96" s="164"/>
      <c r="Y96" s="164"/>
      <c r="Z96" s="166"/>
      <c r="AA96" s="184"/>
      <c r="AB96" s="214"/>
      <c r="AC96" s="214"/>
      <c r="AD96" s="214"/>
      <c r="AE96" s="214"/>
      <c r="AF96" s="184"/>
      <c r="AG96" s="215"/>
      <c r="AH96" s="199"/>
      <c r="AI96" s="199"/>
      <c r="AJ96" s="199"/>
      <c r="AK96" s="102"/>
      <c r="AL96" s="102"/>
      <c r="AM96" s="4"/>
    </row>
    <row r="97" spans="16:39" ht="17">
      <c r="P97" s="164"/>
      <c r="Q97" s="164"/>
      <c r="R97" s="164"/>
      <c r="S97" s="164"/>
      <c r="T97" s="164"/>
      <c r="U97" s="164"/>
      <c r="V97" s="164"/>
      <c r="W97" s="164"/>
      <c r="X97" s="164"/>
      <c r="Y97" s="164"/>
      <c r="Z97" s="166"/>
      <c r="AA97" s="18" t="s">
        <v>367</v>
      </c>
      <c r="AB97" s="164"/>
      <c r="AC97" s="164"/>
      <c r="AD97" s="164"/>
      <c r="AE97" s="166"/>
      <c r="AF97" s="184"/>
      <c r="AG97" s="184"/>
      <c r="AH97" s="215"/>
      <c r="AI97" s="184"/>
      <c r="AJ97" s="184"/>
      <c r="AK97" s="102"/>
      <c r="AL97" s="102"/>
      <c r="AM97" s="4"/>
    </row>
    <row r="98" spans="16:39" ht="17">
      <c r="P98" s="164"/>
      <c r="Q98" s="164"/>
      <c r="R98" s="164"/>
      <c r="S98" s="164"/>
      <c r="T98" s="164"/>
      <c r="U98" s="164"/>
      <c r="V98" s="164"/>
      <c r="W98" s="164"/>
      <c r="X98" s="164"/>
      <c r="Y98" s="164"/>
      <c r="Z98" s="166"/>
      <c r="AA98" s="18" t="s">
        <v>368</v>
      </c>
      <c r="AB98" s="184"/>
      <c r="AC98" s="184"/>
      <c r="AD98" s="184"/>
      <c r="AE98" s="164"/>
      <c r="AF98" s="216"/>
      <c r="AG98" s="184"/>
      <c r="AH98" s="184"/>
      <c r="AI98" s="184"/>
      <c r="AJ98" s="184"/>
      <c r="AK98" s="102"/>
      <c r="AL98" s="102"/>
      <c r="AM98" s="4"/>
    </row>
    <row r="99" spans="16:39" ht="17">
      <c r="P99" s="164"/>
      <c r="Q99" s="164"/>
      <c r="R99" s="164"/>
      <c r="S99" s="164"/>
      <c r="T99" s="164"/>
      <c r="U99" s="164"/>
      <c r="V99" s="164"/>
      <c r="W99" s="164"/>
      <c r="X99" s="164"/>
      <c r="Y99" s="164"/>
      <c r="Z99" s="166"/>
      <c r="AA99" s="18" t="s">
        <v>369</v>
      </c>
      <c r="AB99" s="184"/>
      <c r="AC99" s="184"/>
      <c r="AD99" s="184"/>
      <c r="AE99" s="184"/>
      <c r="AF99" s="184"/>
      <c r="AG99" s="166"/>
      <c r="AH99" s="184"/>
      <c r="AI99" s="184"/>
      <c r="AJ99" s="184"/>
      <c r="AK99" s="102"/>
      <c r="AL99" s="102"/>
      <c r="AM99" s="4"/>
    </row>
    <row r="100" spans="16:39" ht="17">
      <c r="P100" s="164"/>
      <c r="Q100" s="164"/>
      <c r="R100" s="164"/>
      <c r="S100" s="164"/>
      <c r="T100" s="164"/>
      <c r="U100" s="164"/>
      <c r="V100" s="164"/>
      <c r="W100" s="164"/>
      <c r="X100" s="164"/>
      <c r="Y100" s="164"/>
      <c r="Z100" s="166"/>
      <c r="AA100" s="85" t="s">
        <v>370</v>
      </c>
      <c r="AB100" s="182"/>
      <c r="AC100" s="183"/>
      <c r="AD100" s="183"/>
      <c r="AE100" s="184"/>
      <c r="AF100" s="184"/>
      <c r="AG100" s="166"/>
      <c r="AH100" s="166"/>
      <c r="AI100" s="166"/>
      <c r="AJ100" s="166"/>
      <c r="AK100" s="4"/>
      <c r="AL100" s="4"/>
      <c r="AM100" s="4"/>
    </row>
    <row r="101" spans="16:39" ht="17">
      <c r="P101" s="164"/>
      <c r="Q101" s="164"/>
      <c r="R101" s="164"/>
      <c r="S101" s="164"/>
      <c r="T101" s="164"/>
      <c r="U101" s="164"/>
      <c r="V101" s="164"/>
      <c r="W101" s="164"/>
      <c r="X101" s="164"/>
      <c r="Y101" s="164"/>
      <c r="Z101" s="166"/>
      <c r="AA101" s="85" t="s">
        <v>371</v>
      </c>
      <c r="AB101" s="217"/>
      <c r="AC101" s="217"/>
      <c r="AD101" s="217"/>
      <c r="AE101" s="183"/>
      <c r="AF101" s="183"/>
      <c r="AG101" s="166"/>
      <c r="AH101" s="166"/>
      <c r="AI101" s="166"/>
      <c r="AJ101" s="166"/>
      <c r="AK101" s="4"/>
      <c r="AL101" s="4"/>
      <c r="AM101" s="4"/>
    </row>
    <row r="102" spans="16:39" ht="17">
      <c r="P102" s="164"/>
      <c r="Q102" s="164"/>
      <c r="R102" s="164"/>
      <c r="S102" s="164"/>
      <c r="T102" s="164"/>
      <c r="U102" s="164"/>
      <c r="V102" s="164"/>
      <c r="W102" s="164"/>
      <c r="X102" s="164"/>
      <c r="Y102" s="164"/>
      <c r="Z102" s="166"/>
      <c r="AA102" s="184"/>
      <c r="AB102" s="218"/>
      <c r="AC102" s="218"/>
      <c r="AD102" s="218"/>
      <c r="AE102" s="217"/>
      <c r="AF102" s="217"/>
      <c r="AG102" s="166"/>
      <c r="AH102" s="166"/>
      <c r="AI102" s="166"/>
      <c r="AJ102" s="166"/>
      <c r="AK102" s="4"/>
      <c r="AL102" s="4"/>
      <c r="AM102" s="4"/>
    </row>
    <row r="103" spans="16:39" ht="17">
      <c r="P103" s="164"/>
      <c r="Q103" s="164"/>
      <c r="R103" s="164"/>
      <c r="S103" s="164"/>
      <c r="T103" s="164"/>
      <c r="U103" s="164"/>
      <c r="V103" s="164"/>
      <c r="W103" s="164"/>
      <c r="X103" s="164"/>
      <c r="Y103" s="164"/>
      <c r="Z103" s="166"/>
      <c r="AA103" s="184"/>
      <c r="AB103" s="184"/>
      <c r="AC103" s="184"/>
      <c r="AD103" s="184"/>
      <c r="AE103" s="218"/>
      <c r="AF103" s="218"/>
      <c r="AG103" s="166"/>
      <c r="AH103" s="166"/>
      <c r="AI103" s="166"/>
      <c r="AJ103" s="166"/>
      <c r="AK103" s="4"/>
      <c r="AL103" s="4"/>
      <c r="AM103" s="4"/>
    </row>
    <row r="104" spans="16:39" ht="17">
      <c r="P104" s="164"/>
      <c r="Q104" s="164"/>
      <c r="R104" s="164"/>
      <c r="S104" s="164"/>
      <c r="T104" s="164"/>
      <c r="U104" s="164"/>
      <c r="V104" s="164"/>
      <c r="W104" s="164"/>
      <c r="X104" s="164"/>
      <c r="Y104" s="164"/>
      <c r="Z104" s="166"/>
      <c r="AA104" s="184"/>
      <c r="AB104" s="184"/>
      <c r="AC104" s="184"/>
      <c r="AD104" s="184"/>
      <c r="AE104" s="184"/>
      <c r="AF104" s="184"/>
      <c r="AG104" s="166"/>
      <c r="AH104" s="166"/>
      <c r="AI104" s="166"/>
      <c r="AJ104" s="166"/>
      <c r="AK104" s="4"/>
      <c r="AL104" s="4"/>
      <c r="AM104" s="4"/>
    </row>
    <row r="105" spans="16:39" ht="17">
      <c r="P105" s="164"/>
      <c r="Q105" s="164"/>
      <c r="R105" s="164"/>
      <c r="S105" s="164"/>
      <c r="T105" s="164"/>
      <c r="U105" s="164"/>
      <c r="V105" s="164"/>
      <c r="W105" s="164"/>
      <c r="X105" s="164"/>
      <c r="Y105" s="164"/>
      <c r="Z105" s="166"/>
      <c r="AA105" s="246"/>
      <c r="AB105" s="246"/>
      <c r="AC105" s="246"/>
      <c r="AD105" s="246"/>
      <c r="AE105" s="247"/>
      <c r="AF105" s="247"/>
      <c r="AG105" s="246"/>
      <c r="AH105" s="166"/>
      <c r="AI105" s="166"/>
      <c r="AJ105" s="166"/>
      <c r="AK105" s="4"/>
      <c r="AL105" s="4"/>
      <c r="AM105" s="4"/>
    </row>
    <row r="106" spans="16:39" ht="17">
      <c r="P106" s="164"/>
      <c r="Q106" s="164"/>
      <c r="R106" s="164"/>
      <c r="S106" s="164"/>
      <c r="T106" s="164"/>
      <c r="U106" s="164"/>
      <c r="V106" s="164"/>
      <c r="W106" s="164"/>
      <c r="X106" s="164"/>
      <c r="Y106" s="164"/>
      <c r="Z106" s="166"/>
      <c r="AE106" s="166"/>
      <c r="AF106" s="166"/>
      <c r="AG106" s="166"/>
      <c r="AH106" s="166"/>
      <c r="AI106" s="166"/>
      <c r="AJ106" s="166"/>
      <c r="AK106" s="4"/>
      <c r="AL106" s="4"/>
      <c r="AM106" s="4"/>
    </row>
    <row r="107" spans="16:39" ht="17">
      <c r="P107" s="164"/>
      <c r="Q107" s="164"/>
      <c r="R107" s="164"/>
      <c r="S107" s="164"/>
      <c r="T107" s="164"/>
      <c r="U107" s="164"/>
      <c r="V107" s="164"/>
      <c r="W107" s="164"/>
      <c r="X107" s="164"/>
      <c r="Y107" s="164"/>
      <c r="Z107" s="166"/>
      <c r="AA107" s="164"/>
      <c r="AB107" s="164"/>
      <c r="AC107" s="164"/>
      <c r="AD107" s="164"/>
      <c r="AH107" s="166"/>
      <c r="AI107" s="166"/>
      <c r="AJ107" s="166"/>
      <c r="AK107" s="4"/>
      <c r="AL107" s="4"/>
      <c r="AM107" s="4"/>
    </row>
    <row r="108" spans="16:39" ht="17">
      <c r="P108" s="164"/>
      <c r="Q108" s="164"/>
      <c r="R108" s="164"/>
      <c r="S108" s="164"/>
      <c r="T108" s="164"/>
      <c r="U108" s="164"/>
      <c r="V108" s="164"/>
      <c r="W108" s="164"/>
      <c r="X108" s="164"/>
      <c r="Y108" s="164"/>
      <c r="Z108" s="166"/>
      <c r="AE108" s="164"/>
      <c r="AF108" s="164"/>
      <c r="AG108" s="164"/>
      <c r="AH108" s="164"/>
      <c r="AI108" s="164"/>
      <c r="AJ108" s="166"/>
      <c r="AK108" s="4"/>
      <c r="AL108" s="4"/>
      <c r="AM108" s="4"/>
    </row>
    <row r="109" spans="16:39" ht="17">
      <c r="P109" s="164"/>
      <c r="Q109" s="164"/>
      <c r="R109" s="164"/>
      <c r="S109" s="164"/>
      <c r="T109" s="164"/>
      <c r="U109" s="164"/>
      <c r="V109" s="164"/>
      <c r="W109" s="164"/>
      <c r="X109" s="164"/>
      <c r="Y109" s="164"/>
      <c r="Z109" s="166"/>
      <c r="AA109" s="164"/>
      <c r="AB109" s="164"/>
      <c r="AC109" s="164"/>
      <c r="AD109" s="164"/>
      <c r="AE109" s="164"/>
      <c r="AF109" s="164"/>
      <c r="AG109" s="164"/>
      <c r="AH109" s="164"/>
      <c r="AI109" s="164"/>
      <c r="AJ109" s="166"/>
      <c r="AK109" s="4"/>
      <c r="AL109" s="4"/>
      <c r="AM109" s="4"/>
    </row>
    <row r="110" spans="16:39" ht="17">
      <c r="P110" s="164"/>
      <c r="Q110" s="164"/>
      <c r="R110" s="164"/>
      <c r="S110" s="164"/>
      <c r="T110" s="164"/>
      <c r="U110" s="164"/>
      <c r="V110" s="164"/>
      <c r="W110" s="164"/>
      <c r="X110" s="164"/>
      <c r="Y110" s="164"/>
      <c r="Z110" s="166"/>
      <c r="AA110" s="164"/>
      <c r="AB110" s="164"/>
      <c r="AC110" s="164"/>
      <c r="AD110" s="164"/>
      <c r="AE110" s="164"/>
      <c r="AF110" s="164"/>
      <c r="AG110" s="164"/>
      <c r="AH110" s="164"/>
      <c r="AI110" s="164"/>
      <c r="AJ110" s="166"/>
      <c r="AK110" s="4"/>
      <c r="AL110" s="4"/>
      <c r="AM110" s="4"/>
    </row>
    <row r="111" spans="16:39" ht="17">
      <c r="P111" s="164"/>
      <c r="Q111" s="164"/>
      <c r="R111" s="164"/>
      <c r="S111" s="164"/>
      <c r="T111" s="164"/>
      <c r="U111" s="164"/>
      <c r="V111" s="164"/>
      <c r="W111" s="164"/>
      <c r="X111" s="164"/>
      <c r="Y111" s="164"/>
      <c r="Z111" s="166"/>
      <c r="AA111" s="164"/>
      <c r="AB111" s="164"/>
      <c r="AC111" s="164"/>
      <c r="AD111" s="164"/>
      <c r="AE111" s="164"/>
      <c r="AF111" s="164"/>
      <c r="AG111" s="164"/>
      <c r="AH111" s="164"/>
      <c r="AI111" s="164"/>
      <c r="AJ111" s="166"/>
      <c r="AK111" s="4"/>
      <c r="AL111" s="4"/>
      <c r="AM111" s="4"/>
    </row>
    <row r="112" spans="16:39" ht="17">
      <c r="P112" s="164"/>
      <c r="Q112" s="164"/>
      <c r="R112" s="164"/>
      <c r="S112" s="164"/>
      <c r="T112" s="164"/>
      <c r="U112" s="164"/>
      <c r="V112" s="164"/>
      <c r="W112" s="164"/>
      <c r="X112" s="164"/>
      <c r="Y112" s="164"/>
      <c r="Z112" s="166"/>
      <c r="AA112" s="164"/>
      <c r="AB112" s="164"/>
      <c r="AC112" s="164"/>
      <c r="AD112" s="164"/>
      <c r="AE112" s="164"/>
      <c r="AF112" s="164"/>
      <c r="AG112" s="164"/>
      <c r="AH112" s="164"/>
      <c r="AI112" s="164"/>
      <c r="AJ112" s="166"/>
      <c r="AK112" s="4"/>
      <c r="AL112" s="4"/>
      <c r="AM112" s="4"/>
    </row>
    <row r="113" spans="16:39" ht="17">
      <c r="P113" s="164"/>
      <c r="Q113" s="164"/>
      <c r="R113" s="164"/>
      <c r="S113" s="164"/>
      <c r="T113" s="164"/>
      <c r="U113" s="164"/>
      <c r="V113" s="164"/>
      <c r="W113" s="164"/>
      <c r="X113" s="164"/>
      <c r="Y113" s="164"/>
      <c r="Z113" s="166"/>
      <c r="AA113" s="164"/>
      <c r="AB113" s="164"/>
      <c r="AC113" s="164"/>
      <c r="AD113" s="164"/>
      <c r="AE113" s="164"/>
      <c r="AF113" s="164"/>
      <c r="AG113" s="164"/>
      <c r="AH113" s="164"/>
      <c r="AI113" s="164"/>
      <c r="AJ113" s="166"/>
      <c r="AK113" s="4"/>
      <c r="AL113" s="4"/>
      <c r="AM113" s="4"/>
    </row>
    <row r="114" spans="16:39" ht="17">
      <c r="P114" s="164"/>
      <c r="Q114" s="164"/>
      <c r="R114" s="164"/>
      <c r="S114" s="164"/>
      <c r="T114" s="164"/>
      <c r="U114" s="164"/>
      <c r="V114" s="164"/>
      <c r="W114" s="164"/>
      <c r="X114" s="164"/>
      <c r="Y114" s="164"/>
      <c r="Z114" s="166"/>
      <c r="AA114" s="164"/>
      <c r="AB114" s="164"/>
      <c r="AC114" s="164"/>
      <c r="AD114" s="164"/>
      <c r="AE114" s="164"/>
      <c r="AF114" s="164"/>
      <c r="AG114" s="164"/>
      <c r="AH114" s="164"/>
      <c r="AI114" s="164"/>
      <c r="AJ114" s="166"/>
      <c r="AK114" s="4"/>
      <c r="AL114" s="4"/>
      <c r="AM114" s="4"/>
    </row>
    <row r="115" spans="16:39" ht="17">
      <c r="P115" s="164"/>
      <c r="Q115" s="164"/>
      <c r="R115" s="164"/>
      <c r="S115" s="164"/>
      <c r="T115" s="164"/>
      <c r="U115" s="164"/>
      <c r="V115" s="164"/>
      <c r="W115" s="164"/>
      <c r="X115" s="164"/>
      <c r="Y115" s="164"/>
      <c r="Z115" s="166"/>
      <c r="AA115" s="164"/>
      <c r="AB115" s="164"/>
      <c r="AC115" s="164"/>
      <c r="AD115" s="164"/>
      <c r="AE115" s="164"/>
      <c r="AF115" s="164"/>
      <c r="AG115" s="164"/>
      <c r="AH115" s="164"/>
      <c r="AI115" s="164"/>
      <c r="AJ115" s="166"/>
      <c r="AK115" s="4"/>
      <c r="AL115" s="4"/>
      <c r="AM115" s="4"/>
    </row>
    <row r="116" spans="16:39" ht="17">
      <c r="P116" s="164"/>
      <c r="Q116" s="164"/>
      <c r="R116" s="164"/>
      <c r="S116" s="164"/>
      <c r="T116" s="164"/>
      <c r="U116" s="164"/>
      <c r="V116" s="164"/>
      <c r="W116" s="164"/>
      <c r="X116" s="164"/>
      <c r="Y116" s="164"/>
      <c r="Z116" s="166"/>
      <c r="AA116" s="164"/>
      <c r="AB116" s="164"/>
      <c r="AC116" s="164"/>
      <c r="AD116" s="164"/>
      <c r="AE116" s="164"/>
      <c r="AF116" s="164"/>
      <c r="AG116" s="164"/>
      <c r="AH116" s="164"/>
      <c r="AI116" s="164"/>
      <c r="AJ116" s="166"/>
      <c r="AK116" s="4"/>
      <c r="AL116" s="4"/>
      <c r="AM116" s="4"/>
    </row>
    <row r="117" spans="16:39" ht="17">
      <c r="P117" s="164"/>
      <c r="Q117" s="164"/>
      <c r="R117" s="164"/>
      <c r="S117" s="164"/>
      <c r="T117" s="164"/>
      <c r="U117" s="164"/>
      <c r="V117" s="164"/>
      <c r="W117" s="164"/>
      <c r="X117" s="164"/>
      <c r="Y117" s="164"/>
      <c r="Z117" s="166"/>
      <c r="AA117" s="164"/>
      <c r="AB117" s="164"/>
      <c r="AC117" s="164"/>
      <c r="AD117" s="164"/>
      <c r="AE117" s="164"/>
      <c r="AF117" s="164"/>
      <c r="AG117" s="164"/>
      <c r="AH117" s="164"/>
      <c r="AI117" s="164"/>
      <c r="AJ117" s="166"/>
      <c r="AK117" s="4"/>
      <c r="AL117" s="4"/>
      <c r="AM117" s="4"/>
    </row>
    <row r="118" spans="16:39" ht="17">
      <c r="P118" s="164"/>
      <c r="Q118" s="164"/>
      <c r="R118" s="164"/>
      <c r="S118" s="164"/>
      <c r="T118" s="164"/>
      <c r="U118" s="164"/>
      <c r="V118" s="164"/>
      <c r="W118" s="164"/>
      <c r="X118" s="164"/>
      <c r="Y118" s="164"/>
      <c r="Z118" s="166"/>
      <c r="AA118" s="164"/>
      <c r="AB118" s="164"/>
      <c r="AC118" s="164"/>
      <c r="AD118" s="164"/>
      <c r="AE118" s="164"/>
      <c r="AF118" s="164"/>
      <c r="AG118" s="164"/>
      <c r="AH118" s="164"/>
      <c r="AI118" s="164"/>
      <c r="AJ118" s="166"/>
      <c r="AK118" s="4"/>
      <c r="AL118" s="4"/>
      <c r="AM118" s="4"/>
    </row>
    <row r="119" spans="16:39">
      <c r="Z119" s="4"/>
      <c r="AJ119" s="4"/>
      <c r="AK119" s="4"/>
      <c r="AL119" s="4"/>
      <c r="AM119" s="4"/>
    </row>
    <row r="120" spans="16:39">
      <c r="Z120" s="4"/>
      <c r="AJ120" s="4"/>
      <c r="AK120" s="4"/>
      <c r="AL120" s="4"/>
      <c r="AM120" s="4"/>
    </row>
    <row r="121" spans="16:39">
      <c r="Z121" s="4"/>
      <c r="AJ121" s="4"/>
      <c r="AK121" s="4"/>
      <c r="AL121" s="4"/>
      <c r="AM121" s="4"/>
    </row>
    <row r="122" spans="16:39">
      <c r="Z122" s="4"/>
      <c r="AJ122" s="4"/>
      <c r="AK122" s="4"/>
      <c r="AL122" s="4"/>
      <c r="AM122" s="4"/>
    </row>
    <row r="123" spans="16:39">
      <c r="Z123" s="4"/>
      <c r="AJ123" s="4"/>
      <c r="AK123" s="4"/>
      <c r="AL123" s="4"/>
      <c r="AM123" s="4"/>
    </row>
    <row r="124" spans="16:39">
      <c r="Z124" s="4"/>
      <c r="AB124" s="7"/>
      <c r="AC124" s="7"/>
      <c r="AD124" s="7"/>
      <c r="AE124" s="7"/>
      <c r="AF124" s="7"/>
      <c r="AG124" s="35"/>
      <c r="AH124" s="35"/>
      <c r="AI124" s="35"/>
      <c r="AJ124" s="4"/>
      <c r="AK124" s="4"/>
      <c r="AL124" s="4"/>
      <c r="AM124" s="4"/>
    </row>
    <row r="125" spans="16:39">
      <c r="Z125" s="4"/>
      <c r="AB125" s="7"/>
      <c r="AC125" s="7"/>
      <c r="AD125" s="7"/>
      <c r="AE125" s="7"/>
      <c r="AF125" s="7"/>
      <c r="AG125" s="35"/>
      <c r="AH125" s="35"/>
      <c r="AI125" s="35"/>
      <c r="AJ125" s="4"/>
      <c r="AK125" s="4"/>
      <c r="AL125" s="4"/>
      <c r="AM125" s="4"/>
    </row>
    <row r="126" spans="16:39">
      <c r="Z126" s="4"/>
      <c r="AB126" s="60"/>
      <c r="AC126" s="7"/>
      <c r="AD126" s="7"/>
      <c r="AE126" s="7"/>
      <c r="AF126" s="7"/>
      <c r="AG126" s="35"/>
      <c r="AH126" s="35"/>
      <c r="AI126" s="35"/>
      <c r="AJ126" s="4"/>
      <c r="AK126" s="4"/>
      <c r="AL126" s="4"/>
      <c r="AM126" s="4"/>
    </row>
    <row r="127" spans="16:39">
      <c r="Z127" s="4"/>
      <c r="AB127" s="7"/>
      <c r="AC127" s="7"/>
      <c r="AD127" s="7"/>
      <c r="AE127" s="7"/>
      <c r="AF127" s="7"/>
      <c r="AG127" s="35"/>
      <c r="AH127" s="35"/>
      <c r="AI127" s="35"/>
      <c r="AJ127" s="4"/>
      <c r="AK127" s="4"/>
      <c r="AL127" s="4"/>
      <c r="AM127" s="4"/>
    </row>
    <row r="128" spans="16:39">
      <c r="Z128" s="4"/>
      <c r="AB128" s="7"/>
      <c r="AC128" s="7"/>
      <c r="AD128" s="7"/>
      <c r="AE128" s="7"/>
      <c r="AF128" s="7"/>
      <c r="AG128" s="35"/>
      <c r="AH128" s="35"/>
      <c r="AI128" s="35"/>
      <c r="AJ128" s="4"/>
      <c r="AK128" s="4"/>
      <c r="AL128" s="4"/>
      <c r="AM128" s="4"/>
    </row>
    <row r="129" spans="26:39">
      <c r="Z129" s="4"/>
      <c r="AJ129" s="4"/>
      <c r="AK129" s="4"/>
      <c r="AL129" s="4"/>
      <c r="AM129" s="4"/>
    </row>
    <row r="130" spans="26:39">
      <c r="Z130" s="4"/>
      <c r="AJ130" s="4"/>
      <c r="AK130" s="4"/>
      <c r="AL130" s="4"/>
      <c r="AM130" s="4"/>
    </row>
    <row r="131" spans="26:39">
      <c r="Z131" s="4"/>
      <c r="AJ131" s="4"/>
      <c r="AK131" s="4"/>
      <c r="AL131" s="4"/>
      <c r="AM131" s="4"/>
    </row>
    <row r="132" spans="26:39">
      <c r="Z132" s="4"/>
      <c r="AJ132" s="4"/>
      <c r="AK132" s="4"/>
      <c r="AL132" s="4"/>
      <c r="AM132" s="4"/>
    </row>
    <row r="133" spans="26:39">
      <c r="Z133" s="4"/>
      <c r="AJ133" s="4"/>
      <c r="AK133" s="4"/>
      <c r="AL133" s="4"/>
      <c r="AM133" s="4"/>
    </row>
    <row r="134" spans="26:39">
      <c r="Z134" s="4"/>
      <c r="AJ134" s="4"/>
      <c r="AK134" s="4"/>
      <c r="AL134" s="4"/>
      <c r="AM134" s="4"/>
    </row>
    <row r="135" spans="26:39">
      <c r="Z135" s="4"/>
      <c r="AJ135" s="4"/>
      <c r="AK135" s="4"/>
      <c r="AL135" s="4"/>
      <c r="AM135" s="4"/>
    </row>
    <row r="136" spans="26:39">
      <c r="AJ136" s="4"/>
      <c r="AK136" s="4"/>
      <c r="AL136" s="4"/>
      <c r="AM136" s="4"/>
    </row>
    <row r="137" spans="26:39">
      <c r="AA137" s="7"/>
      <c r="AB137" s="7"/>
      <c r="AC137" s="7"/>
      <c r="AD137" s="7"/>
      <c r="AE137" s="7"/>
      <c r="AF137" s="7"/>
      <c r="AG137" s="35"/>
      <c r="AH137" s="35"/>
      <c r="AI137" s="35"/>
      <c r="AJ137" s="4"/>
      <c r="AK137" s="4"/>
      <c r="AL137" s="4"/>
      <c r="AM137" s="4"/>
    </row>
    <row r="138" spans="26:39">
      <c r="AG138" s="4"/>
      <c r="AH138" s="4"/>
      <c r="AI138" s="4"/>
      <c r="AJ138" s="4"/>
      <c r="AK138" s="4"/>
      <c r="AL138" s="4"/>
      <c r="AM138" s="4"/>
    </row>
    <row r="139" spans="26:39">
      <c r="AG139" s="4"/>
      <c r="AH139" s="4"/>
      <c r="AI139" s="4"/>
      <c r="AJ139" s="4"/>
      <c r="AK139" s="4"/>
      <c r="AL139" s="4"/>
      <c r="AM139" s="4"/>
    </row>
    <row r="140" spans="26:39">
      <c r="AA140" s="7"/>
      <c r="AB140" s="7"/>
      <c r="AC140" s="7"/>
      <c r="AD140" s="7"/>
      <c r="AE140" s="7"/>
      <c r="AF140" s="7"/>
      <c r="AG140" s="35"/>
      <c r="AH140" s="35"/>
      <c r="AI140" s="35"/>
      <c r="AJ140" s="35"/>
      <c r="AK140" s="4"/>
      <c r="AL140" s="4"/>
      <c r="AM140" s="4"/>
    </row>
    <row r="141" spans="26:39">
      <c r="AC141" s="35"/>
      <c r="AD141" s="35"/>
      <c r="AE141" s="35"/>
      <c r="AG141" s="4"/>
      <c r="AH141" s="4"/>
      <c r="AI141" s="4"/>
      <c r="AJ141" s="4"/>
      <c r="AK141" s="4"/>
      <c r="AL141" s="4"/>
    </row>
    <row r="142" spans="26:39">
      <c r="AC142" s="35"/>
      <c r="AD142" s="35"/>
      <c r="AE142" s="35"/>
      <c r="AG142" s="4"/>
      <c r="AH142" s="4"/>
      <c r="AI142" s="4"/>
      <c r="AJ142" s="4"/>
      <c r="AK142" s="4"/>
      <c r="AL142" s="4"/>
    </row>
    <row r="143" spans="26:39">
      <c r="AC143" s="35"/>
      <c r="AD143" s="35"/>
      <c r="AE143" s="35"/>
      <c r="AG143" s="4"/>
      <c r="AH143" s="4"/>
      <c r="AI143" s="4"/>
      <c r="AJ143" s="4"/>
      <c r="AK143" s="4"/>
      <c r="AL143" s="4"/>
    </row>
    <row r="144" spans="26:39">
      <c r="AC144" s="35"/>
      <c r="AD144" s="35"/>
      <c r="AE144" s="35"/>
      <c r="AG144" s="4"/>
      <c r="AH144" s="4"/>
      <c r="AI144" s="4"/>
      <c r="AJ144" s="4"/>
      <c r="AK144" s="4"/>
      <c r="AL144" s="4"/>
    </row>
    <row r="145" spans="1:38">
      <c r="A145" s="1"/>
      <c r="B145" s="1"/>
      <c r="C145" s="1"/>
      <c r="D145" s="1"/>
      <c r="E145" s="1"/>
      <c r="F145" s="1"/>
      <c r="G145" s="1"/>
      <c r="H145" s="1"/>
      <c r="I145" s="1"/>
      <c r="J145" s="1"/>
      <c r="K145" s="1"/>
      <c r="L145" s="1"/>
      <c r="M145" s="1"/>
      <c r="AC145" s="35"/>
      <c r="AD145" s="35"/>
      <c r="AE145" s="35"/>
      <c r="AG145" s="4"/>
      <c r="AH145" s="4"/>
      <c r="AI145" s="4"/>
      <c r="AJ145" s="4"/>
      <c r="AK145" s="4"/>
      <c r="AL145" s="4"/>
    </row>
    <row r="146" spans="1:38">
      <c r="A146" s="1"/>
      <c r="B146" s="1"/>
      <c r="C146" s="1"/>
      <c r="D146" s="1"/>
      <c r="E146" s="1"/>
      <c r="F146" s="1"/>
      <c r="G146" s="1"/>
      <c r="H146" s="1"/>
      <c r="I146" s="1"/>
      <c r="J146" s="1"/>
      <c r="K146" s="1"/>
      <c r="L146" s="1"/>
      <c r="M146" s="1"/>
      <c r="AC146" s="35"/>
      <c r="AD146" s="35"/>
      <c r="AE146" s="35"/>
      <c r="AG146" s="4"/>
      <c r="AH146" s="4"/>
      <c r="AI146" s="4"/>
      <c r="AJ146" s="4"/>
      <c r="AK146" s="4"/>
      <c r="AL146" s="4"/>
    </row>
    <row r="147" spans="1:38">
      <c r="AC147" s="35"/>
      <c r="AD147" s="35"/>
      <c r="AE147" s="35"/>
      <c r="AG147" s="4"/>
      <c r="AH147" s="4"/>
      <c r="AI147" s="4"/>
      <c r="AJ147" s="4"/>
      <c r="AK147" s="4"/>
      <c r="AL147" s="4"/>
    </row>
    <row r="148" spans="1:38">
      <c r="AC148" s="35"/>
      <c r="AD148" s="35"/>
      <c r="AE148" s="35"/>
      <c r="AG148" s="4"/>
      <c r="AH148" s="4"/>
      <c r="AI148" s="4"/>
      <c r="AJ148" s="4"/>
      <c r="AK148" s="4"/>
      <c r="AL148" s="4"/>
    </row>
    <row r="149" spans="1:38">
      <c r="AC149" s="35"/>
      <c r="AD149" s="35"/>
      <c r="AE149" s="35"/>
      <c r="AG149" s="4"/>
      <c r="AH149" s="4"/>
      <c r="AI149" s="4"/>
      <c r="AJ149" s="4"/>
      <c r="AK149" s="4"/>
      <c r="AL149" s="4"/>
    </row>
    <row r="150" spans="1:38">
      <c r="AC150" s="35"/>
      <c r="AD150" s="35"/>
      <c r="AE150" s="35"/>
      <c r="AG150" s="4"/>
      <c r="AH150" s="4"/>
      <c r="AI150" s="4"/>
      <c r="AJ150" s="4"/>
      <c r="AK150" s="4"/>
      <c r="AL150" s="4"/>
    </row>
    <row r="151" spans="1:38">
      <c r="AC151" s="35"/>
      <c r="AD151" s="35"/>
      <c r="AE151" s="35"/>
      <c r="AG151" s="4"/>
      <c r="AH151" s="4"/>
      <c r="AI151" s="4"/>
      <c r="AJ151" s="4"/>
      <c r="AK151" s="4"/>
      <c r="AL151" s="4"/>
    </row>
    <row r="152" spans="1:38">
      <c r="AC152" s="35"/>
      <c r="AD152" s="35"/>
      <c r="AE152" s="35"/>
      <c r="AG152" s="4"/>
      <c r="AH152" s="4"/>
      <c r="AI152" s="4"/>
      <c r="AJ152" s="4"/>
      <c r="AK152" s="4"/>
      <c r="AL152" s="4"/>
    </row>
    <row r="153" spans="1:38">
      <c r="AC153" s="4"/>
      <c r="AD153" s="4"/>
      <c r="AE153" s="4"/>
      <c r="AG153" s="4"/>
      <c r="AH153" s="4"/>
      <c r="AI153" s="4"/>
      <c r="AJ153" s="4"/>
      <c r="AK153" s="4"/>
      <c r="AL153" s="4"/>
    </row>
    <row r="154" spans="1:38">
      <c r="AC154" s="4"/>
      <c r="AD154" s="4"/>
      <c r="AE154" s="4"/>
      <c r="AG154" s="4"/>
      <c r="AH154" s="4"/>
      <c r="AI154" s="4"/>
      <c r="AJ154" s="4"/>
      <c r="AK154" s="4"/>
      <c r="AL154" s="4"/>
    </row>
    <row r="155" spans="1:38">
      <c r="AC155" s="4"/>
      <c r="AD155" s="4"/>
      <c r="AE155" s="4"/>
      <c r="AG155" s="4"/>
      <c r="AH155" s="4"/>
      <c r="AI155" s="4"/>
      <c r="AJ155" s="4"/>
      <c r="AK155" s="4"/>
      <c r="AL155" s="4"/>
    </row>
    <row r="156" spans="1:38">
      <c r="AC156" s="4"/>
      <c r="AD156" s="4"/>
      <c r="AE156" s="4"/>
      <c r="AG156" s="4"/>
      <c r="AH156" s="4"/>
      <c r="AI156" s="4"/>
      <c r="AJ156" s="4"/>
      <c r="AK156" s="4"/>
      <c r="AL156" s="4"/>
    </row>
    <row r="157" spans="1:38">
      <c r="AC157" s="4"/>
      <c r="AD157" s="4"/>
      <c r="AE157" s="4"/>
      <c r="AG157" s="4"/>
      <c r="AH157" s="4"/>
      <c r="AI157" s="4"/>
      <c r="AJ157" s="4"/>
      <c r="AK157" s="4"/>
      <c r="AL157" s="4"/>
    </row>
    <row r="158" spans="1:38">
      <c r="AC158" s="4"/>
      <c r="AD158" s="4"/>
      <c r="AE158" s="4"/>
      <c r="AG158" s="4"/>
      <c r="AH158" s="4"/>
      <c r="AI158" s="4"/>
      <c r="AJ158" s="4"/>
      <c r="AK158" s="4"/>
      <c r="AL158" s="4"/>
    </row>
    <row r="159" spans="1:38">
      <c r="AC159" s="4"/>
      <c r="AD159" s="4"/>
      <c r="AE159" s="4"/>
      <c r="AG159" s="4"/>
      <c r="AH159" s="4"/>
      <c r="AI159" s="4"/>
      <c r="AJ159" s="4"/>
      <c r="AK159" s="4"/>
      <c r="AL159" s="4"/>
    </row>
    <row r="160" spans="1:38">
      <c r="AC160" s="4"/>
      <c r="AD160" s="4"/>
      <c r="AE160" s="4"/>
      <c r="AG160" s="4"/>
      <c r="AH160" s="4"/>
      <c r="AI160" s="4"/>
      <c r="AJ160" s="4"/>
      <c r="AK160" s="4"/>
      <c r="AL160" s="4"/>
    </row>
    <row r="161" spans="29:38">
      <c r="AC161" s="4"/>
      <c r="AD161" s="4"/>
      <c r="AE161" s="4"/>
      <c r="AG161" s="4"/>
      <c r="AH161" s="4"/>
      <c r="AI161" s="4"/>
      <c r="AJ161" s="4"/>
      <c r="AK161" s="4"/>
      <c r="AL161" s="4"/>
    </row>
    <row r="162" spans="29:38">
      <c r="AC162" s="4"/>
      <c r="AD162" s="4"/>
      <c r="AE162" s="4"/>
      <c r="AG162" s="4"/>
      <c r="AH162" s="4"/>
      <c r="AI162" s="4"/>
      <c r="AJ162" s="4"/>
      <c r="AK162" s="4"/>
      <c r="AL162" s="4"/>
    </row>
    <row r="163" spans="29:38">
      <c r="AC163" s="4"/>
      <c r="AD163" s="4"/>
      <c r="AE163" s="4"/>
      <c r="AG163" s="4"/>
      <c r="AH163" s="4"/>
      <c r="AI163" s="4"/>
      <c r="AJ163" s="4"/>
      <c r="AK163" s="4"/>
      <c r="AL163" s="4"/>
    </row>
    <row r="164" spans="29:38">
      <c r="AC164" s="4"/>
      <c r="AD164" s="4"/>
      <c r="AE164" s="4"/>
      <c r="AG164" s="4"/>
      <c r="AH164" s="4"/>
      <c r="AI164" s="4"/>
      <c r="AJ164" s="4"/>
      <c r="AK164" s="4"/>
      <c r="AL164" s="4"/>
    </row>
    <row r="165" spans="29:38">
      <c r="AC165" s="4"/>
      <c r="AD165" s="4"/>
      <c r="AE165" s="4"/>
      <c r="AG165" s="4"/>
      <c r="AH165" s="4"/>
      <c r="AI165" s="4"/>
      <c r="AJ165" s="4"/>
      <c r="AK165" s="4"/>
      <c r="AL165" s="4"/>
    </row>
    <row r="166" spans="29:38">
      <c r="AC166" s="4"/>
      <c r="AD166" s="4"/>
      <c r="AE166" s="4"/>
      <c r="AG166" s="4"/>
      <c r="AH166" s="4"/>
      <c r="AI166" s="4"/>
      <c r="AJ166" s="4"/>
      <c r="AK166" s="4"/>
      <c r="AL166" s="4"/>
    </row>
    <row r="167" spans="29:38">
      <c r="AC167" s="4"/>
      <c r="AD167" s="4"/>
      <c r="AE167" s="4"/>
      <c r="AG167" s="4"/>
      <c r="AH167" s="4"/>
      <c r="AI167" s="4"/>
      <c r="AJ167" s="4"/>
      <c r="AK167" s="4"/>
      <c r="AL167" s="4"/>
    </row>
    <row r="168" spans="29:38">
      <c r="AC168" s="4"/>
      <c r="AD168" s="4"/>
      <c r="AE168" s="4"/>
      <c r="AG168" s="4"/>
      <c r="AH168" s="4"/>
      <c r="AI168" s="4"/>
      <c r="AJ168" s="4"/>
      <c r="AK168" s="4"/>
      <c r="AL168" s="4"/>
    </row>
    <row r="169" spans="29:38">
      <c r="AC169" s="4"/>
      <c r="AD169" s="4"/>
      <c r="AE169" s="4"/>
      <c r="AG169" s="4"/>
      <c r="AH169" s="4"/>
      <c r="AI169" s="4"/>
      <c r="AJ169" s="4"/>
      <c r="AK169" s="4"/>
      <c r="AL169" s="4"/>
    </row>
    <row r="170" spans="29:38">
      <c r="AC170" s="4"/>
      <c r="AD170" s="4"/>
      <c r="AE170" s="4"/>
      <c r="AG170" s="4"/>
      <c r="AH170" s="4"/>
      <c r="AI170" s="4"/>
      <c r="AJ170" s="4"/>
      <c r="AK170" s="4"/>
      <c r="AL170" s="4"/>
    </row>
    <row r="171" spans="29:38">
      <c r="AC171" s="4"/>
      <c r="AD171" s="4"/>
      <c r="AE171" s="4"/>
      <c r="AG171" s="4"/>
      <c r="AH171" s="4"/>
      <c r="AI171" s="4"/>
      <c r="AJ171" s="4"/>
      <c r="AK171" s="4"/>
      <c r="AL171" s="4"/>
    </row>
    <row r="172" spans="29:38">
      <c r="AC172" s="4"/>
      <c r="AD172" s="4"/>
      <c r="AE172" s="4"/>
      <c r="AG172" s="4"/>
      <c r="AH172" s="4"/>
      <c r="AI172" s="4"/>
      <c r="AJ172" s="4"/>
      <c r="AK172" s="4"/>
      <c r="AL172" s="4"/>
    </row>
    <row r="173" spans="29:38">
      <c r="AC173" s="4"/>
      <c r="AD173" s="4"/>
      <c r="AE173" s="4"/>
      <c r="AG173" s="4"/>
      <c r="AH173" s="4"/>
      <c r="AI173" s="4"/>
      <c r="AJ173" s="4"/>
      <c r="AK173" s="4"/>
      <c r="AL173" s="4"/>
    </row>
    <row r="174" spans="29:38">
      <c r="AC174" s="4"/>
      <c r="AD174" s="4"/>
      <c r="AE174" s="4"/>
      <c r="AG174" s="4"/>
      <c r="AH174" s="4"/>
      <c r="AI174" s="4"/>
      <c r="AJ174" s="4"/>
      <c r="AK174" s="4"/>
      <c r="AL174" s="4"/>
    </row>
    <row r="175" spans="29:38">
      <c r="AC175" s="4"/>
      <c r="AD175" s="4"/>
      <c r="AE175" s="4"/>
      <c r="AG175" s="4"/>
      <c r="AH175" s="4"/>
      <c r="AI175" s="4"/>
      <c r="AJ175" s="4"/>
      <c r="AK175" s="4"/>
      <c r="AL175" s="4"/>
    </row>
    <row r="176" spans="29:38">
      <c r="AC176" s="4"/>
      <c r="AD176" s="4"/>
      <c r="AE176" s="4"/>
      <c r="AG176" s="4"/>
      <c r="AH176" s="4"/>
      <c r="AI176" s="4"/>
      <c r="AJ176" s="4"/>
      <c r="AK176" s="4"/>
      <c r="AL176" s="4"/>
    </row>
    <row r="177" spans="29:38">
      <c r="AC177" s="4"/>
      <c r="AD177" s="4"/>
      <c r="AE177" s="4"/>
      <c r="AG177" s="4"/>
      <c r="AH177" s="4"/>
      <c r="AI177" s="4"/>
      <c r="AJ177" s="4"/>
      <c r="AK177" s="4"/>
      <c r="AL177" s="4"/>
    </row>
    <row r="178" spans="29:38">
      <c r="AC178" s="4"/>
      <c r="AD178" s="4"/>
      <c r="AE178" s="4"/>
      <c r="AG178" s="4"/>
      <c r="AH178" s="4"/>
      <c r="AI178" s="4"/>
      <c r="AJ178" s="4"/>
      <c r="AK178" s="4"/>
      <c r="AL178" s="4"/>
    </row>
    <row r="179" spans="29:38">
      <c r="AC179" s="4"/>
      <c r="AD179" s="4"/>
      <c r="AE179" s="4"/>
      <c r="AG179" s="4"/>
      <c r="AH179" s="4"/>
      <c r="AI179" s="4"/>
      <c r="AJ179" s="4"/>
      <c r="AK179" s="4"/>
      <c r="AL179" s="4"/>
    </row>
    <row r="180" spans="29:38">
      <c r="AC180" s="4"/>
      <c r="AD180" s="4"/>
      <c r="AE180" s="4"/>
      <c r="AG180" s="4"/>
      <c r="AH180" s="4"/>
      <c r="AI180" s="4"/>
      <c r="AJ180" s="4"/>
      <c r="AK180" s="4"/>
      <c r="AL180" s="4"/>
    </row>
    <row r="181" spans="29:38">
      <c r="AC181" s="4"/>
      <c r="AD181" s="4"/>
      <c r="AE181" s="4"/>
      <c r="AG181" s="4"/>
      <c r="AH181" s="4"/>
      <c r="AI181" s="4"/>
      <c r="AJ181" s="4"/>
      <c r="AK181" s="4"/>
      <c r="AL181" s="4"/>
    </row>
    <row r="182" spans="29:38">
      <c r="AC182" s="4"/>
      <c r="AD182" s="4"/>
      <c r="AE182" s="4"/>
      <c r="AG182" s="4"/>
      <c r="AH182" s="4"/>
      <c r="AI182" s="4"/>
      <c r="AJ182" s="4"/>
      <c r="AK182" s="4"/>
      <c r="AL182" s="4"/>
    </row>
    <row r="183" spans="29:38">
      <c r="AC183" s="4"/>
      <c r="AD183" s="4"/>
      <c r="AE183" s="4"/>
      <c r="AG183" s="4"/>
      <c r="AH183" s="4"/>
      <c r="AI183" s="4"/>
      <c r="AJ183" s="4"/>
      <c r="AK183" s="4"/>
      <c r="AL183" s="4"/>
    </row>
    <row r="184" spans="29:38">
      <c r="AC184" s="4"/>
      <c r="AD184" s="4"/>
      <c r="AE184" s="4"/>
      <c r="AG184" s="4"/>
      <c r="AH184" s="4"/>
      <c r="AI184" s="4"/>
      <c r="AJ184" s="4"/>
      <c r="AK184" s="4"/>
      <c r="AL184" s="4"/>
    </row>
    <row r="185" spans="29:38">
      <c r="AC185" s="4"/>
      <c r="AD185" s="4"/>
      <c r="AE185" s="4"/>
      <c r="AG185" s="4"/>
      <c r="AH185" s="4"/>
      <c r="AI185" s="4"/>
      <c r="AJ185" s="4"/>
      <c r="AK185" s="4"/>
      <c r="AL185" s="4"/>
    </row>
    <row r="186" spans="29:38">
      <c r="AC186" s="4"/>
      <c r="AD186" s="4"/>
      <c r="AE186" s="4"/>
      <c r="AG186" s="4"/>
      <c r="AH186" s="4"/>
      <c r="AI186" s="4"/>
      <c r="AJ186" s="4"/>
      <c r="AK186" s="4"/>
      <c r="AL186" s="4"/>
    </row>
    <row r="187" spans="29:38">
      <c r="AC187" s="4"/>
      <c r="AD187" s="4"/>
      <c r="AE187" s="4"/>
      <c r="AG187" s="4"/>
      <c r="AH187" s="4"/>
      <c r="AI187" s="4"/>
      <c r="AJ187" s="4"/>
      <c r="AK187" s="4"/>
      <c r="AL187" s="4"/>
    </row>
    <row r="188" spans="29:38">
      <c r="AC188" s="4"/>
      <c r="AD188" s="4"/>
      <c r="AE188" s="4"/>
      <c r="AG188" s="4"/>
      <c r="AH188" s="4"/>
      <c r="AI188" s="4"/>
      <c r="AJ188" s="4"/>
      <c r="AK188" s="4"/>
      <c r="AL188" s="4"/>
    </row>
    <row r="189" spans="29:38">
      <c r="AC189" s="4"/>
      <c r="AD189" s="4"/>
      <c r="AE189" s="4"/>
      <c r="AG189" s="4"/>
      <c r="AH189" s="4"/>
      <c r="AI189" s="4"/>
      <c r="AJ189" s="4"/>
      <c r="AK189" s="4"/>
      <c r="AL189" s="4"/>
    </row>
    <row r="190" spans="29:38">
      <c r="AC190" s="4"/>
      <c r="AD190" s="4"/>
      <c r="AE190" s="4"/>
      <c r="AG190" s="4"/>
      <c r="AH190" s="4"/>
      <c r="AI190" s="4"/>
      <c r="AJ190" s="4"/>
      <c r="AK190" s="4"/>
      <c r="AL190" s="4"/>
    </row>
    <row r="191" spans="29:38">
      <c r="AC191" s="4"/>
      <c r="AD191" s="4"/>
      <c r="AE191" s="4"/>
      <c r="AG191" s="4"/>
      <c r="AH191" s="4"/>
      <c r="AI191" s="4"/>
      <c r="AJ191" s="4"/>
      <c r="AK191" s="4"/>
      <c r="AL191" s="4"/>
    </row>
    <row r="192" spans="29:38">
      <c r="AC192" s="4"/>
      <c r="AD192" s="4"/>
      <c r="AE192" s="4"/>
      <c r="AG192" s="4"/>
      <c r="AH192" s="4"/>
      <c r="AI192" s="4"/>
      <c r="AJ192" s="4"/>
      <c r="AK192" s="4"/>
      <c r="AL192" s="4"/>
    </row>
    <row r="193" spans="16:38">
      <c r="AC193" s="4"/>
      <c r="AD193" s="4"/>
      <c r="AE193" s="4"/>
      <c r="AG193" s="4"/>
      <c r="AH193" s="4"/>
      <c r="AI193" s="4"/>
      <c r="AJ193" s="4"/>
      <c r="AK193" s="4"/>
      <c r="AL193" s="4"/>
    </row>
    <row r="194" spans="16:38">
      <c r="AC194" s="4"/>
      <c r="AD194" s="4"/>
      <c r="AE194" s="4"/>
      <c r="AG194" s="4"/>
      <c r="AH194" s="4"/>
      <c r="AI194" s="4"/>
      <c r="AJ194" s="4"/>
      <c r="AK194" s="4"/>
      <c r="AL194" s="4"/>
    </row>
    <row r="195" spans="16:38">
      <c r="AC195" s="4"/>
      <c r="AD195" s="4"/>
      <c r="AE195" s="4"/>
      <c r="AG195" s="4"/>
      <c r="AH195" s="4"/>
      <c r="AI195" s="4"/>
      <c r="AJ195" s="4"/>
      <c r="AK195" s="4"/>
      <c r="AL195" s="4"/>
    </row>
    <row r="196" spans="16:38">
      <c r="AC196" s="4"/>
      <c r="AD196" s="4"/>
      <c r="AE196" s="4"/>
      <c r="AG196" s="4"/>
      <c r="AH196" s="4"/>
      <c r="AI196" s="4"/>
      <c r="AJ196" s="4"/>
      <c r="AK196" s="4"/>
      <c r="AL196" s="4"/>
    </row>
    <row r="197" spans="16:38">
      <c r="AC197" s="4"/>
      <c r="AD197" s="4"/>
      <c r="AE197" s="4"/>
      <c r="AG197" s="4"/>
      <c r="AH197" s="4"/>
      <c r="AI197" s="4"/>
      <c r="AJ197" s="4"/>
      <c r="AK197" s="4"/>
      <c r="AL197" s="4"/>
    </row>
    <row r="198" spans="16:38">
      <c r="AC198" s="4"/>
      <c r="AD198" s="4"/>
      <c r="AE198" s="4"/>
      <c r="AG198" s="4"/>
      <c r="AH198" s="4"/>
      <c r="AI198" s="4"/>
      <c r="AJ198" s="4"/>
      <c r="AK198" s="4"/>
      <c r="AL198" s="4"/>
    </row>
    <row r="199" spans="16:38">
      <c r="AC199" s="4"/>
      <c r="AD199" s="4"/>
      <c r="AE199" s="4"/>
      <c r="AG199" s="4"/>
      <c r="AH199" s="4"/>
      <c r="AI199" s="4"/>
      <c r="AJ199" s="4"/>
      <c r="AK199" s="4"/>
      <c r="AL199" s="4"/>
    </row>
    <row r="200" spans="16:38">
      <c r="AC200" s="4"/>
      <c r="AD200" s="4"/>
      <c r="AE200" s="4"/>
      <c r="AG200" s="4"/>
      <c r="AH200" s="4"/>
      <c r="AI200" s="4"/>
      <c r="AJ200" s="4"/>
      <c r="AK200" s="4"/>
      <c r="AL200" s="4"/>
    </row>
    <row r="201" spans="16:38">
      <c r="AC201" s="4"/>
      <c r="AD201" s="4"/>
      <c r="AE201" s="4"/>
      <c r="AG201" s="4"/>
      <c r="AH201" s="4"/>
      <c r="AI201" s="4"/>
      <c r="AJ201" s="4"/>
      <c r="AK201" s="4"/>
      <c r="AL201" s="4"/>
    </row>
    <row r="202" spans="16:38">
      <c r="AC202" s="4"/>
      <c r="AD202" s="4"/>
      <c r="AE202" s="4"/>
      <c r="AG202" s="4"/>
      <c r="AH202" s="4"/>
      <c r="AI202" s="4"/>
      <c r="AJ202" s="4"/>
      <c r="AK202" s="4"/>
      <c r="AL202" s="4"/>
    </row>
    <row r="203" spans="16:38">
      <c r="AC203" s="4"/>
      <c r="AD203" s="4"/>
      <c r="AE203" s="4"/>
      <c r="AG203" s="4"/>
      <c r="AH203" s="4"/>
      <c r="AI203" s="4"/>
      <c r="AJ203" s="4"/>
      <c r="AK203" s="4"/>
      <c r="AL203" s="4"/>
    </row>
    <row r="204" spans="16:38">
      <c r="AC204" s="4"/>
      <c r="AD204" s="4"/>
      <c r="AE204" s="4"/>
      <c r="AG204" s="4"/>
      <c r="AH204" s="4"/>
      <c r="AI204" s="4"/>
      <c r="AJ204" s="4"/>
      <c r="AK204" s="4"/>
      <c r="AL204" s="4"/>
    </row>
    <row r="205" spans="16:38">
      <c r="AC205" s="4"/>
      <c r="AD205" s="4"/>
      <c r="AE205" s="4"/>
      <c r="AG205" s="4"/>
      <c r="AH205" s="4"/>
      <c r="AI205" s="4"/>
      <c r="AJ205" s="4"/>
      <c r="AK205" s="4"/>
      <c r="AL205" s="4"/>
    </row>
    <row r="206" spans="16:38">
      <c r="AC206" s="4"/>
      <c r="AD206" s="4"/>
      <c r="AE206" s="4"/>
      <c r="AG206" s="4"/>
      <c r="AH206" s="4"/>
      <c r="AI206" s="4"/>
      <c r="AJ206" s="4"/>
      <c r="AK206" s="4"/>
      <c r="AL206" s="4"/>
    </row>
    <row r="207" spans="16:38">
      <c r="P207" s="7"/>
      <c r="Q207" s="7"/>
      <c r="R207" s="7"/>
      <c r="S207" s="7"/>
      <c r="T207" s="7"/>
      <c r="U207" s="7"/>
      <c r="V207" s="7"/>
      <c r="W207" s="7"/>
      <c r="X207" s="7"/>
      <c r="Y207" s="7"/>
      <c r="Z207" s="7"/>
      <c r="AA207" s="4"/>
      <c r="AB207" s="4"/>
      <c r="AC207" s="4"/>
      <c r="AD207" s="4"/>
      <c r="AE207" s="4"/>
      <c r="AG207" s="4"/>
      <c r="AH207" s="4"/>
      <c r="AI207" s="4"/>
      <c r="AJ207" s="4"/>
      <c r="AK207" s="4"/>
      <c r="AL207" s="4"/>
    </row>
    <row r="208" spans="16:38">
      <c r="P208" s="7"/>
      <c r="Q208" s="7"/>
      <c r="R208" s="7"/>
      <c r="S208" s="7"/>
      <c r="T208" s="7"/>
      <c r="U208" s="7"/>
      <c r="V208" s="7"/>
      <c r="W208" s="7"/>
      <c r="X208" s="7"/>
      <c r="Y208" s="7"/>
      <c r="Z208" s="7"/>
      <c r="AA208" s="4"/>
      <c r="AB208" s="4"/>
      <c r="AC208" s="4"/>
      <c r="AD208" s="4"/>
      <c r="AE208" s="4"/>
      <c r="AG208" s="4"/>
      <c r="AH208" s="4"/>
      <c r="AI208" s="4"/>
      <c r="AJ208" s="4"/>
      <c r="AK208" s="4"/>
      <c r="AL208" s="4"/>
    </row>
    <row r="209" spans="16:38">
      <c r="P209" s="7"/>
      <c r="Q209" s="7"/>
      <c r="R209" s="7"/>
      <c r="S209" s="7"/>
      <c r="T209" s="7"/>
      <c r="U209" s="7"/>
      <c r="V209" s="7"/>
      <c r="W209" s="7"/>
      <c r="X209" s="7"/>
      <c r="Y209" s="7"/>
      <c r="Z209" s="7"/>
      <c r="AA209" s="4"/>
      <c r="AB209" s="4"/>
      <c r="AC209" s="4"/>
      <c r="AD209" s="4"/>
      <c r="AE209" s="4"/>
      <c r="AG209" s="4"/>
      <c r="AH209" s="4"/>
      <c r="AI209" s="4"/>
      <c r="AJ209" s="4"/>
      <c r="AK209" s="4"/>
      <c r="AL209" s="4"/>
    </row>
    <row r="210" spans="16:38">
      <c r="P210" s="7"/>
      <c r="Q210" s="7"/>
      <c r="R210" s="7"/>
      <c r="S210" s="7"/>
      <c r="T210" s="7"/>
      <c r="U210" s="7"/>
      <c r="V210" s="7"/>
      <c r="W210" s="7"/>
      <c r="X210" s="7"/>
      <c r="Y210" s="7"/>
      <c r="Z210" s="7"/>
      <c r="AA210" s="4"/>
      <c r="AB210" s="4"/>
      <c r="AC210" s="4"/>
      <c r="AD210" s="4"/>
      <c r="AE210" s="4"/>
      <c r="AG210" s="4"/>
      <c r="AH210" s="4"/>
      <c r="AI210" s="4"/>
      <c r="AJ210" s="4"/>
      <c r="AK210" s="4"/>
      <c r="AL210" s="4"/>
    </row>
    <row r="211" spans="16:38">
      <c r="P211" s="7"/>
      <c r="Q211" s="7"/>
      <c r="R211" s="7"/>
      <c r="S211" s="7"/>
      <c r="T211" s="7"/>
      <c r="U211" s="7"/>
      <c r="V211" s="7"/>
      <c r="W211" s="7"/>
      <c r="X211" s="7"/>
      <c r="Y211" s="7"/>
      <c r="Z211" s="7"/>
      <c r="AA211" s="4"/>
      <c r="AB211" s="4"/>
      <c r="AC211" s="4"/>
      <c r="AD211" s="4"/>
      <c r="AE211" s="4"/>
      <c r="AG211" s="4"/>
      <c r="AH211" s="4"/>
      <c r="AI211" s="4"/>
      <c r="AJ211" s="4"/>
      <c r="AK211" s="4"/>
      <c r="AL211" s="4"/>
    </row>
    <row r="212" spans="16:38">
      <c r="P212" s="7"/>
      <c r="Q212" s="7"/>
      <c r="R212" s="7"/>
      <c r="S212" s="7"/>
      <c r="T212" s="7"/>
      <c r="U212" s="7"/>
      <c r="V212" s="7"/>
      <c r="W212" s="7"/>
      <c r="X212" s="7"/>
      <c r="Y212" s="7"/>
      <c r="Z212" s="7"/>
      <c r="AA212" s="4"/>
      <c r="AB212" s="4"/>
      <c r="AC212" s="4"/>
      <c r="AD212" s="4"/>
      <c r="AE212" s="4"/>
      <c r="AG212" s="4"/>
      <c r="AH212" s="4"/>
      <c r="AI212" s="4"/>
      <c r="AJ212" s="4"/>
      <c r="AK212" s="4"/>
      <c r="AL212" s="4"/>
    </row>
    <row r="213" spans="16:38">
      <c r="P213" s="7"/>
      <c r="Q213" s="7"/>
      <c r="R213" s="7"/>
      <c r="S213" s="7"/>
      <c r="T213" s="7"/>
      <c r="U213" s="7"/>
      <c r="V213" s="7"/>
      <c r="W213" s="7"/>
      <c r="X213" s="7"/>
      <c r="Y213" s="7"/>
      <c r="Z213" s="7"/>
      <c r="AA213" s="4"/>
      <c r="AB213" s="4"/>
      <c r="AC213" s="4"/>
      <c r="AD213" s="4"/>
      <c r="AE213" s="4"/>
      <c r="AG213" s="4"/>
      <c r="AH213" s="4"/>
      <c r="AI213" s="4"/>
      <c r="AJ213" s="4"/>
      <c r="AK213" s="4"/>
      <c r="AL213" s="4"/>
    </row>
    <row r="214" spans="16:38">
      <c r="P214" s="7"/>
      <c r="Q214" s="7"/>
      <c r="R214" s="7"/>
      <c r="S214" s="7"/>
      <c r="T214" s="7"/>
      <c r="U214" s="7"/>
      <c r="V214" s="7"/>
      <c r="W214" s="7"/>
      <c r="X214" s="7"/>
      <c r="Y214" s="7"/>
      <c r="Z214" s="7"/>
      <c r="AA214" s="4"/>
      <c r="AB214" s="4"/>
      <c r="AC214" s="4"/>
      <c r="AD214" s="4"/>
      <c r="AE214" s="4"/>
      <c r="AG214" s="4"/>
      <c r="AH214" s="4"/>
      <c r="AI214" s="4"/>
      <c r="AJ214" s="4"/>
      <c r="AK214" s="4"/>
      <c r="AL214" s="4"/>
    </row>
    <row r="215" spans="16:38">
      <c r="P215" s="7"/>
      <c r="Q215" s="7"/>
      <c r="R215" s="7"/>
      <c r="S215" s="7"/>
      <c r="T215" s="7"/>
      <c r="U215" s="7"/>
      <c r="V215" s="7"/>
      <c r="W215" s="7"/>
      <c r="X215" s="7"/>
      <c r="Y215" s="7"/>
      <c r="Z215" s="7"/>
      <c r="AA215" s="4"/>
      <c r="AB215" s="4"/>
      <c r="AC215" s="4"/>
      <c r="AD215" s="4"/>
      <c r="AE215" s="4"/>
      <c r="AG215" s="4"/>
      <c r="AH215" s="4"/>
      <c r="AI215" s="4"/>
      <c r="AJ215" s="4"/>
      <c r="AK215" s="4"/>
      <c r="AL215" s="4"/>
    </row>
    <row r="216" spans="16:38">
      <c r="P216" s="7"/>
      <c r="Q216" s="7"/>
      <c r="R216" s="7"/>
      <c r="S216" s="7"/>
      <c r="T216" s="7"/>
      <c r="U216" s="7"/>
      <c r="V216" s="7"/>
      <c r="W216" s="7"/>
      <c r="X216" s="7"/>
      <c r="Y216" s="7"/>
      <c r="Z216" s="7"/>
      <c r="AA216" s="4"/>
      <c r="AB216" s="4"/>
      <c r="AC216" s="4"/>
      <c r="AD216" s="4"/>
      <c r="AE216" s="4"/>
      <c r="AG216" s="4"/>
      <c r="AH216" s="4"/>
      <c r="AI216" s="4"/>
      <c r="AJ216" s="4"/>
      <c r="AK216" s="4"/>
      <c r="AL216" s="4"/>
    </row>
    <row r="217" spans="16:38">
      <c r="P217" s="7"/>
      <c r="Q217" s="7"/>
      <c r="R217" s="7"/>
      <c r="S217" s="7"/>
      <c r="T217" s="7"/>
      <c r="U217" s="7"/>
      <c r="V217" s="7"/>
      <c r="W217" s="7"/>
      <c r="X217" s="7"/>
      <c r="Y217" s="7"/>
      <c r="Z217" s="7"/>
      <c r="AA217" s="4"/>
      <c r="AB217" s="4"/>
      <c r="AC217" s="4"/>
      <c r="AD217" s="4"/>
      <c r="AE217" s="4"/>
      <c r="AG217" s="4"/>
      <c r="AH217" s="4"/>
      <c r="AI217" s="4"/>
      <c r="AJ217" s="4"/>
      <c r="AK217" s="4"/>
      <c r="AL217" s="4"/>
    </row>
    <row r="218" spans="16:38">
      <c r="P218" s="7"/>
      <c r="Q218" s="7"/>
      <c r="R218" s="7"/>
      <c r="S218" s="7"/>
      <c r="T218" s="7"/>
      <c r="U218" s="7"/>
      <c r="V218" s="7"/>
      <c r="W218" s="7"/>
      <c r="X218" s="7"/>
      <c r="Y218" s="7"/>
      <c r="Z218" s="7"/>
      <c r="AA218" s="4"/>
      <c r="AB218" s="4"/>
      <c r="AC218" s="4"/>
      <c r="AD218" s="4"/>
      <c r="AE218" s="4"/>
    </row>
    <row r="219" spans="16:38">
      <c r="P219" s="7"/>
      <c r="Q219" s="7"/>
      <c r="R219" s="7"/>
      <c r="S219" s="7"/>
      <c r="T219" s="7"/>
      <c r="U219" s="7"/>
      <c r="V219" s="7"/>
      <c r="W219" s="7"/>
      <c r="X219" s="7"/>
      <c r="Y219" s="7"/>
      <c r="Z219" s="7"/>
      <c r="AA219" s="4"/>
      <c r="AB219" s="4"/>
      <c r="AC219" s="4"/>
      <c r="AD219" s="4"/>
      <c r="AE219" s="4"/>
    </row>
    <row r="220" spans="16:38">
      <c r="P220" s="7"/>
      <c r="Q220" s="7"/>
      <c r="R220" s="7"/>
      <c r="S220" s="7"/>
      <c r="T220" s="7"/>
      <c r="U220" s="7"/>
      <c r="V220" s="7"/>
      <c r="W220" s="7"/>
      <c r="X220" s="7"/>
      <c r="Y220" s="7"/>
      <c r="Z220" s="7"/>
      <c r="AA220" s="4"/>
      <c r="AB220" s="4"/>
      <c r="AC220" s="4"/>
      <c r="AD220" s="4"/>
      <c r="AE220" s="4"/>
    </row>
    <row r="221" spans="16:38">
      <c r="P221" s="7"/>
      <c r="Q221" s="7"/>
      <c r="R221" s="7"/>
      <c r="S221" s="7"/>
      <c r="T221" s="7"/>
      <c r="U221" s="7"/>
      <c r="V221" s="7"/>
      <c r="W221" s="7"/>
      <c r="X221" s="7"/>
      <c r="Y221" s="7"/>
      <c r="Z221" s="7"/>
      <c r="AA221" s="4"/>
      <c r="AB221" s="4"/>
      <c r="AC221" s="4"/>
      <c r="AD221" s="4"/>
      <c r="AE221" s="4"/>
    </row>
    <row r="222" spans="16:38">
      <c r="P222" s="7"/>
      <c r="Q222" s="7"/>
      <c r="R222" s="7"/>
      <c r="S222" s="7"/>
      <c r="T222" s="7"/>
      <c r="U222" s="7"/>
      <c r="V222" s="7"/>
      <c r="W222" s="7"/>
      <c r="X222" s="7"/>
      <c r="Y222" s="7"/>
      <c r="Z222" s="7"/>
      <c r="AA222" s="4"/>
      <c r="AB222" s="4"/>
      <c r="AC222" s="4"/>
      <c r="AD222" s="4"/>
      <c r="AE222" s="4"/>
    </row>
    <row r="223" spans="16:38">
      <c r="P223" s="7"/>
      <c r="Q223" s="7"/>
      <c r="R223" s="7"/>
      <c r="S223" s="7"/>
      <c r="T223" s="7"/>
      <c r="U223" s="7"/>
      <c r="V223" s="7"/>
      <c r="W223" s="7"/>
      <c r="X223" s="7"/>
      <c r="Y223" s="7"/>
      <c r="Z223" s="7"/>
      <c r="AA223" s="4"/>
      <c r="AB223" s="4"/>
      <c r="AC223" s="4"/>
      <c r="AD223" s="4"/>
      <c r="AE223" s="4"/>
    </row>
    <row r="224" spans="16:38">
      <c r="P224" s="7"/>
      <c r="Q224" s="7"/>
      <c r="R224" s="7"/>
      <c r="S224" s="7"/>
      <c r="T224" s="7"/>
      <c r="U224" s="7"/>
      <c r="V224" s="7"/>
      <c r="W224" s="7"/>
      <c r="X224" s="7"/>
      <c r="Y224" s="7"/>
      <c r="Z224" s="7"/>
      <c r="AA224" s="4"/>
      <c r="AB224" s="4"/>
      <c r="AC224" s="4"/>
      <c r="AD224" s="4"/>
      <c r="AE224" s="4"/>
    </row>
    <row r="225" spans="16:31">
      <c r="P225" s="7"/>
      <c r="Q225" s="7"/>
      <c r="R225" s="7"/>
      <c r="S225" s="7"/>
      <c r="T225" s="7"/>
      <c r="U225" s="7"/>
      <c r="V225" s="7"/>
      <c r="W225" s="7"/>
      <c r="X225" s="7"/>
      <c r="Y225" s="7"/>
      <c r="Z225" s="7"/>
      <c r="AA225" s="4"/>
      <c r="AB225" s="4"/>
      <c r="AC225" s="4"/>
      <c r="AD225" s="4"/>
      <c r="AE225" s="4"/>
    </row>
    <row r="226" spans="16:31">
      <c r="P226" s="7"/>
      <c r="Q226" s="7"/>
      <c r="R226" s="7"/>
      <c r="S226" s="7"/>
      <c r="T226" s="7"/>
      <c r="U226" s="7"/>
      <c r="V226" s="7"/>
      <c r="W226" s="7"/>
      <c r="X226" s="7"/>
      <c r="Y226" s="7"/>
      <c r="Z226" s="7"/>
      <c r="AA226" s="4"/>
      <c r="AB226" s="4"/>
      <c r="AC226" s="4"/>
      <c r="AD226" s="4"/>
      <c r="AE226" s="4"/>
    </row>
    <row r="227" spans="16:31">
      <c r="P227" s="7"/>
      <c r="Q227" s="7"/>
      <c r="R227" s="7"/>
      <c r="S227" s="7"/>
      <c r="T227" s="7"/>
      <c r="U227" s="7"/>
      <c r="V227" s="7"/>
      <c r="W227" s="7"/>
      <c r="X227" s="7"/>
      <c r="Y227" s="7"/>
      <c r="Z227" s="7"/>
      <c r="AA227" s="4"/>
      <c r="AB227" s="4"/>
      <c r="AC227" s="4"/>
      <c r="AD227" s="4"/>
      <c r="AE227" s="4"/>
    </row>
    <row r="228" spans="16:31">
      <c r="P228" s="7"/>
      <c r="Q228" s="7"/>
      <c r="R228" s="7"/>
      <c r="S228" s="7"/>
      <c r="T228" s="7"/>
      <c r="U228" s="7"/>
      <c r="V228" s="7"/>
      <c r="W228" s="7"/>
      <c r="X228" s="7"/>
      <c r="Y228" s="7"/>
      <c r="Z228" s="7"/>
      <c r="AA228" s="4"/>
      <c r="AB228" s="4"/>
      <c r="AC228" s="4"/>
      <c r="AD228" s="4"/>
      <c r="AE228" s="4"/>
    </row>
    <row r="229" spans="16:31">
      <c r="P229" s="7"/>
      <c r="Q229" s="7"/>
      <c r="R229" s="7"/>
      <c r="S229" s="7"/>
      <c r="T229" s="7"/>
      <c r="U229" s="7"/>
      <c r="V229" s="7"/>
      <c r="W229" s="7"/>
      <c r="X229" s="7"/>
      <c r="Y229" s="7"/>
      <c r="Z229" s="7"/>
      <c r="AA229" s="4"/>
      <c r="AB229" s="4"/>
      <c r="AC229" s="4"/>
      <c r="AD229" s="4"/>
      <c r="AE229" s="4"/>
    </row>
    <row r="230" spans="16:31">
      <c r="P230" s="7"/>
      <c r="Q230" s="7"/>
      <c r="R230" s="7"/>
      <c r="S230" s="7"/>
      <c r="T230" s="7"/>
      <c r="U230" s="7"/>
      <c r="V230" s="7"/>
      <c r="W230" s="7"/>
      <c r="X230" s="7"/>
      <c r="Y230" s="7"/>
      <c r="Z230" s="7"/>
      <c r="AA230" s="4"/>
      <c r="AB230" s="4"/>
      <c r="AC230" s="4"/>
      <c r="AD230" s="4"/>
      <c r="AE230" s="4"/>
    </row>
    <row r="231" spans="16:31">
      <c r="P231" s="7"/>
      <c r="Q231" s="7"/>
      <c r="R231" s="7"/>
      <c r="S231" s="7"/>
      <c r="T231" s="7"/>
      <c r="U231" s="7"/>
      <c r="V231" s="7"/>
      <c r="W231" s="7"/>
      <c r="X231" s="7"/>
      <c r="Y231" s="7"/>
      <c r="Z231" s="7"/>
      <c r="AA231" s="4"/>
      <c r="AB231" s="4"/>
      <c r="AC231" s="4"/>
      <c r="AD231" s="4"/>
      <c r="AE231" s="4"/>
    </row>
    <row r="232" spans="16:31">
      <c r="AA232" s="4"/>
      <c r="AB232" s="4"/>
      <c r="AC232" s="4"/>
      <c r="AD232" s="4"/>
      <c r="AE232" s="4"/>
    </row>
    <row r="233" spans="16:31">
      <c r="AA233" s="4"/>
      <c r="AB233" s="4"/>
      <c r="AC233" s="4"/>
      <c r="AD233" s="4"/>
      <c r="AE233" s="4"/>
    </row>
    <row r="234" spans="16:31">
      <c r="AA234" s="4"/>
      <c r="AB234" s="4"/>
      <c r="AC234" s="4"/>
      <c r="AD234" s="4"/>
      <c r="AE234" s="4"/>
    </row>
    <row r="235" spans="16:31">
      <c r="AA235" s="4"/>
      <c r="AB235" s="4"/>
      <c r="AC235" s="4"/>
      <c r="AD235" s="4"/>
      <c r="AE235" s="4"/>
    </row>
    <row r="236" spans="16:31">
      <c r="AA236" s="4"/>
      <c r="AB236" s="4"/>
      <c r="AC236" s="4"/>
      <c r="AD236" s="4"/>
      <c r="AE236" s="4"/>
    </row>
    <row r="237" spans="16:31">
      <c r="AA237" s="4"/>
      <c r="AB237" s="4"/>
      <c r="AC237" s="4"/>
      <c r="AD237" s="4"/>
      <c r="AE237" s="4"/>
    </row>
    <row r="238" spans="16:31">
      <c r="AA238" s="4"/>
      <c r="AB238" s="4"/>
      <c r="AC238" s="4"/>
      <c r="AD238" s="4"/>
      <c r="AE238" s="4"/>
    </row>
    <row r="239" spans="16:31">
      <c r="AA239" s="4"/>
      <c r="AB239" s="4"/>
      <c r="AC239" s="4"/>
      <c r="AD239" s="4"/>
      <c r="AE239" s="4"/>
    </row>
    <row r="240" spans="16:31">
      <c r="AA240" s="4"/>
      <c r="AB240" s="4"/>
      <c r="AC240" s="4"/>
      <c r="AD240" s="4"/>
      <c r="AE240" s="4"/>
    </row>
    <row r="241" spans="27:31">
      <c r="AA241" s="4"/>
      <c r="AB241" s="4"/>
      <c r="AC241" s="4"/>
      <c r="AD241" s="4"/>
      <c r="AE241" s="4"/>
    </row>
    <row r="242" spans="27:31">
      <c r="AA242" s="4"/>
      <c r="AB242" s="4"/>
      <c r="AC242" s="4"/>
      <c r="AD242" s="4"/>
      <c r="AE242" s="4"/>
    </row>
    <row r="243" spans="27:31">
      <c r="AA243" s="4"/>
      <c r="AB243" s="4"/>
      <c r="AC243" s="4"/>
      <c r="AD243" s="4"/>
      <c r="AE243" s="4"/>
    </row>
    <row r="244" spans="27:31">
      <c r="AA244" s="4"/>
      <c r="AB244" s="4"/>
      <c r="AC244" s="4"/>
      <c r="AD244" s="4"/>
      <c r="AE244" s="4"/>
    </row>
    <row r="245" spans="27:31">
      <c r="AA245" s="4"/>
      <c r="AB245" s="4"/>
      <c r="AC245" s="4"/>
      <c r="AD245" s="4"/>
      <c r="AE245" s="4"/>
    </row>
    <row r="246" spans="27:31">
      <c r="AA246" s="4"/>
      <c r="AB246" s="4"/>
      <c r="AC246" s="4"/>
      <c r="AD246" s="4"/>
      <c r="AE246" s="4"/>
    </row>
    <row r="247" spans="27:31">
      <c r="AA247" s="4"/>
      <c r="AB247" s="4"/>
      <c r="AC247" s="4"/>
      <c r="AD247" s="4"/>
      <c r="AE247" s="4"/>
    </row>
    <row r="248" spans="27:31">
      <c r="AA248" s="4"/>
      <c r="AB248" s="4"/>
      <c r="AC248" s="4"/>
      <c r="AD248" s="4"/>
      <c r="AE248" s="4"/>
    </row>
    <row r="249" spans="27:31">
      <c r="AA249" s="4"/>
      <c r="AB249" s="4"/>
      <c r="AC249" s="4"/>
      <c r="AD249" s="4"/>
      <c r="AE249" s="4"/>
    </row>
    <row r="250" spans="27:31">
      <c r="AA250" s="4"/>
      <c r="AB250" s="4"/>
      <c r="AC250" s="4"/>
      <c r="AD250" s="4"/>
      <c r="AE250" s="4"/>
    </row>
    <row r="251" spans="27:31">
      <c r="AA251" s="4"/>
      <c r="AB251" s="4"/>
      <c r="AC251" s="4"/>
      <c r="AD251" s="4"/>
      <c r="AE251" s="4"/>
    </row>
    <row r="252" spans="27:31">
      <c r="AA252" s="4"/>
      <c r="AB252" s="4"/>
      <c r="AC252" s="4"/>
      <c r="AD252" s="4"/>
      <c r="AE252" s="4"/>
    </row>
    <row r="253" spans="27:31">
      <c r="AA253" s="4"/>
      <c r="AB253" s="4"/>
      <c r="AC253" s="4"/>
      <c r="AD253" s="4"/>
      <c r="AE253" s="4"/>
    </row>
    <row r="254" spans="27:31">
      <c r="AA254" s="4"/>
      <c r="AB254" s="4"/>
      <c r="AC254" s="4"/>
      <c r="AD254" s="4"/>
      <c r="AE254" s="4"/>
    </row>
    <row r="255" spans="27:31">
      <c r="AA255" s="4"/>
      <c r="AB255" s="4"/>
      <c r="AC255" s="4"/>
      <c r="AD255" s="4"/>
      <c r="AE255" s="4"/>
    </row>
    <row r="256" spans="27:31">
      <c r="AA256" s="4"/>
      <c r="AB256" s="4"/>
      <c r="AC256" s="4"/>
      <c r="AD256" s="4"/>
      <c r="AE256" s="4"/>
    </row>
    <row r="257" spans="27:31">
      <c r="AA257" s="4"/>
      <c r="AB257" s="4"/>
      <c r="AC257" s="4"/>
      <c r="AD257" s="4"/>
      <c r="AE257" s="4"/>
    </row>
    <row r="258" spans="27:31">
      <c r="AA258" s="4"/>
      <c r="AB258" s="4"/>
      <c r="AC258" s="4"/>
      <c r="AD258" s="4"/>
      <c r="AE258" s="4"/>
    </row>
    <row r="259" spans="27:31">
      <c r="AA259" s="4"/>
      <c r="AB259" s="4"/>
      <c r="AC259" s="4"/>
      <c r="AD259" s="4"/>
      <c r="AE259" s="4"/>
    </row>
    <row r="260" spans="27:31">
      <c r="AA260" s="4"/>
      <c r="AB260" s="4"/>
      <c r="AC260" s="4"/>
      <c r="AD260" s="4"/>
      <c r="AE260" s="4"/>
    </row>
    <row r="261" spans="27:31">
      <c r="AA261" s="4"/>
      <c r="AB261" s="4"/>
      <c r="AC261" s="4"/>
      <c r="AD261" s="4"/>
      <c r="AE261" s="4"/>
    </row>
    <row r="262" spans="27:31">
      <c r="AA262" s="4"/>
      <c r="AB262" s="4"/>
      <c r="AC262" s="4"/>
      <c r="AD262" s="4"/>
      <c r="AE262" s="4"/>
    </row>
    <row r="263" spans="27:31">
      <c r="AA263" s="4"/>
      <c r="AB263" s="4"/>
      <c r="AC263" s="4"/>
      <c r="AD263" s="4"/>
      <c r="AE263" s="4"/>
    </row>
  </sheetData>
  <mergeCells count="3">
    <mergeCell ref="A36:M42"/>
    <mergeCell ref="AB40:AF40"/>
    <mergeCell ref="AB92:AE92"/>
  </mergeCells>
  <pageMargins left="0.7" right="0.7" top="0.75" bottom="0.75" header="0.3" footer="0.3"/>
  <drawing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FF40-4513-424C-8E72-DAA01B55E385}">
  <sheetPr>
    <tabColor theme="0" tint="-0.499984740745262"/>
  </sheetPr>
  <dimension ref="A1:AC70"/>
  <sheetViews>
    <sheetView showGridLines="0" topLeftCell="A9" zoomScale="91" zoomScaleNormal="60" workbookViewId="0">
      <selection activeCell="J45" sqref="J45"/>
    </sheetView>
  </sheetViews>
  <sheetFormatPr baseColWidth="10" defaultRowHeight="16"/>
  <cols>
    <col min="1" max="1" width="12.1640625" customWidth="1"/>
    <col min="2" max="2" width="12.6640625" customWidth="1"/>
    <col min="3" max="3" width="12.5" customWidth="1"/>
    <col min="4" max="4" width="11.6640625" customWidth="1"/>
    <col min="5" max="5" width="12.83203125" customWidth="1"/>
    <col min="6" max="8" width="11.6640625" customWidth="1"/>
    <col min="11" max="11" width="15.5" customWidth="1"/>
    <col min="12" max="12" width="12.6640625" customWidth="1"/>
    <col min="13" max="13" width="14.5" customWidth="1"/>
    <col min="17" max="17" width="14" customWidth="1"/>
    <col min="18" max="18" width="37.5" customWidth="1"/>
    <col min="19" max="19" width="41.33203125" customWidth="1"/>
    <col min="20" max="20" width="48.1640625" customWidth="1"/>
    <col min="21" max="21" width="52.1640625" customWidth="1"/>
    <col min="22" max="22" width="36.5" customWidth="1"/>
    <col min="23" max="23" width="17.5" customWidth="1"/>
    <col min="24" max="24" width="24.5" customWidth="1"/>
  </cols>
  <sheetData>
    <row r="1" spans="1:29" ht="19">
      <c r="A1" s="97"/>
      <c r="B1" s="98"/>
      <c r="C1" s="98"/>
      <c r="D1" s="98"/>
      <c r="E1" s="98"/>
      <c r="F1" s="98"/>
      <c r="G1" s="98"/>
      <c r="H1" s="98"/>
      <c r="I1" s="98"/>
      <c r="J1" s="132"/>
      <c r="K1" s="133"/>
      <c r="L1" s="133"/>
      <c r="M1" s="134"/>
      <c r="Q1" s="7"/>
      <c r="R1" s="7"/>
      <c r="S1" s="7"/>
      <c r="T1" s="7"/>
      <c r="U1" s="35"/>
      <c r="V1" s="35"/>
      <c r="W1" s="35"/>
      <c r="X1" s="35"/>
      <c r="Y1" s="35"/>
      <c r="Z1" s="35"/>
      <c r="AA1" s="35"/>
    </row>
    <row r="2" spans="1:29" ht="17">
      <c r="A2" s="100"/>
      <c r="B2" s="2"/>
      <c r="C2" s="2"/>
      <c r="D2" s="2"/>
      <c r="E2" s="2"/>
      <c r="F2" s="2"/>
      <c r="G2" s="2"/>
      <c r="H2" s="2"/>
      <c r="I2" s="2"/>
      <c r="J2" s="2"/>
      <c r="K2" s="2"/>
      <c r="L2" s="2"/>
      <c r="M2" s="101"/>
      <c r="Q2" s="143" t="s">
        <v>349</v>
      </c>
      <c r="R2" s="144"/>
      <c r="S2" s="144"/>
      <c r="T2" s="144"/>
      <c r="U2" s="144"/>
      <c r="V2" s="144"/>
      <c r="W2" s="144"/>
      <c r="X2" s="144"/>
      <c r="Y2" s="35"/>
      <c r="Z2" s="35"/>
      <c r="AA2" s="35"/>
    </row>
    <row r="3" spans="1:29">
      <c r="A3" s="100"/>
      <c r="B3" s="2"/>
      <c r="C3" s="2"/>
      <c r="D3" s="2"/>
      <c r="E3" s="2"/>
      <c r="F3" s="2"/>
      <c r="G3" s="2"/>
      <c r="H3" s="2"/>
      <c r="I3" s="2"/>
      <c r="J3" s="2"/>
      <c r="K3" s="2"/>
      <c r="L3" s="2"/>
      <c r="M3" s="101"/>
      <c r="Q3" s="7"/>
      <c r="R3" s="7"/>
      <c r="S3" s="7"/>
      <c r="T3" s="7"/>
      <c r="U3" s="35"/>
      <c r="V3" s="35"/>
      <c r="W3" s="35"/>
      <c r="X3" s="35"/>
      <c r="Y3" s="35"/>
      <c r="Z3" s="35"/>
      <c r="AA3" s="35"/>
    </row>
    <row r="4" spans="1:29" ht="17">
      <c r="A4" s="100"/>
      <c r="B4" s="2"/>
      <c r="C4" s="2"/>
      <c r="D4" s="2"/>
      <c r="E4" s="2"/>
      <c r="F4" s="2"/>
      <c r="G4" s="2"/>
      <c r="H4" s="2"/>
      <c r="I4" s="2"/>
      <c r="J4" s="2"/>
      <c r="K4" s="2"/>
      <c r="L4" s="2"/>
      <c r="M4" s="101"/>
      <c r="Q4" s="119" t="s">
        <v>353</v>
      </c>
      <c r="R4" s="91"/>
      <c r="S4" s="91"/>
      <c r="T4" s="91"/>
      <c r="U4" s="91"/>
      <c r="V4" s="91"/>
      <c r="W4" s="91"/>
      <c r="X4" s="91"/>
      <c r="Y4" s="35"/>
      <c r="Z4" s="35"/>
      <c r="AA4" s="35"/>
    </row>
    <row r="5" spans="1:29">
      <c r="A5" s="100"/>
      <c r="B5" s="2"/>
      <c r="C5" s="2"/>
      <c r="D5" s="2"/>
      <c r="E5" s="2"/>
      <c r="F5" s="2"/>
      <c r="G5" s="2"/>
      <c r="H5" s="2"/>
      <c r="I5" s="2"/>
      <c r="J5" s="2"/>
      <c r="K5" s="2"/>
      <c r="L5" s="2"/>
      <c r="M5" s="101"/>
      <c r="Q5" s="7"/>
      <c r="R5" s="7"/>
      <c r="S5" s="7"/>
      <c r="T5" s="7"/>
      <c r="U5" s="35"/>
      <c r="V5" s="35"/>
      <c r="W5" s="35"/>
      <c r="X5" s="35"/>
      <c r="Y5" s="35"/>
      <c r="Z5" s="35"/>
      <c r="AA5" s="35"/>
    </row>
    <row r="6" spans="1:29" ht="18" customHeight="1">
      <c r="A6" s="100"/>
      <c r="B6" s="2"/>
      <c r="C6" s="2"/>
      <c r="D6" s="2"/>
      <c r="E6" s="2"/>
      <c r="F6" s="2"/>
      <c r="G6" s="2"/>
      <c r="H6" s="2"/>
      <c r="I6" s="2"/>
      <c r="J6" s="2"/>
      <c r="K6" s="2"/>
      <c r="L6" s="2"/>
      <c r="M6" s="101"/>
      <c r="Q6" s="7" t="s">
        <v>2</v>
      </c>
      <c r="R6" s="7" t="s">
        <v>347</v>
      </c>
      <c r="S6" s="7" t="s">
        <v>348</v>
      </c>
      <c r="T6" s="7" t="s">
        <v>355</v>
      </c>
      <c r="U6" s="35" t="s">
        <v>11</v>
      </c>
      <c r="V6" s="35" t="s">
        <v>354</v>
      </c>
      <c r="W6" s="35"/>
      <c r="X6" s="35"/>
      <c r="Y6" s="35"/>
      <c r="Z6" s="35"/>
      <c r="AA6" s="35"/>
    </row>
    <row r="7" spans="1:29">
      <c r="A7" s="100"/>
      <c r="B7" s="2"/>
      <c r="C7" s="2"/>
      <c r="D7" s="2"/>
      <c r="E7" s="2"/>
      <c r="F7" s="2"/>
      <c r="G7" s="2"/>
      <c r="H7" s="2"/>
      <c r="I7" s="2"/>
      <c r="J7" s="2"/>
      <c r="K7" s="2"/>
      <c r="L7" s="2"/>
      <c r="M7" s="101"/>
      <c r="Q7" s="11">
        <v>2015</v>
      </c>
      <c r="R7" s="82">
        <v>8948.6</v>
      </c>
      <c r="S7" s="82">
        <f t="shared" ref="S7:S17" si="0">R7*1.3</f>
        <v>11633.18</v>
      </c>
      <c r="T7" s="88">
        <v>5638</v>
      </c>
      <c r="U7" s="130">
        <v>8925.2000000000007</v>
      </c>
      <c r="V7" s="125">
        <f>U7*1.3</f>
        <v>11602.760000000002</v>
      </c>
      <c r="W7" s="35"/>
      <c r="X7" s="35"/>
      <c r="Y7" s="35"/>
      <c r="Z7" s="35"/>
      <c r="AA7" s="35"/>
      <c r="AB7" s="4"/>
      <c r="AC7" s="4"/>
    </row>
    <row r="8" spans="1:29" ht="17" customHeight="1">
      <c r="A8" s="100"/>
      <c r="B8" s="2"/>
      <c r="C8" s="2"/>
      <c r="D8" s="2"/>
      <c r="E8" s="2"/>
      <c r="F8" s="2"/>
      <c r="G8" s="2"/>
      <c r="H8" s="2"/>
      <c r="I8" s="2"/>
      <c r="J8" s="2"/>
      <c r="K8" s="2"/>
      <c r="L8" s="2"/>
      <c r="M8" s="101"/>
      <c r="Q8" s="11">
        <v>2016</v>
      </c>
      <c r="R8" s="82">
        <v>8722.2000000000007</v>
      </c>
      <c r="S8" s="82">
        <f t="shared" si="0"/>
        <v>11338.86</v>
      </c>
      <c r="T8" s="86">
        <v>6010</v>
      </c>
      <c r="U8" s="130">
        <v>8645.7000000000007</v>
      </c>
      <c r="V8" s="125">
        <f t="shared" ref="V8:V17" si="1">U8*1.3</f>
        <v>11239.410000000002</v>
      </c>
      <c r="W8" s="35"/>
      <c r="X8" s="35"/>
      <c r="Y8" s="89"/>
      <c r="Z8" s="87"/>
      <c r="AA8" s="77"/>
      <c r="AB8" s="77"/>
      <c r="AC8" s="77"/>
    </row>
    <row r="9" spans="1:29">
      <c r="A9" s="100"/>
      <c r="B9" s="2"/>
      <c r="C9" s="2"/>
      <c r="D9" s="2"/>
      <c r="E9" s="2"/>
      <c r="F9" s="2"/>
      <c r="G9" s="2"/>
      <c r="H9" s="2"/>
      <c r="I9" s="2"/>
      <c r="J9" s="2"/>
      <c r="K9" s="2"/>
      <c r="L9" s="2"/>
      <c r="M9" s="101"/>
      <c r="Q9" s="11">
        <v>2017</v>
      </c>
      <c r="R9" s="82">
        <v>7860.9</v>
      </c>
      <c r="S9" s="82">
        <f t="shared" si="0"/>
        <v>10219.17</v>
      </c>
      <c r="T9" s="81">
        <v>10344</v>
      </c>
      <c r="U9" s="130">
        <v>7948.5</v>
      </c>
      <c r="V9" s="125">
        <f t="shared" si="1"/>
        <v>10333.050000000001</v>
      </c>
      <c r="W9" s="35"/>
      <c r="X9" s="35"/>
      <c r="Y9" s="35"/>
      <c r="Z9" s="35"/>
      <c r="AA9" s="35"/>
      <c r="AB9" s="4"/>
      <c r="AC9" s="4"/>
    </row>
    <row r="10" spans="1:29" ht="16" customHeight="1">
      <c r="A10" s="100"/>
      <c r="B10" s="2"/>
      <c r="C10" s="2"/>
      <c r="D10" s="2"/>
      <c r="E10" s="2"/>
      <c r="F10" s="2"/>
      <c r="G10" s="2"/>
      <c r="H10" s="2"/>
      <c r="I10" s="2"/>
      <c r="J10" s="2"/>
      <c r="K10" s="2"/>
      <c r="L10" s="2"/>
      <c r="M10" s="101"/>
      <c r="Q10" s="11">
        <v>2018</v>
      </c>
      <c r="R10" s="82">
        <v>8103.2</v>
      </c>
      <c r="S10" s="82">
        <f t="shared" si="0"/>
        <v>10534.16</v>
      </c>
      <c r="T10" s="81">
        <v>8374</v>
      </c>
      <c r="U10" s="130">
        <v>8095.3</v>
      </c>
      <c r="V10" s="125">
        <f t="shared" si="1"/>
        <v>10523.890000000001</v>
      </c>
      <c r="W10" s="35"/>
      <c r="X10" s="35"/>
      <c r="Y10" s="35"/>
      <c r="Z10" s="35"/>
      <c r="AA10" s="35"/>
      <c r="AB10" s="4"/>
      <c r="AC10" s="4"/>
    </row>
    <row r="11" spans="1:29" ht="17" customHeight="1">
      <c r="A11" s="100"/>
      <c r="B11" s="2"/>
      <c r="C11" s="2"/>
      <c r="D11" s="2"/>
      <c r="E11" s="2"/>
      <c r="F11" s="2"/>
      <c r="G11" s="2"/>
      <c r="H11" s="2"/>
      <c r="I11" s="2"/>
      <c r="J11" s="135"/>
      <c r="K11" s="102"/>
      <c r="L11" s="102"/>
      <c r="M11" s="103"/>
      <c r="Q11" s="35">
        <v>2019</v>
      </c>
      <c r="R11" s="125">
        <v>9239.2000000000007</v>
      </c>
      <c r="S11" s="125">
        <f t="shared" si="0"/>
        <v>12010.960000000001</v>
      </c>
      <c r="T11" s="81">
        <v>7911</v>
      </c>
      <c r="U11" s="130">
        <v>9388.7999999999993</v>
      </c>
      <c r="V11" s="125">
        <f t="shared" si="1"/>
        <v>12205.439999999999</v>
      </c>
      <c r="W11" s="35"/>
      <c r="X11" s="35"/>
      <c r="Y11" s="35"/>
      <c r="Z11" s="35"/>
      <c r="AA11" s="35"/>
      <c r="AB11" s="4"/>
      <c r="AC11" s="4"/>
    </row>
    <row r="12" spans="1:29">
      <c r="A12" s="100"/>
      <c r="B12" s="2"/>
      <c r="C12" s="2"/>
      <c r="D12" s="2"/>
      <c r="E12" s="2"/>
      <c r="F12" s="2"/>
      <c r="G12" s="2"/>
      <c r="H12" s="2"/>
      <c r="I12" s="2"/>
      <c r="J12" s="2"/>
      <c r="K12" s="2"/>
      <c r="L12" s="2"/>
      <c r="M12" s="101"/>
      <c r="Q12" s="121">
        <v>2020</v>
      </c>
      <c r="R12" s="122">
        <v>9113.7000000000007</v>
      </c>
      <c r="S12" s="122">
        <f t="shared" si="0"/>
        <v>11847.810000000001</v>
      </c>
      <c r="T12" s="122">
        <f t="shared" ref="T12:T17" si="2">_xlfn.FORECAST.ETS(Q12,T7:T11,Q7:Q11,1)</f>
        <v>8877.0321809386423</v>
      </c>
      <c r="U12" s="131">
        <v>9209.1</v>
      </c>
      <c r="V12" s="122">
        <f t="shared" si="1"/>
        <v>11971.830000000002</v>
      </c>
      <c r="W12" s="7"/>
      <c r="X12" s="7"/>
      <c r="Y12" s="7"/>
      <c r="Z12" s="7"/>
      <c r="AA12" s="7"/>
    </row>
    <row r="13" spans="1:29">
      <c r="A13" s="100"/>
      <c r="B13" s="2"/>
      <c r="C13" s="2"/>
      <c r="D13" s="2"/>
      <c r="E13" s="2"/>
      <c r="F13" s="2"/>
      <c r="G13" s="2"/>
      <c r="H13" s="2"/>
      <c r="I13" s="2"/>
      <c r="J13" s="2"/>
      <c r="K13" s="2"/>
      <c r="L13" s="2"/>
      <c r="M13" s="101"/>
      <c r="Q13" s="121">
        <v>2021</v>
      </c>
      <c r="R13" s="122">
        <v>6291.3</v>
      </c>
      <c r="S13" s="122">
        <f t="shared" si="0"/>
        <v>8178.6900000000005</v>
      </c>
      <c r="T13" s="122">
        <f t="shared" si="2"/>
        <v>9121.8378734502385</v>
      </c>
      <c r="U13" s="131">
        <v>6407.1</v>
      </c>
      <c r="V13" s="122">
        <f t="shared" si="1"/>
        <v>8329.2300000000014</v>
      </c>
      <c r="W13" s="7"/>
      <c r="X13" s="7"/>
      <c r="Y13" s="7"/>
      <c r="Z13" s="7"/>
      <c r="AA13" s="7"/>
    </row>
    <row r="14" spans="1:29">
      <c r="A14" s="100"/>
      <c r="B14" s="2"/>
      <c r="C14" s="2"/>
      <c r="D14" s="2"/>
      <c r="E14" s="2"/>
      <c r="F14" s="2"/>
      <c r="G14" s="2"/>
      <c r="H14" s="2"/>
      <c r="I14" s="2"/>
      <c r="J14" s="2"/>
      <c r="K14" s="2"/>
      <c r="L14" s="2"/>
      <c r="M14" s="101"/>
      <c r="Q14" s="121">
        <v>2022</v>
      </c>
      <c r="R14" s="122">
        <v>8043.2</v>
      </c>
      <c r="S14" s="122">
        <f t="shared" si="0"/>
        <v>10456.16</v>
      </c>
      <c r="T14" s="122">
        <f t="shared" si="2"/>
        <v>8669.2014584811041</v>
      </c>
      <c r="U14" s="131">
        <v>8166.9</v>
      </c>
      <c r="V14" s="122">
        <f t="shared" si="1"/>
        <v>10616.97</v>
      </c>
      <c r="W14" s="7"/>
      <c r="X14" s="7"/>
      <c r="Y14" s="7"/>
      <c r="Z14" s="7"/>
      <c r="AA14" s="7"/>
    </row>
    <row r="15" spans="1:29">
      <c r="A15" s="100"/>
      <c r="B15" s="2"/>
      <c r="C15" s="2"/>
      <c r="D15" s="2"/>
      <c r="E15" s="2"/>
      <c r="F15" s="2"/>
      <c r="G15" s="2"/>
      <c r="H15" s="2"/>
      <c r="I15" s="2"/>
      <c r="J15" s="2"/>
      <c r="K15" s="2"/>
      <c r="L15" s="2"/>
      <c r="M15" s="101"/>
      <c r="Q15" s="121">
        <v>2023</v>
      </c>
      <c r="R15" s="122">
        <v>9032.5</v>
      </c>
      <c r="S15" s="122">
        <f t="shared" si="0"/>
        <v>11742.25</v>
      </c>
      <c r="T15" s="122">
        <f t="shared" si="2"/>
        <v>9359.4301572558688</v>
      </c>
      <c r="U15" s="131">
        <v>9156.1</v>
      </c>
      <c r="V15" s="122">
        <f t="shared" si="1"/>
        <v>11902.93</v>
      </c>
      <c r="W15" s="7"/>
      <c r="X15" s="7"/>
      <c r="Y15" s="7"/>
      <c r="Z15" s="7"/>
      <c r="AA15" s="7"/>
    </row>
    <row r="16" spans="1:29">
      <c r="A16" s="100"/>
      <c r="B16" s="2"/>
      <c r="C16" s="2"/>
      <c r="D16" s="2"/>
      <c r="E16" s="2"/>
      <c r="F16" s="2"/>
      <c r="G16" s="2"/>
      <c r="H16" s="2"/>
      <c r="I16" s="2"/>
      <c r="J16" s="2"/>
      <c r="K16" s="2"/>
      <c r="L16" s="2"/>
      <c r="M16" s="101"/>
      <c r="Q16" s="121">
        <v>2024</v>
      </c>
      <c r="R16" s="122">
        <v>9240.2999999999993</v>
      </c>
      <c r="S16" s="122">
        <f t="shared" si="0"/>
        <v>12012.39</v>
      </c>
      <c r="T16" s="122">
        <f t="shared" si="2"/>
        <v>9477.8351766638716</v>
      </c>
      <c r="U16" s="131">
        <v>9368.9</v>
      </c>
      <c r="V16" s="122">
        <f t="shared" si="1"/>
        <v>12179.57</v>
      </c>
      <c r="W16" s="7"/>
      <c r="X16" s="7"/>
      <c r="Y16" s="7"/>
      <c r="Z16" s="7"/>
      <c r="AA16" s="7"/>
    </row>
    <row r="17" spans="1:27">
      <c r="A17" s="100"/>
      <c r="B17" s="2"/>
      <c r="C17" s="2"/>
      <c r="D17" s="2"/>
      <c r="E17" s="2"/>
      <c r="F17" s="2"/>
      <c r="G17" s="2"/>
      <c r="H17" s="2"/>
      <c r="I17" s="2"/>
      <c r="J17" s="2"/>
      <c r="K17" s="2"/>
      <c r="L17" s="2"/>
      <c r="M17" s="101"/>
      <c r="Q17" s="121">
        <v>2025</v>
      </c>
      <c r="R17" s="122">
        <v>9471.2999999999993</v>
      </c>
      <c r="S17" s="122">
        <f t="shared" si="0"/>
        <v>12312.689999999999</v>
      </c>
      <c r="T17" s="122">
        <f t="shared" si="2"/>
        <v>9818.9825612273344</v>
      </c>
      <c r="U17" s="131">
        <v>9598.2999999999993</v>
      </c>
      <c r="V17" s="122">
        <f t="shared" si="1"/>
        <v>12477.789999999999</v>
      </c>
      <c r="W17" s="7"/>
      <c r="X17" s="7"/>
      <c r="Y17" s="7"/>
      <c r="Z17" s="7"/>
      <c r="AA17" s="7"/>
    </row>
    <row r="18" spans="1:27">
      <c r="A18" s="100"/>
      <c r="B18" s="2"/>
      <c r="C18" s="2"/>
      <c r="D18" s="2"/>
      <c r="E18" s="2"/>
      <c r="F18" s="2"/>
      <c r="G18" s="2"/>
      <c r="H18" s="2"/>
      <c r="I18" s="2"/>
      <c r="J18" s="2"/>
      <c r="K18" s="2"/>
      <c r="L18" s="2"/>
      <c r="M18" s="101"/>
      <c r="Q18" s="35"/>
      <c r="R18" s="125"/>
      <c r="S18" s="125"/>
      <c r="T18" s="125"/>
      <c r="U18" s="130"/>
      <c r="V18" s="125"/>
      <c r="W18" s="7"/>
      <c r="X18" s="7"/>
      <c r="Y18" s="7"/>
      <c r="Z18" s="7"/>
      <c r="AA18" s="7"/>
    </row>
    <row r="19" spans="1:27" ht="19" customHeight="1">
      <c r="A19" s="100"/>
      <c r="B19" s="2"/>
      <c r="C19" s="2"/>
      <c r="D19" s="2"/>
      <c r="E19" s="2"/>
      <c r="F19" s="2"/>
      <c r="G19" s="2"/>
      <c r="H19" s="2"/>
      <c r="I19" s="2"/>
      <c r="J19" s="2"/>
      <c r="K19" s="2"/>
      <c r="L19" s="2"/>
      <c r="M19" s="101"/>
      <c r="Q19" s="18" t="s">
        <v>122</v>
      </c>
      <c r="R19" s="7"/>
      <c r="S19" s="7"/>
      <c r="T19" s="7"/>
      <c r="U19" s="7"/>
      <c r="V19" s="7"/>
      <c r="W19" s="7"/>
      <c r="X19" s="7"/>
      <c r="Y19" s="7"/>
      <c r="Z19" s="7"/>
      <c r="AA19" s="7"/>
    </row>
    <row r="20" spans="1:27">
      <c r="A20" s="100"/>
      <c r="B20" s="2"/>
      <c r="C20" s="2"/>
      <c r="D20" s="2"/>
      <c r="E20" s="2"/>
      <c r="F20" s="2"/>
      <c r="G20" s="2"/>
      <c r="H20" s="2"/>
      <c r="I20" s="2"/>
      <c r="J20" s="2"/>
      <c r="K20" s="2"/>
      <c r="L20" s="2"/>
      <c r="M20" s="101"/>
      <c r="Q20" s="18" t="s">
        <v>12</v>
      </c>
      <c r="R20" s="7"/>
      <c r="S20" s="7"/>
      <c r="T20" s="7"/>
      <c r="U20" s="7"/>
      <c r="V20" s="7"/>
      <c r="W20" s="7"/>
      <c r="X20" s="7"/>
      <c r="Y20" s="7"/>
      <c r="Z20" s="7"/>
      <c r="AA20" s="7"/>
    </row>
    <row r="21" spans="1:27" ht="18">
      <c r="A21" s="100"/>
      <c r="B21" s="2"/>
      <c r="C21" s="2"/>
      <c r="D21" s="2"/>
      <c r="E21" s="2"/>
      <c r="F21" s="2"/>
      <c r="G21" s="2"/>
      <c r="H21" s="2"/>
      <c r="I21" s="2"/>
      <c r="J21" s="137"/>
      <c r="K21" s="138"/>
      <c r="L21" s="138"/>
      <c r="M21" s="139"/>
      <c r="Q21" s="18"/>
      <c r="R21" s="7"/>
      <c r="S21" s="7"/>
      <c r="T21" s="7"/>
      <c r="U21" s="7"/>
      <c r="V21" s="7"/>
      <c r="W21" s="7"/>
      <c r="X21" s="7"/>
      <c r="Y21" s="7"/>
      <c r="Z21" s="7"/>
      <c r="AA21" s="7"/>
    </row>
    <row r="22" spans="1:27">
      <c r="A22" s="100"/>
      <c r="B22" s="2"/>
      <c r="C22" s="2"/>
      <c r="D22" s="2"/>
      <c r="E22" s="2"/>
      <c r="F22" s="2"/>
      <c r="G22" s="2"/>
      <c r="H22" s="2"/>
      <c r="I22" s="2"/>
      <c r="J22" s="2"/>
      <c r="K22" s="2"/>
      <c r="L22" s="2"/>
      <c r="M22" s="101"/>
      <c r="Q22" s="18"/>
      <c r="R22" s="7"/>
      <c r="S22" s="7"/>
      <c r="T22" s="7"/>
      <c r="U22" s="7"/>
      <c r="V22" s="7"/>
      <c r="W22" s="7"/>
      <c r="X22" s="7"/>
      <c r="Y22" s="7"/>
      <c r="Z22" s="7"/>
      <c r="AA22" s="7"/>
    </row>
    <row r="23" spans="1:27">
      <c r="A23" s="100"/>
      <c r="B23" s="2"/>
      <c r="C23" s="2"/>
      <c r="D23" s="2"/>
      <c r="E23" s="2"/>
      <c r="F23" s="2"/>
      <c r="G23" s="2"/>
      <c r="H23" s="2"/>
      <c r="I23" s="2"/>
      <c r="J23" s="2"/>
      <c r="K23" s="2"/>
      <c r="L23" s="2"/>
      <c r="M23" s="101"/>
      <c r="Q23" s="7"/>
      <c r="R23" s="7"/>
      <c r="S23" s="7"/>
      <c r="T23" s="7"/>
      <c r="U23" s="7"/>
      <c r="V23" s="7"/>
      <c r="W23" s="7"/>
      <c r="X23" s="7"/>
      <c r="Y23" s="7"/>
      <c r="Z23" s="7"/>
      <c r="AA23" s="7"/>
    </row>
    <row r="24" spans="1:27" ht="17">
      <c r="A24" s="100"/>
      <c r="B24" s="2"/>
      <c r="C24" s="2"/>
      <c r="D24" s="2"/>
      <c r="E24" s="2"/>
      <c r="F24" s="2"/>
      <c r="G24" s="2"/>
      <c r="H24" s="2"/>
      <c r="I24" s="2"/>
      <c r="J24" s="2"/>
      <c r="K24" s="2"/>
      <c r="L24" s="2"/>
      <c r="M24" s="101"/>
      <c r="Q24" s="119" t="s">
        <v>351</v>
      </c>
      <c r="R24" s="91"/>
      <c r="S24" s="91"/>
      <c r="T24" s="91"/>
      <c r="U24" s="91"/>
      <c r="V24" s="91"/>
      <c r="W24" s="91"/>
      <c r="X24" s="91"/>
      <c r="Y24" s="7"/>
      <c r="Z24" s="7"/>
      <c r="AA24" s="7"/>
    </row>
    <row r="25" spans="1:27">
      <c r="A25" s="100"/>
      <c r="B25" s="2"/>
      <c r="C25" s="2"/>
      <c r="D25" s="2"/>
      <c r="E25" s="2"/>
      <c r="F25" s="2"/>
      <c r="G25" s="2"/>
      <c r="H25" s="2"/>
      <c r="I25" s="2"/>
      <c r="J25" s="2"/>
      <c r="K25" s="2"/>
      <c r="L25" s="2"/>
      <c r="M25" s="101"/>
      <c r="Q25" s="7"/>
      <c r="R25" s="7"/>
      <c r="S25" s="7"/>
      <c r="T25" s="7"/>
      <c r="U25" s="7"/>
      <c r="V25" s="7"/>
      <c r="W25" s="7"/>
      <c r="X25" s="7"/>
      <c r="Y25" s="7"/>
      <c r="Z25" s="7"/>
      <c r="AA25" s="7"/>
    </row>
    <row r="26" spans="1:27" ht="17" thickBot="1">
      <c r="A26" s="100"/>
      <c r="B26" s="2"/>
      <c r="C26" s="2"/>
      <c r="D26" s="2"/>
      <c r="E26" s="2"/>
      <c r="F26" s="2"/>
      <c r="G26" s="2"/>
      <c r="H26" s="2"/>
      <c r="I26" s="2"/>
      <c r="J26" s="2"/>
      <c r="K26" s="2"/>
      <c r="L26" s="2"/>
      <c r="M26" s="101"/>
      <c r="Q26" s="126" t="s">
        <v>2</v>
      </c>
      <c r="R26" s="120" t="s">
        <v>32</v>
      </c>
      <c r="S26" s="120" t="s">
        <v>33</v>
      </c>
      <c r="T26" s="7" t="s">
        <v>34</v>
      </c>
      <c r="U26" s="38" t="s">
        <v>350</v>
      </c>
      <c r="V26" s="7"/>
      <c r="W26" s="7"/>
      <c r="X26" s="7"/>
      <c r="Y26" s="7"/>
      <c r="Z26" s="7"/>
      <c r="AA26" s="7"/>
    </row>
    <row r="27" spans="1:27">
      <c r="A27" s="100"/>
      <c r="B27" s="2"/>
      <c r="C27" s="2"/>
      <c r="D27" s="2"/>
      <c r="E27" s="2"/>
      <c r="F27" s="2"/>
      <c r="G27" s="2"/>
      <c r="H27" s="2"/>
      <c r="I27" s="2"/>
      <c r="J27" s="2"/>
      <c r="K27" s="2"/>
      <c r="L27" s="2"/>
      <c r="M27" s="101"/>
      <c r="Q27" s="129">
        <v>2015</v>
      </c>
      <c r="R27" s="128">
        <v>-0.99</v>
      </c>
      <c r="S27" s="128">
        <v>-6.1</v>
      </c>
      <c r="T27" s="48">
        <v>2.36</v>
      </c>
      <c r="U27" s="125">
        <v>59088</v>
      </c>
      <c r="V27" s="7"/>
      <c r="W27" s="7"/>
      <c r="X27" s="7"/>
      <c r="Y27" s="7"/>
      <c r="Z27" s="7"/>
      <c r="AA27" s="7"/>
    </row>
    <row r="28" spans="1:27">
      <c r="A28" s="100"/>
      <c r="B28" s="2"/>
      <c r="C28" s="2"/>
      <c r="D28" s="2"/>
      <c r="E28" s="2"/>
      <c r="F28" s="2"/>
      <c r="G28" s="2"/>
      <c r="H28" s="2"/>
      <c r="I28" s="2"/>
      <c r="J28" s="2"/>
      <c r="K28" s="2"/>
      <c r="L28" s="2"/>
      <c r="M28" s="101"/>
      <c r="Q28" s="129">
        <v>2016</v>
      </c>
      <c r="R28" s="128">
        <v>2.1</v>
      </c>
      <c r="S28" s="128">
        <v>-2.69</v>
      </c>
      <c r="T28" s="48">
        <v>4.29</v>
      </c>
      <c r="U28" s="125">
        <v>75348</v>
      </c>
      <c r="V28" s="7"/>
      <c r="W28" s="7"/>
      <c r="X28" s="7"/>
      <c r="Y28" s="7"/>
      <c r="Z28" s="7"/>
      <c r="AA28" s="7"/>
    </row>
    <row r="29" spans="1:27">
      <c r="A29" s="100"/>
      <c r="B29" s="2"/>
      <c r="C29" s="2"/>
      <c r="D29" s="2"/>
      <c r="E29" s="2"/>
      <c r="F29" s="2"/>
      <c r="G29" s="2"/>
      <c r="H29" s="2"/>
      <c r="I29" s="2"/>
      <c r="J29" s="2"/>
      <c r="K29" s="2"/>
      <c r="L29" s="2"/>
      <c r="M29" s="101"/>
      <c r="Q29" s="129">
        <v>2017</v>
      </c>
      <c r="R29" s="128">
        <v>9.9499999999999993</v>
      </c>
      <c r="S29" s="128">
        <v>4.0999999999999996</v>
      </c>
      <c r="T29" s="48">
        <v>0.05</v>
      </c>
      <c r="U29" s="125">
        <v>131692</v>
      </c>
      <c r="V29" s="7"/>
      <c r="W29" s="7"/>
      <c r="X29" s="7"/>
      <c r="Y29" s="7"/>
      <c r="Z29" s="7"/>
      <c r="AA29" s="7"/>
    </row>
    <row r="30" spans="1:27">
      <c r="A30" s="100"/>
      <c r="B30" s="2"/>
      <c r="C30" s="2"/>
      <c r="D30" s="2"/>
      <c r="E30" s="2"/>
      <c r="F30" s="2"/>
      <c r="G30" s="2"/>
      <c r="H30" s="2"/>
      <c r="I30" s="2"/>
      <c r="J30" s="2"/>
      <c r="K30" s="2"/>
      <c r="L30" s="2"/>
      <c r="M30" s="101"/>
      <c r="Q30" s="129">
        <v>2018</v>
      </c>
      <c r="R30" s="128">
        <v>-4.88</v>
      </c>
      <c r="S30" s="128">
        <v>1.56</v>
      </c>
      <c r="T30" s="48">
        <v>2.2400000000000002</v>
      </c>
      <c r="U30" s="125">
        <v>87176</v>
      </c>
      <c r="V30" s="7"/>
      <c r="W30" s="65"/>
      <c r="X30" s="7"/>
      <c r="Y30" s="7"/>
      <c r="Z30" s="7"/>
      <c r="AA30" s="7"/>
    </row>
    <row r="31" spans="1:27" ht="18">
      <c r="A31" s="100"/>
      <c r="B31" s="2"/>
      <c r="C31" s="2"/>
      <c r="D31" s="2"/>
      <c r="E31" s="2"/>
      <c r="F31" s="2"/>
      <c r="G31" s="2"/>
      <c r="H31" s="2"/>
      <c r="I31" s="2"/>
      <c r="J31" s="137"/>
      <c r="K31" s="140"/>
      <c r="L31" s="140"/>
      <c r="M31" s="141"/>
      <c r="Q31" s="129">
        <v>2019</v>
      </c>
      <c r="R31" s="128">
        <v>0.57999999999999996</v>
      </c>
      <c r="S31" s="128">
        <v>1.26</v>
      </c>
      <c r="T31" s="48">
        <v>1.78</v>
      </c>
      <c r="U31" s="80">
        <v>85888</v>
      </c>
      <c r="V31" s="7"/>
      <c r="W31" s="142"/>
      <c r="X31" s="7"/>
      <c r="Y31" s="7"/>
      <c r="Z31" s="7"/>
      <c r="AA31" s="7"/>
    </row>
    <row r="32" spans="1:27">
      <c r="A32" s="100"/>
      <c r="B32" s="2"/>
      <c r="C32" s="2"/>
      <c r="D32" s="2"/>
      <c r="E32" s="2"/>
      <c r="F32" s="2"/>
      <c r="G32" s="2"/>
      <c r="H32" s="2"/>
      <c r="I32" s="2"/>
      <c r="J32" s="2"/>
      <c r="K32" s="2"/>
      <c r="L32" s="2"/>
      <c r="M32" s="101"/>
      <c r="Q32" s="127">
        <v>2020</v>
      </c>
      <c r="R32" s="123">
        <v>5.78</v>
      </c>
      <c r="S32" s="123">
        <v>1.69</v>
      </c>
      <c r="T32" s="136">
        <v>7.0000000000000007E-2</v>
      </c>
      <c r="U32" s="122">
        <f>_xlfn.FORECAST.ETS(Table22[[#This Row],[Year]],U27:U31,Q27:Q31,1)</f>
        <v>96681.985675364951</v>
      </c>
      <c r="V32" s="7"/>
      <c r="W32" s="7"/>
      <c r="X32" s="7"/>
      <c r="Y32" s="7"/>
      <c r="Z32" s="7"/>
      <c r="AA32" s="7"/>
    </row>
    <row r="33" spans="1:27">
      <c r="A33" s="100"/>
      <c r="B33" s="2"/>
      <c r="C33" s="2"/>
      <c r="D33" s="2"/>
      <c r="E33" s="2"/>
      <c r="F33" s="2"/>
      <c r="G33" s="2"/>
      <c r="H33" s="2"/>
      <c r="I33" s="2"/>
      <c r="J33" s="2"/>
      <c r="K33" s="2"/>
      <c r="L33" s="2"/>
      <c r="M33" s="101"/>
      <c r="Q33" s="127">
        <v>2021</v>
      </c>
      <c r="R33" s="124">
        <v>-0.97</v>
      </c>
      <c r="S33" s="124">
        <v>-1.8</v>
      </c>
      <c r="T33" s="136">
        <v>-0.87</v>
      </c>
      <c r="U33" s="122">
        <f>_xlfn.FORECAST.ETS(Table22[[#This Row],[Year]],U28:U32,Q28:Q32,1)</f>
        <v>89774.350299125872</v>
      </c>
      <c r="V33" s="7"/>
      <c r="W33" s="7"/>
      <c r="X33" s="7"/>
      <c r="Y33" s="7"/>
      <c r="Z33" s="7"/>
      <c r="AA33" s="7"/>
    </row>
    <row r="34" spans="1:27">
      <c r="A34" s="100"/>
      <c r="B34" s="2"/>
      <c r="C34" s="2"/>
      <c r="D34" s="2"/>
      <c r="E34" s="2"/>
      <c r="F34" s="2"/>
      <c r="G34" s="2"/>
      <c r="H34" s="2"/>
      <c r="I34" s="2"/>
      <c r="J34" s="2"/>
      <c r="K34" s="2"/>
      <c r="L34" s="2"/>
      <c r="M34" s="101"/>
      <c r="Q34" s="127">
        <v>2022</v>
      </c>
      <c r="R34" s="123">
        <v>-2.91</v>
      </c>
      <c r="S34" s="123">
        <v>-0.8</v>
      </c>
      <c r="T34" s="136">
        <v>-0.7</v>
      </c>
      <c r="U34" s="122">
        <f>_xlfn.FORECAST.ETS(Table22[[#This Row],[Year]],U29:U33,Q29:Q33,1)</f>
        <v>82724.150719129582</v>
      </c>
      <c r="V34" s="7"/>
      <c r="W34" s="7"/>
      <c r="X34" s="7"/>
      <c r="Y34" s="7"/>
      <c r="Z34" s="7"/>
      <c r="AA34" s="7"/>
    </row>
    <row r="35" spans="1:27">
      <c r="A35" s="100"/>
      <c r="B35" s="2"/>
      <c r="C35" s="2"/>
      <c r="D35" s="2"/>
      <c r="E35" s="2"/>
      <c r="F35" s="2"/>
      <c r="G35" s="2"/>
      <c r="H35" s="2"/>
      <c r="I35" s="2"/>
      <c r="J35" s="2"/>
      <c r="K35" s="2"/>
      <c r="L35" s="2"/>
      <c r="M35" s="101"/>
      <c r="Q35" s="127">
        <v>2023</v>
      </c>
      <c r="R35" s="124">
        <v>0.7</v>
      </c>
      <c r="S35" s="124">
        <v>-3.7</v>
      </c>
      <c r="T35" s="136">
        <v>0.01</v>
      </c>
      <c r="U35" s="122">
        <f>_xlfn.FORECAST.ETS(Table22[[#This Row],[Year]],U30:U34,Q30:Q34,1)</f>
        <v>83991.570778724272</v>
      </c>
      <c r="V35" s="7"/>
      <c r="W35" s="7"/>
      <c r="X35" s="7"/>
      <c r="Y35" s="7"/>
      <c r="Z35" s="7"/>
      <c r="AA35" s="7"/>
    </row>
    <row r="36" spans="1:27">
      <c r="A36" s="100"/>
      <c r="B36" s="2"/>
      <c r="C36" s="2"/>
      <c r="D36" s="2"/>
      <c r="E36" s="2"/>
      <c r="F36" s="2"/>
      <c r="G36" s="2"/>
      <c r="H36" s="2"/>
      <c r="I36" s="2"/>
      <c r="J36" s="2"/>
      <c r="K36" s="2"/>
      <c r="L36" s="2"/>
      <c r="M36" s="101"/>
      <c r="Q36" s="127">
        <v>2024</v>
      </c>
      <c r="R36" s="123">
        <v>0.8</v>
      </c>
      <c r="S36" s="123">
        <v>2.1</v>
      </c>
      <c r="T36" s="136">
        <v>1.45</v>
      </c>
      <c r="U36" s="122">
        <f>_xlfn.FORECAST.ETS(Table22[[#This Row],[Year]],U31:U35,Q31:Q35,1)</f>
        <v>80890.184072800083</v>
      </c>
      <c r="V36" s="7"/>
      <c r="W36" s="7"/>
      <c r="X36" s="7"/>
      <c r="Y36" s="7"/>
      <c r="Z36" s="7"/>
      <c r="AA36" s="7"/>
    </row>
    <row r="37" spans="1:27">
      <c r="A37" s="100"/>
      <c r="B37" s="2"/>
      <c r="C37" s="2"/>
      <c r="D37" s="2"/>
      <c r="E37" s="2"/>
      <c r="F37" s="2"/>
      <c r="G37" s="2"/>
      <c r="H37" s="2"/>
      <c r="I37" s="2"/>
      <c r="J37" s="2"/>
      <c r="K37" s="2"/>
      <c r="L37" s="2"/>
      <c r="M37" s="101"/>
      <c r="Q37" s="127">
        <v>2025</v>
      </c>
      <c r="R37" s="124">
        <v>0.6</v>
      </c>
      <c r="S37" s="124">
        <v>-0.4</v>
      </c>
      <c r="T37" s="136">
        <v>2.2799999999999998</v>
      </c>
      <c r="U37" s="122">
        <f>_xlfn.FORECAST.ETS(Table22[[#This Row],[Year]],U32:U36,Q32:Q36,1)</f>
        <v>76576.953491991037</v>
      </c>
      <c r="V37" s="7"/>
      <c r="W37" s="7"/>
      <c r="X37" s="7"/>
      <c r="Y37" s="7"/>
      <c r="Z37" s="7"/>
      <c r="AA37" s="7"/>
    </row>
    <row r="38" spans="1:27">
      <c r="A38" s="100"/>
      <c r="B38" s="2"/>
      <c r="C38" s="2"/>
      <c r="D38" s="2"/>
      <c r="E38" s="2"/>
      <c r="F38" s="2"/>
      <c r="G38" s="2"/>
      <c r="H38" s="2"/>
      <c r="I38" s="2"/>
      <c r="J38" s="2"/>
      <c r="K38" s="2"/>
      <c r="L38" s="2"/>
      <c r="M38" s="101"/>
      <c r="Q38" s="7"/>
      <c r="R38" s="7"/>
      <c r="S38" s="7"/>
      <c r="T38" s="7"/>
      <c r="U38" s="7"/>
      <c r="V38" s="7"/>
      <c r="W38" s="7"/>
      <c r="X38" s="7"/>
      <c r="Y38" s="7"/>
      <c r="Z38" s="7"/>
      <c r="AA38" s="7"/>
    </row>
    <row r="39" spans="1:27">
      <c r="A39" s="100"/>
      <c r="B39" s="2"/>
      <c r="C39" s="2"/>
      <c r="D39" s="2"/>
      <c r="E39" s="2"/>
      <c r="F39" s="2"/>
      <c r="G39" s="2"/>
      <c r="H39" s="2"/>
      <c r="I39" s="2"/>
      <c r="J39" s="2"/>
      <c r="K39" s="2"/>
      <c r="L39" s="2"/>
      <c r="M39" s="101"/>
      <c r="Q39" s="18" t="s">
        <v>12</v>
      </c>
      <c r="R39" s="7"/>
      <c r="S39" s="65"/>
      <c r="T39" s="7"/>
      <c r="U39" s="7"/>
      <c r="V39" s="7"/>
      <c r="W39" s="7"/>
      <c r="X39" s="7"/>
      <c r="Y39" s="7"/>
      <c r="Z39" s="7"/>
      <c r="AA39" s="7"/>
    </row>
    <row r="40" spans="1:27">
      <c r="A40" s="100"/>
      <c r="B40" s="2"/>
      <c r="C40" s="2"/>
      <c r="D40" s="2"/>
      <c r="E40" s="2"/>
      <c r="F40" s="2"/>
      <c r="G40" s="2"/>
      <c r="H40" s="2"/>
      <c r="I40" s="2"/>
      <c r="J40" s="2"/>
      <c r="K40" s="2"/>
      <c r="L40" s="2"/>
      <c r="M40" s="101"/>
      <c r="Y40" s="7"/>
      <c r="Z40" s="7"/>
      <c r="AA40" s="7"/>
    </row>
    <row r="41" spans="1:27" ht="17" thickBot="1">
      <c r="A41" s="117"/>
      <c r="B41" s="3"/>
      <c r="C41" s="3"/>
      <c r="D41" s="3"/>
      <c r="E41" s="3"/>
      <c r="F41" s="3"/>
      <c r="G41" s="3"/>
      <c r="H41" s="3"/>
      <c r="I41" s="3"/>
      <c r="J41" s="3"/>
      <c r="K41" s="3"/>
      <c r="L41" s="3"/>
      <c r="M41" s="118"/>
      <c r="Y41" s="7"/>
      <c r="Z41" s="7"/>
      <c r="AA41" s="7"/>
    </row>
    <row r="42" spans="1:27">
      <c r="A42" s="2"/>
      <c r="B42" s="2"/>
      <c r="C42" s="2"/>
      <c r="D42" s="2"/>
      <c r="E42" s="2"/>
      <c r="F42" s="2"/>
      <c r="G42" s="2"/>
      <c r="H42" s="2"/>
      <c r="I42" s="2"/>
      <c r="J42" s="2"/>
      <c r="K42" s="2"/>
      <c r="L42" s="2"/>
      <c r="M42" s="2"/>
      <c r="Y42" s="7"/>
      <c r="Z42" s="7"/>
      <c r="AA42" s="7"/>
    </row>
    <row r="43" spans="1:27">
      <c r="A43" s="255"/>
      <c r="B43" s="255"/>
      <c r="C43" s="255"/>
      <c r="D43" s="255"/>
      <c r="E43" s="255"/>
      <c r="F43" s="255"/>
      <c r="G43" s="255"/>
      <c r="H43" s="255"/>
      <c r="I43" s="255"/>
      <c r="J43" s="255"/>
      <c r="K43" s="255"/>
      <c r="L43" s="255"/>
      <c r="M43" s="255"/>
      <c r="Q43" s="7"/>
      <c r="R43" s="7"/>
      <c r="S43" s="7"/>
      <c r="T43" s="7"/>
      <c r="U43" s="7"/>
      <c r="V43" s="7"/>
      <c r="W43" s="7"/>
      <c r="X43" s="7"/>
      <c r="Y43" s="145"/>
      <c r="Z43" s="7"/>
      <c r="AA43" s="7"/>
    </row>
    <row r="44" spans="1:27" ht="17">
      <c r="A44" s="2"/>
      <c r="B44" s="2"/>
      <c r="C44" s="2"/>
      <c r="D44" s="2"/>
      <c r="E44" s="2"/>
      <c r="F44" s="2"/>
      <c r="G44" s="2"/>
      <c r="H44" s="2"/>
      <c r="I44" s="2"/>
      <c r="J44" s="2"/>
      <c r="K44" s="2"/>
      <c r="L44" s="2"/>
      <c r="M44" s="2"/>
      <c r="Q44" s="119" t="s">
        <v>356</v>
      </c>
      <c r="R44" s="91"/>
      <c r="S44" s="91"/>
      <c r="T44" s="91"/>
      <c r="U44" s="91"/>
      <c r="V44" s="91"/>
      <c r="W44" s="91"/>
      <c r="X44" s="91"/>
      <c r="Y44" s="7"/>
      <c r="Z44" s="7"/>
      <c r="AA44" s="7"/>
    </row>
    <row r="45" spans="1:27">
      <c r="A45" s="2"/>
      <c r="B45" s="2"/>
      <c r="C45" s="2"/>
      <c r="D45" s="2"/>
      <c r="E45" s="2"/>
      <c r="F45" s="2"/>
      <c r="G45" s="2"/>
      <c r="H45" s="2"/>
      <c r="I45" s="2"/>
      <c r="J45" s="2"/>
      <c r="K45" s="2"/>
      <c r="L45" s="2"/>
      <c r="M45" s="2"/>
      <c r="Q45" s="7"/>
      <c r="R45" s="7"/>
      <c r="S45" s="7"/>
      <c r="T45" s="7"/>
      <c r="U45" s="7"/>
      <c r="V45" s="7"/>
      <c r="W45" s="7"/>
      <c r="X45" s="7"/>
      <c r="Y45" s="7"/>
      <c r="Z45" s="7"/>
      <c r="AA45" s="7"/>
    </row>
    <row r="46" spans="1:27" ht="18" thickBot="1">
      <c r="A46" s="2"/>
      <c r="B46" s="2"/>
      <c r="C46" s="2"/>
      <c r="D46" s="2"/>
      <c r="E46" s="2"/>
      <c r="F46" s="2"/>
      <c r="G46" s="2"/>
      <c r="H46" s="2"/>
      <c r="I46" s="2"/>
      <c r="J46" s="2"/>
      <c r="K46" s="2"/>
      <c r="L46" s="2"/>
      <c r="M46" s="2"/>
      <c r="Q46" s="126" t="s">
        <v>2</v>
      </c>
      <c r="R46" s="145" t="s">
        <v>359</v>
      </c>
      <c r="S46" s="145" t="s">
        <v>360</v>
      </c>
      <c r="T46" s="145" t="s">
        <v>362</v>
      </c>
      <c r="U46" s="145" t="s">
        <v>363</v>
      </c>
      <c r="V46" s="145" t="s">
        <v>357</v>
      </c>
      <c r="W46" s="145" t="s">
        <v>358</v>
      </c>
      <c r="X46" s="145" t="s">
        <v>361</v>
      </c>
      <c r="Y46" s="7"/>
      <c r="Z46" s="7"/>
      <c r="AA46" s="7"/>
    </row>
    <row r="47" spans="1:27">
      <c r="Q47" s="129">
        <v>2017</v>
      </c>
      <c r="R47" s="68">
        <v>32.35</v>
      </c>
      <c r="S47" s="68">
        <v>59.9</v>
      </c>
      <c r="T47" s="68">
        <v>111.6</v>
      </c>
      <c r="U47" s="68">
        <v>101.2</v>
      </c>
      <c r="V47" s="68">
        <v>3.09</v>
      </c>
      <c r="W47" s="68">
        <v>1.7749999999999999</v>
      </c>
      <c r="X47" s="68">
        <v>0.46</v>
      </c>
      <c r="Y47" s="7"/>
      <c r="Z47" s="7"/>
      <c r="AA47" s="7"/>
    </row>
    <row r="48" spans="1:27">
      <c r="Q48" s="129">
        <v>2018</v>
      </c>
      <c r="R48" s="68">
        <v>31.21</v>
      </c>
      <c r="S48" s="68">
        <v>57</v>
      </c>
      <c r="T48" s="68">
        <v>110.1</v>
      </c>
      <c r="U48" s="68">
        <v>106.8</v>
      </c>
      <c r="V48" s="68">
        <v>2.95</v>
      </c>
      <c r="W48" s="68">
        <v>1.6319999999999999</v>
      </c>
      <c r="X48" s="68">
        <v>0.435</v>
      </c>
    </row>
    <row r="49" spans="4:27">
      <c r="Q49" s="129">
        <v>2019</v>
      </c>
      <c r="R49" s="68">
        <v>31.8</v>
      </c>
      <c r="S49" s="68">
        <v>55.3</v>
      </c>
      <c r="T49" s="68">
        <v>104.6</v>
      </c>
      <c r="U49" s="68"/>
      <c r="V49" s="68">
        <v>2.8</v>
      </c>
      <c r="W49" s="68">
        <v>1.6419999999999999</v>
      </c>
      <c r="X49" s="68">
        <v>0.40899999999999997</v>
      </c>
    </row>
    <row r="50" spans="4:27">
      <c r="Y50" s="7"/>
      <c r="Z50" s="7"/>
      <c r="AA50" s="7"/>
    </row>
    <row r="51" spans="4:27">
      <c r="Q51" s="18" t="s">
        <v>122</v>
      </c>
      <c r="Y51" s="7"/>
      <c r="Z51" s="7"/>
      <c r="AA51" s="7"/>
    </row>
    <row r="52" spans="4:27">
      <c r="Q52" s="18" t="s">
        <v>216</v>
      </c>
      <c r="Y52" s="7"/>
      <c r="Z52" s="7"/>
      <c r="AA52" s="7"/>
    </row>
    <row r="53" spans="4:27">
      <c r="Q53" s="85" t="s">
        <v>217</v>
      </c>
      <c r="Y53" s="7"/>
      <c r="Z53" s="7"/>
      <c r="AA53" s="7"/>
    </row>
    <row r="54" spans="4:27">
      <c r="Y54" s="7"/>
      <c r="Z54" s="7"/>
      <c r="AA54" s="7"/>
    </row>
    <row r="55" spans="4:27">
      <c r="D55" t="s">
        <v>352</v>
      </c>
      <c r="Q55" s="254"/>
      <c r="R55" s="254"/>
      <c r="S55" s="254"/>
      <c r="T55" s="254"/>
      <c r="U55" s="254"/>
      <c r="V55" s="254"/>
      <c r="W55" s="254"/>
      <c r="X55" s="254"/>
      <c r="Y55" s="7"/>
      <c r="Z55" s="7"/>
      <c r="AA55" s="7"/>
    </row>
    <row r="56" spans="4:27">
      <c r="Q56" s="7"/>
      <c r="R56" s="7"/>
      <c r="V56" s="7"/>
      <c r="W56" s="7"/>
      <c r="X56" s="7"/>
      <c r="Y56" s="7"/>
      <c r="Z56" s="7"/>
      <c r="AA56" s="7"/>
    </row>
    <row r="57" spans="4:27">
      <c r="Q57" s="7"/>
      <c r="R57" s="7"/>
      <c r="S57" s="7"/>
      <c r="T57" s="7"/>
      <c r="U57" s="7"/>
      <c r="V57" s="7"/>
      <c r="W57" s="7"/>
      <c r="X57" s="7"/>
      <c r="Y57" s="7"/>
      <c r="Z57" s="7"/>
      <c r="AA57" s="7"/>
    </row>
    <row r="58" spans="4:27">
      <c r="Q58" s="7"/>
      <c r="R58" s="7"/>
      <c r="S58" s="7"/>
      <c r="T58" s="7"/>
      <c r="U58" s="7"/>
      <c r="V58" s="7"/>
      <c r="W58" s="7"/>
      <c r="X58" s="7"/>
      <c r="Y58" s="7"/>
      <c r="Z58" s="7"/>
      <c r="AA58" s="7"/>
    </row>
    <row r="59" spans="4:27">
      <c r="Q59" s="59"/>
      <c r="R59" s="59"/>
      <c r="S59" s="67"/>
      <c r="T59" s="67"/>
      <c r="U59" s="67"/>
      <c r="V59" s="59"/>
      <c r="W59" s="7"/>
      <c r="X59" s="7"/>
      <c r="Y59" s="7"/>
      <c r="Z59" s="7"/>
      <c r="AA59" s="7"/>
    </row>
    <row r="60" spans="4:27">
      <c r="Q60" s="59"/>
      <c r="R60" s="59"/>
      <c r="S60" s="67"/>
      <c r="T60" s="67"/>
      <c r="U60" s="67"/>
      <c r="V60" s="2"/>
    </row>
    <row r="61" spans="4:27">
      <c r="Q61" s="59"/>
      <c r="R61" s="59"/>
      <c r="S61" s="67"/>
      <c r="T61" s="67"/>
      <c r="U61" s="67"/>
      <c r="V61" s="2"/>
    </row>
    <row r="62" spans="4:27">
      <c r="Q62" s="59"/>
      <c r="R62" s="59"/>
      <c r="S62" s="67"/>
      <c r="T62" s="67"/>
      <c r="U62" s="67"/>
      <c r="V62" s="2"/>
    </row>
    <row r="63" spans="4:27">
      <c r="Q63" s="59"/>
      <c r="R63" s="59"/>
      <c r="S63" s="67"/>
      <c r="T63" s="67"/>
      <c r="U63" s="67"/>
      <c r="V63" s="2"/>
    </row>
    <row r="64" spans="4:27">
      <c r="Q64" s="59"/>
      <c r="R64" s="59"/>
      <c r="S64" s="67"/>
      <c r="T64" s="67"/>
      <c r="U64" s="67"/>
      <c r="V64" s="2"/>
    </row>
    <row r="65" spans="17:22">
      <c r="Q65" s="2"/>
      <c r="R65" s="2"/>
      <c r="S65" s="2"/>
      <c r="T65" s="2"/>
      <c r="U65" s="2"/>
      <c r="V65" s="2"/>
    </row>
    <row r="66" spans="17:22">
      <c r="Q66" s="2"/>
      <c r="R66" s="2"/>
      <c r="S66" s="2"/>
      <c r="T66" s="2"/>
      <c r="U66" s="2"/>
      <c r="V66" s="2"/>
    </row>
    <row r="67" spans="17:22">
      <c r="Q67" s="2"/>
      <c r="R67" s="2"/>
      <c r="S67" s="2"/>
      <c r="T67" s="2"/>
      <c r="U67" s="2"/>
      <c r="V67" s="2"/>
    </row>
    <row r="68" spans="17:22">
      <c r="Q68" s="2"/>
      <c r="R68" s="2"/>
      <c r="S68" s="2"/>
      <c r="T68" s="2"/>
      <c r="U68" s="2"/>
      <c r="V68" s="2"/>
    </row>
    <row r="69" spans="17:22">
      <c r="Q69" s="2"/>
      <c r="R69" s="2"/>
      <c r="S69" s="2"/>
      <c r="T69" s="2"/>
      <c r="U69" s="2"/>
      <c r="V69" s="2"/>
    </row>
    <row r="70" spans="17:22">
      <c r="Q70" s="2"/>
      <c r="R70" s="2"/>
      <c r="S70" s="2"/>
      <c r="T70" s="2"/>
      <c r="U70" s="2"/>
      <c r="V70" s="2"/>
    </row>
  </sheetData>
  <pageMargins left="0.7" right="0.7" top="0.75" bottom="0.75" header="0.3" footer="0.3"/>
  <pageSetup orientation="landscape" horizontalDpi="0" verticalDpi="0"/>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 Page</vt:lpstr>
      <vt:lpstr>Industry Data</vt:lpstr>
      <vt:lpstr>AB InBev</vt:lpstr>
      <vt:lpstr>Heineken </vt:lpstr>
      <vt:lpstr>#1 Financial Dashboard</vt:lpstr>
      <vt:lpstr>#2 Dashboard</vt:lpstr>
      <vt:lpstr>'#2 Dashboard'!Print_Area</vt:lpstr>
      <vt:lpstr>'Cover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2020-10-10T16:06:51Z</dcterms:created>
  <dcterms:modified xsi:type="dcterms:W3CDTF">2020-10-13T01:20:49Z</dcterms:modified>
</cp:coreProperties>
</file>