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codeName="ThisWorkbook"/>
  <xr:revisionPtr revIDLastSave="0" documentId="13_ncr:1_{610E83E1-03DD-4F8C-9A71-B8839F71DCEE}"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1" l="1"/>
  <c r="F18" i="11"/>
  <c r="H18" i="11" s="1"/>
  <c r="H16" i="11"/>
  <c r="F23" i="11"/>
  <c r="H31" i="11"/>
  <c r="H32" i="11"/>
  <c r="E20" i="11"/>
  <c r="F20" i="11" s="1"/>
  <c r="E21" i="11" s="1"/>
  <c r="H7" i="11"/>
  <c r="F21" i="11" l="1"/>
  <c r="H21" i="11" s="1"/>
  <c r="E10" i="11"/>
  <c r="H28" i="11" l="1"/>
  <c r="E11" i="11"/>
  <c r="I5" i="11"/>
  <c r="I4" i="11" s="1"/>
  <c r="H27" i="11"/>
  <c r="H26" i="11"/>
  <c r="H15" i="11"/>
  <c r="H9" i="11"/>
  <c r="F11" i="11" l="1"/>
  <c r="E12" i="11" s="1"/>
  <c r="I6" i="11"/>
  <c r="H10" i="11" l="1"/>
  <c r="E30" i="11"/>
  <c r="H11" i="11"/>
  <c r="E13" i="11"/>
  <c r="J5" i="11"/>
  <c r="K5" i="11" s="1"/>
  <c r="L5" i="11" s="1"/>
  <c r="M5" i="11" s="1"/>
  <c r="N5" i="11" s="1"/>
  <c r="O5" i="11" s="1"/>
  <c r="P5" i="11" s="1"/>
  <c r="H29" i="11" l="1"/>
  <c r="H30" i="11"/>
  <c r="H17" i="11"/>
  <c r="E22" i="11"/>
  <c r="E23" i="11" s="1"/>
  <c r="H12" i="11"/>
  <c r="F13" i="11"/>
  <c r="H13" i="11" s="1"/>
  <c r="P4" i="11"/>
  <c r="Q5" i="11"/>
  <c r="R5" i="11" s="1"/>
  <c r="S5" i="11" s="1"/>
  <c r="T5" i="11" s="1"/>
  <c r="U5" i="11" s="1"/>
  <c r="V5" i="11" s="1"/>
  <c r="W5" i="11" s="1"/>
  <c r="J6" i="11"/>
  <c r="H22"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K6" i="11"/>
  <c r="BL6" i="11" l="1"/>
  <c r="BM5" i="11"/>
  <c r="BN5" i="11" l="1"/>
  <c r="BM4" i="11"/>
  <c r="BM6" i="11"/>
  <c r="BN6" i="11" l="1"/>
  <c r="BO5" i="11"/>
  <c r="BO6" i="11" l="1"/>
  <c r="BP5" i="11"/>
  <c r="BP6" i="11" l="1"/>
  <c r="BQ5" i="11"/>
  <c r="BQ6" i="11" l="1"/>
  <c r="BR5" i="11"/>
  <c r="BS5" i="11" l="1"/>
  <c r="BR6" i="11"/>
  <c r="BS6" i="11" l="1"/>
  <c r="BT5" i="11"/>
  <c r="BT4" i="11" l="1"/>
  <c r="BT6" i="11"/>
  <c r="BU5" i="11"/>
  <c r="BU6" i="11" l="1"/>
  <c r="BV5" i="11"/>
  <c r="BW5" i="11" l="1"/>
  <c r="BV6" i="11"/>
  <c r="BX5" i="11" l="1"/>
  <c r="BW6" i="11"/>
  <c r="BX6" i="11" l="1"/>
  <c r="BY5" i="11"/>
  <c r="BY6" i="11" l="1"/>
  <c r="BZ5" i="11"/>
  <c r="BZ6" i="11" l="1"/>
  <c r="CA5" i="11"/>
  <c r="CA4" i="11" l="1"/>
  <c r="CA6" i="11"/>
  <c r="CB5" i="11"/>
  <c r="CB6" i="11" l="1"/>
  <c r="CC5" i="11"/>
  <c r="CD5" i="11" l="1"/>
  <c r="CC6" i="11"/>
  <c r="CE5" i="11" l="1"/>
  <c r="CD6" i="11"/>
  <c r="CE6" i="11" l="1"/>
  <c r="CF5" i="11"/>
  <c r="CF6" i="11" l="1"/>
  <c r="CG5" i="11"/>
  <c r="CG6" i="11" l="1"/>
  <c r="CH5" i="11"/>
  <c r="CH4" i="11" l="1"/>
  <c r="CH6" i="11"/>
  <c r="CI5" i="11"/>
  <c r="CI6" i="11" l="1"/>
  <c r="CJ5" i="11"/>
  <c r="CK5" i="11" l="1"/>
  <c r="CJ6" i="11"/>
  <c r="CL5" i="11" l="1"/>
  <c r="CK6" i="11"/>
  <c r="CL6" i="11" l="1"/>
  <c r="CM5" i="11"/>
  <c r="CM6" i="11" l="1"/>
  <c r="CN5" i="11"/>
  <c r="CN6" i="11" s="1"/>
</calcChain>
</file>

<file path=xl/sharedStrings.xml><?xml version="1.0" encoding="utf-8"?>
<sst xmlns="http://schemas.openxmlformats.org/spreadsheetml/2006/main" count="84" uniqueCount="62">
  <si>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</si>
  <si>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</si>
  <si>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</si>
  <si>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</si>
  <si>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</si>
  <si>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</si>
  <si>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</si>
  <si>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</si>
  <si>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</si>
  <si>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</si>
  <si>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</si>
  <si>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</si>
  <si>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</si>
  <si>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</si>
  <si>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</si>
  <si>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</si>
  <si>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</si>
  <si>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</si>
  <si>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</si>
  <si>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</si>
  <si>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</si>
  <si>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</si>
  <si>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</si>
  <si>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</si>
  <si>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</si>
  <si>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</si>
  <si>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</si>
  <si>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</si>
  <si>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</si>
  <si>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</si>
  <si>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</si>
  <si>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</si>
  <si>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</si>
  <si>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</si>
  <si>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</si>
  <si>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</si>
  <si>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</si>
  <si>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</si>
  <si>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PLATAFORMA DE GESTIÓN</t>
  </si>
  <si>
    <t>Proyecto Bootcamp</t>
  </si>
  <si>
    <t>Yommara Stefanny Salcedo Joya</t>
  </si>
  <si>
    <t>Responsable: Yommara Stefanny Salcedo Joya</t>
  </si>
  <si>
    <t xml:space="preserve">ANALISIS INICIAL </t>
  </si>
  <si>
    <t>Propuesta de proyecto</t>
  </si>
  <si>
    <t>Objetivos proyecto</t>
  </si>
  <si>
    <t>Intalación programas principales</t>
  </si>
  <si>
    <t>Instalación librerias</t>
  </si>
  <si>
    <t>Diseñar estructura básica inicial de la página</t>
  </si>
  <si>
    <t>Pruebas de funcionamiento</t>
  </si>
  <si>
    <t>Generar una base de datos inicial</t>
  </si>
  <si>
    <t>Realizar la conexión de la base de datos para visualización en HTML con flask</t>
  </si>
  <si>
    <t>PROGRAMACION</t>
  </si>
  <si>
    <t>ENTREGABLES</t>
  </si>
  <si>
    <t>Modelo de negocios Canvas</t>
  </si>
  <si>
    <t>Planificación de interfaz de usuario</t>
  </si>
  <si>
    <t>Creación proyecto Phyton con servidor Web virtual</t>
  </si>
  <si>
    <t>Programación funciones CRUD para realizar cambios desde la plataforma web</t>
  </si>
  <si>
    <t>Generar y actualizar repositorio</t>
  </si>
  <si>
    <t>Diseño final de plataforma de gestion</t>
  </si>
  <si>
    <t>Documento de soporte web</t>
  </si>
  <si>
    <t>Pruebas de funcionamiento final</t>
  </si>
  <si>
    <t>Presentación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</si>
</sst>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0"/>
      <name val="Arial"/>
      <family val="2"/>
    </font>
    <font>
      <sz val="8"/>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34998626667073579"/>
      </right>
      <top/>
      <bottom style="medium">
        <color theme="0" tint="-0.14996795556505021"/>
      </bottom>
      <diagonal/>
    </border>
    <border>
      <left/>
      <right style="medium">
        <color theme="0" tint="-0.14990691854609822"/>
      </right>
      <top/>
      <bottom style="medium">
        <color theme="0" tint="-0.14996795556505021"/>
      </bottom>
      <diagonal/>
    </border>
    <border>
      <left style="thin">
        <color theme="0" tint="-0.34998626667073579"/>
      </left>
      <right style="medium">
        <color theme="0" tint="-0.14993743705557422"/>
      </right>
      <top/>
      <bottom style="medium">
        <color theme="0" tint="-0.14996795556505021"/>
      </bottom>
      <diagonal/>
    </border>
    <border>
      <left/>
      <right style="thin">
        <color theme="0" tint="-0.249977111117893"/>
      </right>
      <top/>
      <bottom/>
      <diagonal/>
    </border>
    <border>
      <left style="thin">
        <color theme="0" tint="-0.249977111117893"/>
      </left>
      <right style="medium">
        <color theme="0" tint="-0.14990691854609822"/>
      </right>
      <top/>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8" fillId="15" borderId="11" applyNumberFormat="0" applyAlignment="0" applyProtection="0"/>
    <xf numFmtId="0" fontId="29" fillId="16" borderId="12" applyNumberFormat="0" applyAlignment="0" applyProtection="0"/>
    <xf numFmtId="0" fontId="30" fillId="16" borderId="11" applyNumberFormat="0" applyAlignment="0" applyProtection="0"/>
    <xf numFmtId="0" fontId="31" fillId="0" borderId="13" applyNumberFormat="0" applyFill="0" applyAlignment="0" applyProtection="0"/>
    <xf numFmtId="0" fontId="32" fillId="17" borderId="14" applyNumberFormat="0" applyAlignment="0" applyProtection="0"/>
    <xf numFmtId="0" fontId="33" fillId="0" borderId="0" applyNumberFormat="0" applyFill="0" applyBorder="0" applyAlignment="0" applyProtection="0"/>
    <xf numFmtId="0" fontId="9" fillId="18"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168" fontId="0" fillId="7" borderId="2" xfId="0" applyNumberFormat="1" applyFill="1" applyBorder="1" applyAlignment="1">
      <alignment horizontal="center" vertical="center"/>
    </xf>
    <xf numFmtId="168" fontId="5" fillId="7" borderId="2" xfId="0" applyNumberFormat="1" applyFont="1" applyFill="1" applyBorder="1" applyAlignment="1">
      <alignment horizontal="center" vertical="center"/>
    </xf>
    <xf numFmtId="168" fontId="9" fillId="3" borderId="2" xfId="10"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4"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9"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70" fontId="9" fillId="0" borderId="3" xfId="9">
      <alignment horizontal="center" vertical="center"/>
    </xf>
    <xf numFmtId="0" fontId="10" fillId="0" borderId="0" xfId="7" applyAlignment="1">
      <alignment horizontal="left" vertical="top" wrapText="1"/>
    </xf>
    <xf numFmtId="0" fontId="32" fillId="0" borderId="0" xfId="0" applyFont="1"/>
    <xf numFmtId="0" fontId="35" fillId="0" borderId="0" xfId="1" applyFont="1" applyProtection="1">
      <alignment vertical="top"/>
    </xf>
    <xf numFmtId="168" fontId="9" fillId="4" borderId="2" xfId="10" applyFont="1" applyFill="1">
      <alignment horizontal="center" vertical="center"/>
    </xf>
    <xf numFmtId="171" fontId="0" fillId="6" borderId="4" xfId="0" applyNumberFormat="1" applyFill="1" applyBorder="1" applyAlignment="1">
      <alignment horizontal="center" vertical="center" wrapText="1"/>
    </xf>
    <xf numFmtId="171" fontId="0" fillId="6" borderId="1" xfId="0" applyNumberFormat="1" applyFill="1" applyBorder="1" applyAlignment="1">
      <alignment horizontal="center" vertical="center" wrapText="1"/>
    </xf>
    <xf numFmtId="171" fontId="0" fillId="6" borderId="5" xfId="0" applyNumberFormat="1" applyFill="1" applyBorder="1" applyAlignment="1">
      <alignment horizontal="center" vertical="center" wrapText="1"/>
    </xf>
    <xf numFmtId="0" fontId="12" fillId="10" borderId="17" xfId="0" applyFont="1" applyFill="1" applyBorder="1" applyAlignment="1">
      <alignment horizontal="center" vertical="center" shrinkToFit="1"/>
    </xf>
    <xf numFmtId="0" fontId="12" fillId="10" borderId="18" xfId="0" applyFont="1" applyFill="1" applyBorder="1" applyAlignment="1">
      <alignment horizontal="center" vertical="center" shrinkToFit="1"/>
    </xf>
    <xf numFmtId="0" fontId="12" fillId="10" borderId="19" xfId="0" applyFont="1" applyFill="1" applyBorder="1" applyAlignment="1">
      <alignment horizontal="center" vertical="center" shrinkToFit="1"/>
    </xf>
    <xf numFmtId="169" fontId="11" fillId="6" borderId="20" xfId="0" applyNumberFormat="1" applyFont="1" applyFill="1" applyBorder="1" applyAlignment="1">
      <alignment horizontal="center" vertical="center"/>
    </xf>
    <xf numFmtId="169" fontId="11" fillId="6" borderId="21" xfId="0" applyNumberFormat="1"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35"/>
  <sheetViews>
    <sheetView showGridLines="0" tabSelected="1" showRuler="0" zoomScaleNormal="100" zoomScalePageLayoutView="70" workbookViewId="0">
      <pane ySplit="6" topLeftCell="A27" activePane="bottomLeft" state="frozen"/>
      <selection pane="bottomLeft" activeCell="E29" sqref="E29"/>
    </sheetView>
  </sheetViews>
  <sheetFormatPr baseColWidth="10" defaultColWidth="9.140625" defaultRowHeight="30" customHeight="1" x14ac:dyDescent="0.25"/>
  <cols>
    <col min="1" max="1" width="2.7109375" style="42" customWidth="1"/>
    <col min="2" max="2" width="32.7109375" customWidth="1"/>
    <col min="3" max="3" width="30.7109375" customWidth="1"/>
    <col min="4" max="4" width="10.7109375" customWidth="1"/>
    <col min="5" max="5" width="10.42578125" style="5" customWidth="1"/>
    <col min="6" max="6" width="10.42578125" customWidth="1"/>
    <col min="7" max="7" width="3.140625" hidden="1" customWidth="1"/>
    <col min="8" max="8" width="6.140625" hidden="1" customWidth="1"/>
    <col min="9" max="92" width="3.28515625" customWidth="1"/>
  </cols>
  <sheetData>
    <row r="1" spans="1:92" ht="30" customHeight="1" x14ac:dyDescent="0.45">
      <c r="A1" s="43" t="s">
        <v>0</v>
      </c>
      <c r="B1" s="46" t="s">
        <v>38</v>
      </c>
      <c r="C1" s="1"/>
      <c r="D1" s="2"/>
      <c r="E1" s="4"/>
      <c r="F1" s="31"/>
      <c r="H1" s="2"/>
      <c r="I1" s="83" t="s">
        <v>23</v>
      </c>
    </row>
    <row r="2" spans="1:92" ht="30" customHeight="1" x14ac:dyDescent="0.3">
      <c r="A2" s="42" t="s">
        <v>1</v>
      </c>
      <c r="B2" s="47" t="s">
        <v>39</v>
      </c>
      <c r="I2" s="84" t="s">
        <v>24</v>
      </c>
    </row>
    <row r="3" spans="1:92" ht="30" customHeight="1" x14ac:dyDescent="0.25">
      <c r="A3" s="42" t="s">
        <v>2</v>
      </c>
      <c r="B3" s="82" t="s">
        <v>41</v>
      </c>
      <c r="C3" s="76" t="s">
        <v>16</v>
      </c>
      <c r="D3" s="77"/>
      <c r="E3" s="81">
        <v>45834</v>
      </c>
      <c r="F3" s="81"/>
    </row>
    <row r="4" spans="1:92" ht="30" customHeight="1" x14ac:dyDescent="0.25">
      <c r="A4" s="43" t="s">
        <v>3</v>
      </c>
      <c r="B4" s="82"/>
      <c r="C4" s="76" t="s">
        <v>17</v>
      </c>
      <c r="D4" s="77"/>
      <c r="E4" s="7">
        <v>1</v>
      </c>
      <c r="I4" s="86">
        <f>+I5</f>
        <v>45831</v>
      </c>
      <c r="J4" s="87"/>
      <c r="K4" s="87"/>
      <c r="L4" s="87"/>
      <c r="M4" s="87"/>
      <c r="N4" s="87"/>
      <c r="O4" s="88"/>
      <c r="P4" s="78">
        <f>P5</f>
        <v>45838</v>
      </c>
      <c r="Q4" s="79"/>
      <c r="R4" s="79"/>
      <c r="S4" s="79"/>
      <c r="T4" s="79"/>
      <c r="U4" s="79"/>
      <c r="V4" s="80"/>
      <c r="W4" s="78">
        <f>W5</f>
        <v>45845</v>
      </c>
      <c r="X4" s="79"/>
      <c r="Y4" s="79"/>
      <c r="Z4" s="79"/>
      <c r="AA4" s="79"/>
      <c r="AB4" s="79"/>
      <c r="AC4" s="80"/>
      <c r="AD4" s="78">
        <f>AD5</f>
        <v>45852</v>
      </c>
      <c r="AE4" s="79"/>
      <c r="AF4" s="79"/>
      <c r="AG4" s="79"/>
      <c r="AH4" s="79"/>
      <c r="AI4" s="79"/>
      <c r="AJ4" s="80"/>
      <c r="AK4" s="78">
        <f>AK5</f>
        <v>45859</v>
      </c>
      <c r="AL4" s="79"/>
      <c r="AM4" s="79"/>
      <c r="AN4" s="79"/>
      <c r="AO4" s="79"/>
      <c r="AP4" s="79"/>
      <c r="AQ4" s="80"/>
      <c r="AR4" s="78">
        <f>AR5</f>
        <v>45866</v>
      </c>
      <c r="AS4" s="79"/>
      <c r="AT4" s="79"/>
      <c r="AU4" s="79"/>
      <c r="AV4" s="79"/>
      <c r="AW4" s="79"/>
      <c r="AX4" s="80"/>
      <c r="AY4" s="78">
        <f>AY5</f>
        <v>45873</v>
      </c>
      <c r="AZ4" s="79"/>
      <c r="BA4" s="79"/>
      <c r="BB4" s="79"/>
      <c r="BC4" s="79"/>
      <c r="BD4" s="79"/>
      <c r="BE4" s="80"/>
      <c r="BF4" s="78">
        <f>BF5</f>
        <v>45880</v>
      </c>
      <c r="BG4" s="79"/>
      <c r="BH4" s="79"/>
      <c r="BI4" s="79"/>
      <c r="BJ4" s="79"/>
      <c r="BK4" s="79"/>
      <c r="BL4" s="80"/>
      <c r="BM4" s="86">
        <f>BM5</f>
        <v>45887</v>
      </c>
      <c r="BN4" s="87"/>
      <c r="BO4" s="87"/>
      <c r="BP4" s="87"/>
      <c r="BQ4" s="87"/>
      <c r="BR4" s="87"/>
      <c r="BS4" s="88"/>
      <c r="BT4" s="86">
        <f>BT5</f>
        <v>45894</v>
      </c>
      <c r="BU4" s="87"/>
      <c r="BV4" s="87"/>
      <c r="BW4" s="87"/>
      <c r="BX4" s="87"/>
      <c r="BY4" s="87"/>
      <c r="BZ4" s="88"/>
      <c r="CA4" s="86">
        <f>CA5</f>
        <v>45901</v>
      </c>
      <c r="CB4" s="87"/>
      <c r="CC4" s="87"/>
      <c r="CD4" s="87"/>
      <c r="CE4" s="87"/>
      <c r="CF4" s="87"/>
      <c r="CG4" s="88"/>
      <c r="CH4" s="86">
        <f>CH5</f>
        <v>45908</v>
      </c>
      <c r="CI4" s="87"/>
      <c r="CJ4" s="87"/>
      <c r="CK4" s="87"/>
      <c r="CL4" s="87"/>
      <c r="CM4" s="87"/>
      <c r="CN4" s="88"/>
    </row>
    <row r="5" spans="1:92" ht="15" customHeight="1" x14ac:dyDescent="0.25">
      <c r="A5" s="43" t="s">
        <v>4</v>
      </c>
      <c r="B5" s="59"/>
      <c r="C5" s="59"/>
      <c r="D5" s="59"/>
      <c r="E5" s="59"/>
      <c r="F5" s="59"/>
      <c r="G5" s="59"/>
      <c r="I5" s="73">
        <f>Inicio_del_proyecto-WEEKDAY(Inicio_del_proyecto,1)+2+7*(Semana_para_mostrar-1)</f>
        <v>45831</v>
      </c>
      <c r="J5" s="74">
        <f>I5+1</f>
        <v>45832</v>
      </c>
      <c r="K5" s="74">
        <f t="shared" ref="K5:AX5" si="0">J5+1</f>
        <v>45833</v>
      </c>
      <c r="L5" s="74">
        <f t="shared" si="0"/>
        <v>45834</v>
      </c>
      <c r="M5" s="74">
        <f t="shared" si="0"/>
        <v>45835</v>
      </c>
      <c r="N5" s="74">
        <f t="shared" si="0"/>
        <v>45836</v>
      </c>
      <c r="O5" s="75">
        <f t="shared" si="0"/>
        <v>45837</v>
      </c>
      <c r="P5" s="73">
        <f>O5+1</f>
        <v>45838</v>
      </c>
      <c r="Q5" s="74">
        <f>P5+1</f>
        <v>45839</v>
      </c>
      <c r="R5" s="74">
        <f t="shared" si="0"/>
        <v>45840</v>
      </c>
      <c r="S5" s="74">
        <f t="shared" si="0"/>
        <v>45841</v>
      </c>
      <c r="T5" s="74">
        <f t="shared" si="0"/>
        <v>45842</v>
      </c>
      <c r="U5" s="74">
        <f t="shared" si="0"/>
        <v>45843</v>
      </c>
      <c r="V5" s="75">
        <f t="shared" si="0"/>
        <v>45844</v>
      </c>
      <c r="W5" s="73">
        <f>V5+1</f>
        <v>45845</v>
      </c>
      <c r="X5" s="74">
        <f>W5+1</f>
        <v>45846</v>
      </c>
      <c r="Y5" s="74">
        <f t="shared" si="0"/>
        <v>45847</v>
      </c>
      <c r="Z5" s="74">
        <f t="shared" si="0"/>
        <v>45848</v>
      </c>
      <c r="AA5" s="74">
        <f t="shared" si="0"/>
        <v>45849</v>
      </c>
      <c r="AB5" s="74">
        <f t="shared" si="0"/>
        <v>45850</v>
      </c>
      <c r="AC5" s="75">
        <f t="shared" si="0"/>
        <v>45851</v>
      </c>
      <c r="AD5" s="73">
        <f>AC5+1</f>
        <v>45852</v>
      </c>
      <c r="AE5" s="74">
        <f>AD5+1</f>
        <v>45853</v>
      </c>
      <c r="AF5" s="74">
        <f t="shared" si="0"/>
        <v>45854</v>
      </c>
      <c r="AG5" s="74">
        <f t="shared" si="0"/>
        <v>45855</v>
      </c>
      <c r="AH5" s="74">
        <f t="shared" si="0"/>
        <v>45856</v>
      </c>
      <c r="AI5" s="74">
        <f t="shared" si="0"/>
        <v>45857</v>
      </c>
      <c r="AJ5" s="75">
        <f t="shared" si="0"/>
        <v>45858</v>
      </c>
      <c r="AK5" s="73">
        <f>AJ5+1</f>
        <v>45859</v>
      </c>
      <c r="AL5" s="74">
        <f>AK5+1</f>
        <v>45860</v>
      </c>
      <c r="AM5" s="74">
        <f t="shared" si="0"/>
        <v>45861</v>
      </c>
      <c r="AN5" s="74">
        <f t="shared" si="0"/>
        <v>45862</v>
      </c>
      <c r="AO5" s="74">
        <f t="shared" si="0"/>
        <v>45863</v>
      </c>
      <c r="AP5" s="74">
        <f t="shared" si="0"/>
        <v>45864</v>
      </c>
      <c r="AQ5" s="75">
        <f t="shared" si="0"/>
        <v>45865</v>
      </c>
      <c r="AR5" s="73">
        <f>AQ5+1</f>
        <v>45866</v>
      </c>
      <c r="AS5" s="74">
        <f>AR5+1</f>
        <v>45867</v>
      </c>
      <c r="AT5" s="74">
        <f t="shared" si="0"/>
        <v>45868</v>
      </c>
      <c r="AU5" s="74">
        <f t="shared" si="0"/>
        <v>45869</v>
      </c>
      <c r="AV5" s="74">
        <f t="shared" si="0"/>
        <v>45870</v>
      </c>
      <c r="AW5" s="74">
        <f t="shared" si="0"/>
        <v>45871</v>
      </c>
      <c r="AX5" s="75">
        <f t="shared" si="0"/>
        <v>45872</v>
      </c>
      <c r="AY5" s="73">
        <f>AX5+1</f>
        <v>45873</v>
      </c>
      <c r="AZ5" s="74">
        <f>AY5+1</f>
        <v>45874</v>
      </c>
      <c r="BA5" s="74">
        <f t="shared" ref="BA5:BE5" si="1">AZ5+1</f>
        <v>45875</v>
      </c>
      <c r="BB5" s="74">
        <f t="shared" si="1"/>
        <v>45876</v>
      </c>
      <c r="BC5" s="74">
        <f t="shared" si="1"/>
        <v>45877</v>
      </c>
      <c r="BD5" s="74">
        <f t="shared" si="1"/>
        <v>45878</v>
      </c>
      <c r="BE5" s="75">
        <f t="shared" si="1"/>
        <v>45879</v>
      </c>
      <c r="BF5" s="73">
        <f>BE5+1</f>
        <v>45880</v>
      </c>
      <c r="BG5" s="74">
        <f>BF5+1</f>
        <v>45881</v>
      </c>
      <c r="BH5" s="74">
        <f t="shared" ref="BH5:BL5" si="2">BG5+1</f>
        <v>45882</v>
      </c>
      <c r="BI5" s="74">
        <f t="shared" si="2"/>
        <v>45883</v>
      </c>
      <c r="BJ5" s="74">
        <f t="shared" si="2"/>
        <v>45884</v>
      </c>
      <c r="BK5" s="74">
        <f t="shared" si="2"/>
        <v>45885</v>
      </c>
      <c r="BL5" s="75">
        <f t="shared" si="2"/>
        <v>45886</v>
      </c>
      <c r="BM5" s="73">
        <f>BL5+1</f>
        <v>45887</v>
      </c>
      <c r="BN5" s="74">
        <f>BM5+1</f>
        <v>45888</v>
      </c>
      <c r="BO5" s="92">
        <f t="shared" ref="BO5" si="3">BN5+1</f>
        <v>45889</v>
      </c>
      <c r="BP5" s="93">
        <f t="shared" ref="BP5" si="4">BO5+1</f>
        <v>45890</v>
      </c>
      <c r="BQ5" s="74">
        <f t="shared" ref="BQ5" si="5">BP5+1</f>
        <v>45891</v>
      </c>
      <c r="BR5" s="74">
        <f t="shared" ref="BR5" si="6">BQ5+1</f>
        <v>45892</v>
      </c>
      <c r="BS5" s="75">
        <f t="shared" ref="BS5" si="7">BR5+1</f>
        <v>45893</v>
      </c>
      <c r="BT5" s="73">
        <f>BS5+1</f>
        <v>45894</v>
      </c>
      <c r="BU5" s="74">
        <f>BT5+1</f>
        <v>45895</v>
      </c>
      <c r="BV5" s="74">
        <f t="shared" ref="BV5" si="8">BU5+1</f>
        <v>45896</v>
      </c>
      <c r="BW5" s="74">
        <f t="shared" ref="BW5" si="9">BV5+1</f>
        <v>45897</v>
      </c>
      <c r="BX5" s="74">
        <f t="shared" ref="BX5" si="10">BW5+1</f>
        <v>45898</v>
      </c>
      <c r="BY5" s="74">
        <f t="shared" ref="BY5" si="11">BX5+1</f>
        <v>45899</v>
      </c>
      <c r="BZ5" s="75">
        <f t="shared" ref="BZ5" si="12">BY5+1</f>
        <v>45900</v>
      </c>
      <c r="CA5" s="73">
        <f>BZ5+1</f>
        <v>45901</v>
      </c>
      <c r="CB5" s="74">
        <f>CA5+1</f>
        <v>45902</v>
      </c>
      <c r="CC5" s="74">
        <f t="shared" ref="CC5" si="13">CB5+1</f>
        <v>45903</v>
      </c>
      <c r="CD5" s="74">
        <f t="shared" ref="CD5" si="14">CC5+1</f>
        <v>45904</v>
      </c>
      <c r="CE5" s="74">
        <f t="shared" ref="CE5" si="15">CD5+1</f>
        <v>45905</v>
      </c>
      <c r="CF5" s="74">
        <f t="shared" ref="CF5" si="16">CE5+1</f>
        <v>45906</v>
      </c>
      <c r="CG5" s="75">
        <f t="shared" ref="CG5" si="17">CF5+1</f>
        <v>45907</v>
      </c>
      <c r="CH5" s="73">
        <f>CG5+1</f>
        <v>45908</v>
      </c>
      <c r="CI5" s="74">
        <f>CH5+1</f>
        <v>45909</v>
      </c>
      <c r="CJ5" s="74">
        <f t="shared" ref="CJ5" si="18">CI5+1</f>
        <v>45910</v>
      </c>
      <c r="CK5" s="74">
        <f t="shared" ref="CK5" si="19">CJ5+1</f>
        <v>45911</v>
      </c>
      <c r="CL5" s="74">
        <f t="shared" ref="CL5" si="20">CK5+1</f>
        <v>45912</v>
      </c>
      <c r="CM5" s="74">
        <f t="shared" ref="CM5" si="21">CL5+1</f>
        <v>45913</v>
      </c>
      <c r="CN5" s="75">
        <f t="shared" ref="CN5" si="22">CM5+1</f>
        <v>45914</v>
      </c>
    </row>
    <row r="6" spans="1:92" ht="30" customHeight="1" thickBot="1" x14ac:dyDescent="0.3">
      <c r="A6" s="43" t="s">
        <v>5</v>
      </c>
      <c r="B6" s="8" t="s">
        <v>14</v>
      </c>
      <c r="C6" s="9" t="s">
        <v>18</v>
      </c>
      <c r="D6" s="9" t="s">
        <v>19</v>
      </c>
      <c r="E6" s="9" t="s">
        <v>20</v>
      </c>
      <c r="F6" s="9" t="s">
        <v>21</v>
      </c>
      <c r="G6" s="9"/>
      <c r="H6" s="9" t="s">
        <v>22</v>
      </c>
      <c r="I6" s="10" t="str">
        <f t="shared" ref="I6" si="23">LEFT(TEXT(I5,"ddd"),1)</f>
        <v>l</v>
      </c>
      <c r="J6" s="10" t="str">
        <f t="shared" ref="J6:AR6" si="24">LEFT(TEXT(J5,"ddd"),1)</f>
        <v>m</v>
      </c>
      <c r="K6" s="10" t="str">
        <f t="shared" si="24"/>
        <v>m</v>
      </c>
      <c r="L6" s="10" t="str">
        <f t="shared" si="24"/>
        <v>j</v>
      </c>
      <c r="M6" s="10" t="str">
        <f t="shared" si="24"/>
        <v>v</v>
      </c>
      <c r="N6" s="10" t="str">
        <f t="shared" si="24"/>
        <v>s</v>
      </c>
      <c r="O6" s="10" t="str">
        <f t="shared" si="24"/>
        <v>d</v>
      </c>
      <c r="P6" s="10" t="str">
        <f t="shared" si="24"/>
        <v>l</v>
      </c>
      <c r="Q6" s="10" t="str">
        <f t="shared" si="24"/>
        <v>m</v>
      </c>
      <c r="R6" s="10" t="str">
        <f t="shared" si="24"/>
        <v>m</v>
      </c>
      <c r="S6" s="10" t="str">
        <f t="shared" si="24"/>
        <v>j</v>
      </c>
      <c r="T6" s="10" t="str">
        <f t="shared" si="24"/>
        <v>v</v>
      </c>
      <c r="U6" s="10" t="str">
        <f t="shared" si="24"/>
        <v>s</v>
      </c>
      <c r="V6" s="10" t="str">
        <f t="shared" si="24"/>
        <v>d</v>
      </c>
      <c r="W6" s="10" t="str">
        <f t="shared" si="24"/>
        <v>l</v>
      </c>
      <c r="X6" s="10" t="str">
        <f t="shared" si="24"/>
        <v>m</v>
      </c>
      <c r="Y6" s="10" t="str">
        <f t="shared" si="24"/>
        <v>m</v>
      </c>
      <c r="Z6" s="10" t="str">
        <f t="shared" si="24"/>
        <v>j</v>
      </c>
      <c r="AA6" s="10" t="str">
        <f t="shared" si="24"/>
        <v>v</v>
      </c>
      <c r="AB6" s="10" t="str">
        <f t="shared" si="24"/>
        <v>s</v>
      </c>
      <c r="AC6" s="10" t="str">
        <f t="shared" si="24"/>
        <v>d</v>
      </c>
      <c r="AD6" s="10" t="str">
        <f t="shared" si="24"/>
        <v>l</v>
      </c>
      <c r="AE6" s="10" t="str">
        <f t="shared" si="24"/>
        <v>m</v>
      </c>
      <c r="AF6" s="10" t="str">
        <f t="shared" si="24"/>
        <v>m</v>
      </c>
      <c r="AG6" s="10" t="str">
        <f t="shared" si="24"/>
        <v>j</v>
      </c>
      <c r="AH6" s="10" t="str">
        <f t="shared" si="24"/>
        <v>v</v>
      </c>
      <c r="AI6" s="10" t="str">
        <f t="shared" si="24"/>
        <v>s</v>
      </c>
      <c r="AJ6" s="10" t="str">
        <f t="shared" si="24"/>
        <v>d</v>
      </c>
      <c r="AK6" s="10" t="str">
        <f t="shared" si="24"/>
        <v>l</v>
      </c>
      <c r="AL6" s="10" t="str">
        <f t="shared" si="24"/>
        <v>m</v>
      </c>
      <c r="AM6" s="10" t="str">
        <f t="shared" si="24"/>
        <v>m</v>
      </c>
      <c r="AN6" s="10" t="str">
        <f t="shared" si="24"/>
        <v>j</v>
      </c>
      <c r="AO6" s="10" t="str">
        <f t="shared" si="24"/>
        <v>v</v>
      </c>
      <c r="AP6" s="10" t="str">
        <f t="shared" si="24"/>
        <v>s</v>
      </c>
      <c r="AQ6" s="10" t="str">
        <f t="shared" si="24"/>
        <v>d</v>
      </c>
      <c r="AR6" s="10" t="str">
        <f t="shared" si="24"/>
        <v>l</v>
      </c>
      <c r="AS6" s="10" t="str">
        <f t="shared" ref="AS6:BL6" si="25">LEFT(TEXT(AS5,"ddd"),1)</f>
        <v>m</v>
      </c>
      <c r="AT6" s="10" t="str">
        <f t="shared" si="25"/>
        <v>m</v>
      </c>
      <c r="AU6" s="10" t="str">
        <f t="shared" si="25"/>
        <v>j</v>
      </c>
      <c r="AV6" s="10" t="str">
        <f t="shared" si="25"/>
        <v>v</v>
      </c>
      <c r="AW6" s="10" t="str">
        <f t="shared" si="25"/>
        <v>s</v>
      </c>
      <c r="AX6" s="10" t="str">
        <f t="shared" si="25"/>
        <v>d</v>
      </c>
      <c r="AY6" s="10" t="str">
        <f t="shared" si="25"/>
        <v>l</v>
      </c>
      <c r="AZ6" s="10" t="str">
        <f t="shared" si="25"/>
        <v>m</v>
      </c>
      <c r="BA6" s="10" t="str">
        <f t="shared" si="25"/>
        <v>m</v>
      </c>
      <c r="BB6" s="10" t="str">
        <f t="shared" si="25"/>
        <v>j</v>
      </c>
      <c r="BC6" s="10" t="str">
        <f t="shared" si="25"/>
        <v>v</v>
      </c>
      <c r="BD6" s="10" t="str">
        <f t="shared" si="25"/>
        <v>s</v>
      </c>
      <c r="BE6" s="10" t="str">
        <f t="shared" si="25"/>
        <v>d</v>
      </c>
      <c r="BF6" s="10" t="str">
        <f t="shared" si="25"/>
        <v>l</v>
      </c>
      <c r="BG6" s="10" t="str">
        <f t="shared" si="25"/>
        <v>m</v>
      </c>
      <c r="BH6" s="10" t="str">
        <f t="shared" si="25"/>
        <v>m</v>
      </c>
      <c r="BI6" s="10" t="str">
        <f t="shared" si="25"/>
        <v>j</v>
      </c>
      <c r="BJ6" s="10" t="str">
        <f t="shared" si="25"/>
        <v>v</v>
      </c>
      <c r="BK6" s="10" t="str">
        <f t="shared" si="25"/>
        <v>s</v>
      </c>
      <c r="BL6" s="10" t="str">
        <f t="shared" si="25"/>
        <v>d</v>
      </c>
      <c r="BM6" s="10" t="str">
        <f t="shared" ref="BM6:BS6" si="26">LEFT(TEXT(BM5,"ddd"),1)</f>
        <v>l</v>
      </c>
      <c r="BN6" s="10" t="str">
        <f t="shared" si="26"/>
        <v>m</v>
      </c>
      <c r="BO6" s="91" t="str">
        <f t="shared" si="26"/>
        <v>m</v>
      </c>
      <c r="BP6" s="90" t="str">
        <f t="shared" si="26"/>
        <v>j</v>
      </c>
      <c r="BQ6" s="89" t="str">
        <f t="shared" si="26"/>
        <v>v</v>
      </c>
      <c r="BR6" s="10" t="str">
        <f t="shared" si="26"/>
        <v>s</v>
      </c>
      <c r="BS6" s="10" t="str">
        <f t="shared" si="26"/>
        <v>d</v>
      </c>
      <c r="BT6" s="10" t="str">
        <f t="shared" ref="BT6:BZ6" si="27">LEFT(TEXT(BT5,"ddd"),1)</f>
        <v>l</v>
      </c>
      <c r="BU6" s="10" t="str">
        <f t="shared" si="27"/>
        <v>m</v>
      </c>
      <c r="BV6" s="10" t="str">
        <f t="shared" si="27"/>
        <v>m</v>
      </c>
      <c r="BW6" s="10" t="str">
        <f t="shared" si="27"/>
        <v>j</v>
      </c>
      <c r="BX6" s="10" t="str">
        <f t="shared" si="27"/>
        <v>v</v>
      </c>
      <c r="BY6" s="10" t="str">
        <f t="shared" si="27"/>
        <v>s</v>
      </c>
      <c r="BZ6" s="10" t="str">
        <f t="shared" si="27"/>
        <v>d</v>
      </c>
      <c r="CA6" s="10" t="str">
        <f t="shared" ref="CA6:CG6" si="28">LEFT(TEXT(CA5,"ddd"),1)</f>
        <v>l</v>
      </c>
      <c r="CB6" s="10" t="str">
        <f t="shared" si="28"/>
        <v>m</v>
      </c>
      <c r="CC6" s="10" t="str">
        <f t="shared" si="28"/>
        <v>m</v>
      </c>
      <c r="CD6" s="10" t="str">
        <f t="shared" si="28"/>
        <v>j</v>
      </c>
      <c r="CE6" s="10" t="str">
        <f t="shared" si="28"/>
        <v>v</v>
      </c>
      <c r="CF6" s="10" t="str">
        <f t="shared" si="28"/>
        <v>s</v>
      </c>
      <c r="CG6" s="10" t="str">
        <f t="shared" si="28"/>
        <v>d</v>
      </c>
      <c r="CH6" s="10" t="str">
        <f t="shared" ref="CH6:CN6" si="29">LEFT(TEXT(CH5,"ddd"),1)</f>
        <v>l</v>
      </c>
      <c r="CI6" s="10" t="str">
        <f t="shared" si="29"/>
        <v>m</v>
      </c>
      <c r="CJ6" s="10" t="str">
        <f t="shared" si="29"/>
        <v>m</v>
      </c>
      <c r="CK6" s="10" t="str">
        <f t="shared" si="29"/>
        <v>j</v>
      </c>
      <c r="CL6" s="10" t="str">
        <f t="shared" si="29"/>
        <v>v</v>
      </c>
      <c r="CM6" s="10" t="str">
        <f t="shared" si="29"/>
        <v>s</v>
      </c>
      <c r="CN6" s="10" t="str">
        <f t="shared" si="29"/>
        <v>d</v>
      </c>
    </row>
    <row r="7" spans="1:92" ht="30" hidden="1" customHeight="1" thickBot="1" x14ac:dyDescent="0.3">
      <c r="A7" s="42" t="s">
        <v>6</v>
      </c>
      <c r="C7" s="4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92" ht="30" customHeight="1" thickBot="1" x14ac:dyDescent="0.3">
      <c r="C8" s="45"/>
      <c r="E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92" s="3" customFormat="1" ht="30" customHeight="1" thickBot="1" x14ac:dyDescent="0.3">
      <c r="A9" s="43" t="s">
        <v>7</v>
      </c>
      <c r="B9" s="15" t="s">
        <v>42</v>
      </c>
      <c r="C9" s="48"/>
      <c r="D9" s="16"/>
      <c r="E9" s="61"/>
      <c r="F9" s="62"/>
      <c r="G9" s="14"/>
      <c r="H9" s="14" t="str">
        <f t="shared" ref="H9:H32" si="30">IF(OR(ISBLANK(task_start),ISBLANK(task_end)),"",task_end-task_start+1)</f>
        <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row>
    <row r="10" spans="1:92" s="3" customFormat="1" ht="30" customHeight="1" thickBot="1" x14ac:dyDescent="0.3">
      <c r="A10" s="43" t="s">
        <v>8</v>
      </c>
      <c r="B10" s="55" t="s">
        <v>43</v>
      </c>
      <c r="C10" s="49" t="s">
        <v>40</v>
      </c>
      <c r="D10" s="17">
        <v>1</v>
      </c>
      <c r="E10" s="63">
        <f>Inicio_del_proyecto</f>
        <v>45834</v>
      </c>
      <c r="F10" s="63">
        <v>45834</v>
      </c>
      <c r="G10" s="14"/>
      <c r="H10" s="14">
        <f t="shared" si="30"/>
        <v>1</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row>
    <row r="11" spans="1:92" s="3" customFormat="1" ht="30" customHeight="1" thickBot="1" x14ac:dyDescent="0.3">
      <c r="A11" s="43" t="s">
        <v>9</v>
      </c>
      <c r="B11" s="55" t="s">
        <v>44</v>
      </c>
      <c r="C11" s="49" t="s">
        <v>40</v>
      </c>
      <c r="D11" s="17">
        <v>1</v>
      </c>
      <c r="E11" s="63">
        <f>F10</f>
        <v>45834</v>
      </c>
      <c r="F11" s="63">
        <f>E11+2</f>
        <v>45836</v>
      </c>
      <c r="G11" s="14"/>
      <c r="H11" s="14">
        <f t="shared" si="30"/>
        <v>3</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row>
    <row r="12" spans="1:92" s="3" customFormat="1" ht="30" customHeight="1" thickBot="1" x14ac:dyDescent="0.3">
      <c r="A12" s="42"/>
      <c r="B12" s="55" t="s">
        <v>45</v>
      </c>
      <c r="C12" s="49" t="s">
        <v>40</v>
      </c>
      <c r="D12" s="17">
        <v>1</v>
      </c>
      <c r="E12" s="63">
        <f>F11</f>
        <v>45836</v>
      </c>
      <c r="F12" s="63">
        <v>45836</v>
      </c>
      <c r="G12" s="14"/>
      <c r="H12" s="14">
        <f t="shared" si="30"/>
        <v>1</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row>
    <row r="13" spans="1:92" s="3" customFormat="1" ht="30" customHeight="1" thickBot="1" x14ac:dyDescent="0.3">
      <c r="A13" s="42"/>
      <c r="B13" s="55" t="s">
        <v>46</v>
      </c>
      <c r="C13" s="49" t="s">
        <v>40</v>
      </c>
      <c r="D13" s="17">
        <v>1</v>
      </c>
      <c r="E13" s="63">
        <f>F12</f>
        <v>45836</v>
      </c>
      <c r="F13" s="63">
        <f>E13+5</f>
        <v>45841</v>
      </c>
      <c r="G13" s="14"/>
      <c r="H13" s="14">
        <f t="shared" si="30"/>
        <v>6</v>
      </c>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row>
    <row r="14" spans="1:92" s="3" customFormat="1" ht="30" customHeight="1" thickBot="1" x14ac:dyDescent="0.3">
      <c r="A14" s="43"/>
      <c r="B14" s="55" t="s">
        <v>54</v>
      </c>
      <c r="C14" s="49" t="s">
        <v>40</v>
      </c>
      <c r="D14" s="17">
        <v>1</v>
      </c>
      <c r="E14" s="63">
        <v>45843</v>
      </c>
      <c r="F14" s="63">
        <v>45848</v>
      </c>
      <c r="G14" s="14"/>
      <c r="H14" s="14">
        <f t="shared" si="30"/>
        <v>6</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row>
    <row r="15" spans="1:92" s="3" customFormat="1" ht="30" customHeight="1" thickBot="1" x14ac:dyDescent="0.3">
      <c r="A15" s="43" t="s">
        <v>10</v>
      </c>
      <c r="B15" s="18" t="s">
        <v>51</v>
      </c>
      <c r="C15" s="50"/>
      <c r="D15" s="19"/>
      <c r="E15" s="64"/>
      <c r="F15" s="65"/>
      <c r="G15" s="14"/>
      <c r="H15" s="14" t="str">
        <f t="shared" si="30"/>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row>
    <row r="16" spans="1:92" s="3" customFormat="1" ht="30" customHeight="1" thickBot="1" x14ac:dyDescent="0.3">
      <c r="A16" s="43"/>
      <c r="B16" s="56" t="s">
        <v>47</v>
      </c>
      <c r="C16" s="51" t="s">
        <v>40</v>
      </c>
      <c r="D16" s="20">
        <v>1</v>
      </c>
      <c r="E16" s="85">
        <v>45843</v>
      </c>
      <c r="F16" s="66">
        <v>45848</v>
      </c>
      <c r="G16" s="14"/>
      <c r="H16" s="14">
        <f t="shared" si="30"/>
        <v>6</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row>
    <row r="17" spans="1:92" s="3" customFormat="1" ht="30" customHeight="1" thickBot="1" x14ac:dyDescent="0.3">
      <c r="A17" s="42"/>
      <c r="B17" s="56" t="s">
        <v>48</v>
      </c>
      <c r="C17" s="51" t="s">
        <v>40</v>
      </c>
      <c r="D17" s="20">
        <v>1</v>
      </c>
      <c r="E17" s="66">
        <v>45848</v>
      </c>
      <c r="F17" s="66">
        <v>45848</v>
      </c>
      <c r="G17" s="14"/>
      <c r="H17" s="14">
        <f t="shared" si="30"/>
        <v>1</v>
      </c>
      <c r="I17" s="28"/>
      <c r="J17" s="28"/>
      <c r="K17" s="28"/>
      <c r="L17" s="28"/>
      <c r="M17" s="28"/>
      <c r="N17" s="28"/>
      <c r="O17" s="28"/>
      <c r="P17" s="28"/>
      <c r="Q17" s="28"/>
      <c r="R17" s="28"/>
      <c r="S17" s="28"/>
      <c r="T17" s="28"/>
      <c r="U17" s="29"/>
      <c r="V17" s="29"/>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row>
    <row r="18" spans="1:92" s="3" customFormat="1" ht="30" customHeight="1" thickBot="1" x14ac:dyDescent="0.3">
      <c r="A18" s="42"/>
      <c r="B18" s="56" t="s">
        <v>55</v>
      </c>
      <c r="C18" s="51" t="s">
        <v>40</v>
      </c>
      <c r="D18" s="20">
        <v>1</v>
      </c>
      <c r="E18" s="66">
        <v>45850</v>
      </c>
      <c r="F18" s="66">
        <f>+E18+1</f>
        <v>45851</v>
      </c>
      <c r="G18" s="14"/>
      <c r="H18" s="14">
        <f t="shared" si="30"/>
        <v>2</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row>
    <row r="19" spans="1:92" s="3" customFormat="1" ht="30" customHeight="1" thickBot="1" x14ac:dyDescent="0.3">
      <c r="A19" s="42"/>
      <c r="B19" s="56" t="s">
        <v>49</v>
      </c>
      <c r="C19" s="51" t="s">
        <v>40</v>
      </c>
      <c r="D19" s="20">
        <v>1</v>
      </c>
      <c r="E19" s="85">
        <v>45850</v>
      </c>
      <c r="F19" s="66">
        <v>45855</v>
      </c>
      <c r="G19" s="14"/>
      <c r="H19" s="14">
        <f t="shared" si="30"/>
        <v>6</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row>
    <row r="20" spans="1:92" s="3" customFormat="1" ht="30" customHeight="1" thickBot="1" x14ac:dyDescent="0.3">
      <c r="A20" s="42"/>
      <c r="B20" s="56" t="s">
        <v>50</v>
      </c>
      <c r="C20" s="51" t="s">
        <v>40</v>
      </c>
      <c r="D20" s="20">
        <v>1</v>
      </c>
      <c r="E20" s="66">
        <f>+F19</f>
        <v>45855</v>
      </c>
      <c r="F20" s="66">
        <f>+E20</f>
        <v>45855</v>
      </c>
      <c r="G20" s="14"/>
      <c r="H20" s="14">
        <f t="shared" si="30"/>
        <v>1</v>
      </c>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row>
    <row r="21" spans="1:92" s="3" customFormat="1" ht="30" customHeight="1" thickBot="1" x14ac:dyDescent="0.3">
      <c r="A21" s="42"/>
      <c r="B21" s="56" t="s">
        <v>48</v>
      </c>
      <c r="C21" s="51" t="s">
        <v>40</v>
      </c>
      <c r="D21" s="20">
        <v>1</v>
      </c>
      <c r="E21" s="66">
        <f>+F20</f>
        <v>45855</v>
      </c>
      <c r="F21" s="66">
        <f>+E21</f>
        <v>45855</v>
      </c>
      <c r="G21" s="14"/>
      <c r="H21" s="14">
        <f t="shared" si="30"/>
        <v>1</v>
      </c>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row>
    <row r="22" spans="1:92" s="3" customFormat="1" ht="30" customHeight="1" thickBot="1" x14ac:dyDescent="0.3">
      <c r="A22" s="42"/>
      <c r="B22" s="56" t="s">
        <v>56</v>
      </c>
      <c r="C22" s="51" t="s">
        <v>40</v>
      </c>
      <c r="D22" s="20">
        <v>0.45</v>
      </c>
      <c r="E22" s="66">
        <f>E20</f>
        <v>45855</v>
      </c>
      <c r="F22" s="85">
        <v>45904</v>
      </c>
      <c r="G22" s="14"/>
      <c r="H22" s="14">
        <f t="shared" si="30"/>
        <v>50</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row>
    <row r="23" spans="1:92" s="3" customFormat="1" ht="30" customHeight="1" thickBot="1" x14ac:dyDescent="0.3">
      <c r="A23" s="42"/>
      <c r="B23" s="56" t="s">
        <v>48</v>
      </c>
      <c r="C23" s="51" t="s">
        <v>40</v>
      </c>
      <c r="D23" s="20">
        <v>0.3</v>
      </c>
      <c r="E23" s="66">
        <f>+E22</f>
        <v>45855</v>
      </c>
      <c r="F23" s="85">
        <f>+F22</f>
        <v>45904</v>
      </c>
      <c r="G23" s="14"/>
      <c r="H23" s="14"/>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row>
    <row r="24" spans="1:92" s="3" customFormat="1" ht="30" customHeight="1" thickBot="1" x14ac:dyDescent="0.3">
      <c r="A24" s="42"/>
      <c r="B24" s="56" t="s">
        <v>57</v>
      </c>
      <c r="C24" s="51" t="s">
        <v>40</v>
      </c>
      <c r="D24" s="20">
        <v>0.8</v>
      </c>
      <c r="E24" s="66">
        <v>45869</v>
      </c>
      <c r="F24" s="85">
        <v>45913</v>
      </c>
      <c r="G24" s="14"/>
      <c r="H24" s="14"/>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row>
    <row r="25" spans="1:92" s="3" customFormat="1" ht="30" customHeight="1" thickBot="1" x14ac:dyDescent="0.3">
      <c r="A25" s="42"/>
      <c r="B25" s="56" t="s">
        <v>58</v>
      </c>
      <c r="C25" s="51" t="s">
        <v>40</v>
      </c>
      <c r="D25" s="20">
        <v>0</v>
      </c>
      <c r="E25" s="66">
        <v>45904</v>
      </c>
      <c r="F25" s="85">
        <v>45911</v>
      </c>
      <c r="G25" s="14"/>
      <c r="H25" s="14"/>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row>
    <row r="26" spans="1:92" s="3" customFormat="1" ht="30" customHeight="1" thickBot="1" x14ac:dyDescent="0.3">
      <c r="A26" s="42" t="s">
        <v>11</v>
      </c>
      <c r="B26" s="21" t="s">
        <v>52</v>
      </c>
      <c r="C26" s="52"/>
      <c r="D26" s="22"/>
      <c r="E26" s="67"/>
      <c r="F26" s="68"/>
      <c r="G26" s="14"/>
      <c r="H26" s="14" t="str">
        <f t="shared" si="30"/>
        <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row>
    <row r="27" spans="1:92" s="3" customFormat="1" ht="30" customHeight="1" thickBot="1" x14ac:dyDescent="0.3">
      <c r="A27" s="42"/>
      <c r="B27" s="57" t="s">
        <v>53</v>
      </c>
      <c r="C27" s="53" t="s">
        <v>40</v>
      </c>
      <c r="D27" s="23">
        <v>1</v>
      </c>
      <c r="E27" s="69">
        <v>45871</v>
      </c>
      <c r="F27" s="69">
        <v>45871</v>
      </c>
      <c r="G27" s="14"/>
      <c r="H27" s="14">
        <f t="shared" si="30"/>
        <v>1</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row>
    <row r="28" spans="1:92" s="3" customFormat="1" ht="30" customHeight="1" thickBot="1" x14ac:dyDescent="0.3">
      <c r="A28" s="42"/>
      <c r="B28" s="57" t="s">
        <v>59</v>
      </c>
      <c r="C28" s="53" t="s">
        <v>40</v>
      </c>
      <c r="D28" s="23">
        <v>0</v>
      </c>
      <c r="E28" s="69">
        <v>45911</v>
      </c>
      <c r="F28" s="69">
        <v>45912</v>
      </c>
      <c r="G28" s="14"/>
      <c r="H28" s="14">
        <f t="shared" si="30"/>
        <v>2</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row>
    <row r="29" spans="1:92" s="3" customFormat="1" ht="30" customHeight="1" thickBot="1" x14ac:dyDescent="0.3">
      <c r="A29" s="42"/>
      <c r="B29" s="57" t="s">
        <v>60</v>
      </c>
      <c r="C29" s="53" t="s">
        <v>40</v>
      </c>
      <c r="D29" s="23">
        <v>0</v>
      </c>
      <c r="E29" s="69">
        <v>45912</v>
      </c>
      <c r="F29" s="69">
        <v>45912</v>
      </c>
      <c r="G29" s="14"/>
      <c r="H29" s="14">
        <f t="shared" si="30"/>
        <v>1</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row>
    <row r="30" spans="1:92" s="3" customFormat="1" ht="30" customHeight="1" thickBot="1" x14ac:dyDescent="0.3">
      <c r="A30" s="42"/>
      <c r="B30" s="57" t="s">
        <v>61</v>
      </c>
      <c r="C30" s="53" t="s">
        <v>40</v>
      </c>
      <c r="D30" s="23">
        <v>0</v>
      </c>
      <c r="E30" s="69">
        <f>F29+1</f>
        <v>45913</v>
      </c>
      <c r="F30" s="69">
        <v>45913</v>
      </c>
      <c r="G30" s="14"/>
      <c r="H30" s="14">
        <f t="shared" si="30"/>
        <v>1</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row>
    <row r="31" spans="1:92" s="3" customFormat="1" ht="30" customHeight="1" thickBot="1" x14ac:dyDescent="0.3">
      <c r="A31" s="42" t="s">
        <v>12</v>
      </c>
      <c r="B31" s="58"/>
      <c r="C31" s="54"/>
      <c r="D31" s="13"/>
      <c r="E31" s="70"/>
      <c r="F31" s="70"/>
      <c r="G31" s="14"/>
      <c r="H31" s="14" t="str">
        <f t="shared" si="30"/>
        <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row>
    <row r="32" spans="1:92" s="3" customFormat="1" ht="30" customHeight="1" thickBot="1" x14ac:dyDescent="0.3">
      <c r="A32" s="43" t="s">
        <v>13</v>
      </c>
      <c r="B32" s="24" t="s">
        <v>15</v>
      </c>
      <c r="C32" s="25"/>
      <c r="D32" s="26"/>
      <c r="E32" s="71"/>
      <c r="F32" s="72"/>
      <c r="G32" s="27"/>
      <c r="H32" s="27" t="str">
        <f t="shared" si="30"/>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row>
    <row r="33" spans="3:7" ht="30" customHeight="1" x14ac:dyDescent="0.25">
      <c r="G33" s="6"/>
    </row>
    <row r="34" spans="3:7" ht="30" customHeight="1" x14ac:dyDescent="0.25">
      <c r="C34" s="11"/>
      <c r="F34" s="44"/>
    </row>
    <row r="35" spans="3:7" ht="30" customHeight="1" x14ac:dyDescent="0.25">
      <c r="C35" s="12"/>
    </row>
  </sheetData>
  <mergeCells count="16">
    <mergeCell ref="B3:B4"/>
    <mergeCell ref="BM4:BS4"/>
    <mergeCell ref="BT4:BZ4"/>
    <mergeCell ref="CA4:CG4"/>
    <mergeCell ref="CH4:CN4"/>
    <mergeCell ref="BF4:BL4"/>
    <mergeCell ref="E3:F3"/>
    <mergeCell ref="I4:O4"/>
    <mergeCell ref="P4:V4"/>
    <mergeCell ref="W4:AC4"/>
    <mergeCell ref="AD4:AJ4"/>
    <mergeCell ref="C3:D3"/>
    <mergeCell ref="C4:D4"/>
    <mergeCell ref="AK4:AQ4"/>
    <mergeCell ref="AR4:AX4"/>
    <mergeCell ref="AY4:BE4"/>
  </mergeCells>
  <phoneticPr fontId="36" type="noConversion"/>
  <conditionalFormatting sqref="D7:D32">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BM9:CN32">
    <cfRule type="expression" dxfId="3" priority="35">
      <formula>AND(TODAY()&gt;=I$5,TODAY()&lt;J$5)</formula>
    </cfRule>
  </conditionalFormatting>
  <conditionalFormatting sqref="I7:BL32 BM9:CN32">
    <cfRule type="expression" dxfId="2" priority="29">
      <formula>AND(task_start&lt;=I$5,ROUNDDOWN((task_end-task_start+1)*task_progress,0)+task_start-1&gt;=I$5)</formula>
    </cfRule>
    <cfRule type="expression" dxfId="1" priority="30" stopIfTrue="1">
      <formula>AND(task_end&gt;=I$5,task_start&lt;J$5)</formula>
    </cfRule>
  </conditionalFormatting>
  <conditionalFormatting sqref="BM5:CN6">
    <cfRule type="expression" dxfId="0" priority="1">
      <formula>AND(TODAY()&gt;=BM$5,TODAY()&lt;BN$5)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3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7" sqref="A7"/>
    </sheetView>
  </sheetViews>
  <sheetFormatPr baseColWidth="10" defaultColWidth="9.140625" defaultRowHeight="12.75" x14ac:dyDescent="0.2"/>
  <cols>
    <col min="1" max="1" width="87.140625" style="32" customWidth="1"/>
    <col min="2" max="16384" width="9.140625" style="2"/>
  </cols>
  <sheetData>
    <row r="1" spans="1:2" ht="46.5" customHeight="1" x14ac:dyDescent="0.2"/>
    <row r="2" spans="1:2" s="34" customFormat="1" ht="15.75" x14ac:dyDescent="0.25">
      <c r="A2" s="33" t="s">
        <v>23</v>
      </c>
      <c r="B2" s="33"/>
    </row>
    <row r="3" spans="1:2" s="38" customFormat="1" ht="27" customHeight="1" x14ac:dyDescent="0.25">
      <c r="A3" s="60" t="s">
        <v>24</v>
      </c>
      <c r="B3" s="39"/>
    </row>
    <row r="4" spans="1:2" s="35" customFormat="1" ht="26.25" x14ac:dyDescent="0.4">
      <c r="A4" s="36" t="s">
        <v>25</v>
      </c>
    </row>
    <row r="5" spans="1:2" ht="74.099999999999994" customHeight="1" x14ac:dyDescent="0.2">
      <c r="A5" s="37" t="s">
        <v>26</v>
      </c>
    </row>
    <row r="6" spans="1:2" ht="26.25" customHeight="1" x14ac:dyDescent="0.2">
      <c r="A6" s="36" t="s">
        <v>27</v>
      </c>
    </row>
    <row r="7" spans="1:2" s="32" customFormat="1" ht="228" customHeight="1" x14ac:dyDescent="0.25">
      <c r="A7" s="41" t="s">
        <v>28</v>
      </c>
    </row>
    <row r="8" spans="1:2" s="35" customFormat="1" ht="26.25" x14ac:dyDescent="0.4">
      <c r="A8" s="36" t="s">
        <v>29</v>
      </c>
    </row>
    <row r="9" spans="1:2" ht="75" x14ac:dyDescent="0.2">
      <c r="A9" s="37" t="s">
        <v>30</v>
      </c>
    </row>
    <row r="10" spans="1:2" s="32" customFormat="1" ht="27.95" customHeight="1" x14ac:dyDescent="0.25">
      <c r="A10" s="40" t="s">
        <v>31</v>
      </c>
    </row>
    <row r="11" spans="1:2" s="35" customFormat="1" ht="26.25" x14ac:dyDescent="0.4">
      <c r="A11" s="36" t="s">
        <v>32</v>
      </c>
    </row>
    <row r="12" spans="1:2" ht="30" x14ac:dyDescent="0.2">
      <c r="A12" s="37" t="s">
        <v>33</v>
      </c>
    </row>
    <row r="13" spans="1:2" s="32" customFormat="1" ht="27.95" customHeight="1" x14ac:dyDescent="0.25">
      <c r="A13" s="40" t="s">
        <v>34</v>
      </c>
    </row>
    <row r="14" spans="1:2" s="35" customFormat="1" ht="26.25" x14ac:dyDescent="0.4">
      <c r="A14" s="36" t="s">
        <v>35</v>
      </c>
    </row>
    <row r="15" spans="1:2" ht="93.75" customHeight="1" x14ac:dyDescent="0.2">
      <c r="A15" s="37" t="s">
        <v>36</v>
      </c>
    </row>
    <row r="16" spans="1:2" ht="90" x14ac:dyDescent="0.2">
      <c r="A16" s="37"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2025-08-22T01:14:38Z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