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6608" windowHeight="9432" activeTab="1"/>
  </bookViews>
  <sheets>
    <sheet name="Total" sheetId="9" r:id="rId1"/>
    <sheet name="counts+depth" sheetId="7" r:id="rId2"/>
    <sheet name="inidividuals per gram+depth" sheetId="8" r:id="rId3"/>
    <sheet name="depth, masses, multiplier" sheetId="1" r:id="rId4"/>
    <sheet name="Total Counts" sheetId="4" r:id="rId5"/>
    <sheet name="Total # individuals per gram" sheetId="5" r:id="rId6"/>
    <sheet name="Total on slide (did not use)" sheetId="3" r:id="rId7"/>
    <sheet name="Total on slide per g (dnu)" sheetId="6" r:id="rId8"/>
  </sheets>
  <calcPr calcId="125725"/>
</workbook>
</file>

<file path=xl/calcChain.xml><?xml version="1.0" encoding="utf-8"?>
<calcChain xmlns="http://schemas.openxmlformats.org/spreadsheetml/2006/main">
  <c r="H20" i="7"/>
  <c r="H19"/>
  <c r="H18"/>
  <c r="H17"/>
  <c r="H16"/>
  <c r="H15"/>
  <c r="H14"/>
  <c r="H13"/>
  <c r="H12"/>
  <c r="H11"/>
  <c r="H10"/>
  <c r="H9"/>
  <c r="H8"/>
  <c r="H7"/>
  <c r="H6"/>
  <c r="H5"/>
  <c r="H4"/>
  <c r="H3"/>
  <c r="H2"/>
  <c r="Q6" i="1" l="1"/>
  <c r="Q7"/>
  <c r="Q8"/>
  <c r="Q9"/>
  <c r="Q10"/>
  <c r="Q11"/>
  <c r="Q12"/>
  <c r="Q13"/>
  <c r="Q14"/>
  <c r="Q15"/>
  <c r="Q16"/>
  <c r="Q17"/>
  <c r="Q18"/>
  <c r="Q19"/>
  <c r="Q20"/>
  <c r="Q21"/>
  <c r="Q22"/>
  <c r="Q23"/>
  <c r="Q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5"/>
  <c r="AI23" i="6" l="1"/>
  <c r="AH23"/>
  <c r="AA23"/>
  <c r="Z23"/>
  <c r="S23"/>
  <c r="R23"/>
  <c r="K23"/>
  <c r="J23"/>
  <c r="AG20"/>
  <c r="AF20"/>
  <c r="Y20"/>
  <c r="X20"/>
  <c r="Q20"/>
  <c r="N20"/>
  <c r="AD19"/>
  <c r="AC19"/>
  <c r="U19"/>
  <c r="T19"/>
  <c r="J19"/>
  <c r="I19"/>
  <c r="AE16"/>
  <c r="AD16"/>
  <c r="W16"/>
  <c r="V16"/>
  <c r="O16"/>
  <c r="N16"/>
  <c r="AI15"/>
  <c r="AH15"/>
  <c r="AA15"/>
  <c r="Z15"/>
  <c r="S15"/>
  <c r="R15"/>
  <c r="K15"/>
  <c r="J15"/>
  <c r="AG12"/>
  <c r="AF12"/>
  <c r="AB12"/>
  <c r="Z12"/>
  <c r="V12"/>
  <c r="U12"/>
  <c r="Q12"/>
  <c r="P12"/>
  <c r="L12"/>
  <c r="J12"/>
  <c r="AI11"/>
  <c r="AH11"/>
  <c r="AD11"/>
  <c r="AC11"/>
  <c r="Y11"/>
  <c r="W11"/>
  <c r="S11"/>
  <c r="R11"/>
  <c r="N11"/>
  <c r="M11"/>
  <c r="I11"/>
  <c r="G11"/>
  <c r="AI8"/>
  <c r="AH8"/>
  <c r="AD8"/>
  <c r="AB8"/>
  <c r="X8"/>
  <c r="W8"/>
  <c r="S8"/>
  <c r="R8"/>
  <c r="N8"/>
  <c r="L8"/>
  <c r="H8"/>
  <c r="G8"/>
  <c r="AF7"/>
  <c r="AE7"/>
  <c r="AA7"/>
  <c r="Y7"/>
  <c r="U7"/>
  <c r="T7"/>
  <c r="P7"/>
  <c r="O7"/>
  <c r="K7"/>
  <c r="I7"/>
  <c r="AG4"/>
  <c r="AE4"/>
  <c r="AA4"/>
  <c r="Z4"/>
  <c r="V4"/>
  <c r="U4"/>
  <c r="P4"/>
  <c r="N4"/>
  <c r="J4"/>
  <c r="I4"/>
  <c r="AH3"/>
  <c r="AG3"/>
  <c r="AE3"/>
  <c r="AC3"/>
  <c r="AA3"/>
  <c r="Z3"/>
  <c r="W3"/>
  <c r="V3"/>
  <c r="U3"/>
  <c r="R3"/>
  <c r="Q3"/>
  <c r="O3"/>
  <c r="M3"/>
  <c r="K3"/>
  <c r="J3"/>
  <c r="G3"/>
  <c r="F23"/>
  <c r="F16"/>
  <c r="F12"/>
  <c r="AF21" i="5"/>
  <c r="AE21"/>
  <c r="AA21"/>
  <c r="Z21"/>
  <c r="V21"/>
  <c r="T21"/>
  <c r="P21"/>
  <c r="O21"/>
  <c r="K21"/>
  <c r="J21"/>
  <c r="AI20"/>
  <c r="AG20"/>
  <c r="AF20"/>
  <c r="AC20"/>
  <c r="AB20"/>
  <c r="AA20"/>
  <c r="X20"/>
  <c r="W20"/>
  <c r="U20"/>
  <c r="S20"/>
  <c r="Q20"/>
  <c r="N20"/>
  <c r="I20"/>
  <c r="AG17"/>
  <c r="AF17"/>
  <c r="AB17"/>
  <c r="Z17"/>
  <c r="V17"/>
  <c r="U17"/>
  <c r="Q17"/>
  <c r="P17"/>
  <c r="L17"/>
  <c r="J17"/>
  <c r="AI16"/>
  <c r="AH16"/>
  <c r="AG16"/>
  <c r="AD16"/>
  <c r="AC16"/>
  <c r="AA16"/>
  <c r="Y16"/>
  <c r="W16"/>
  <c r="V16"/>
  <c r="S16"/>
  <c r="R16"/>
  <c r="Q16"/>
  <c r="N16"/>
  <c r="M16"/>
  <c r="J16"/>
  <c r="H16"/>
  <c r="AG13"/>
  <c r="AF13"/>
  <c r="AB13"/>
  <c r="AA13"/>
  <c r="W13"/>
  <c r="U13"/>
  <c r="Q13"/>
  <c r="P13"/>
  <c r="L13"/>
  <c r="K13"/>
  <c r="G13"/>
  <c r="AI12"/>
  <c r="AH12"/>
  <c r="AE12"/>
  <c r="AD12"/>
  <c r="AC12"/>
  <c r="Z12"/>
  <c r="Y12"/>
  <c r="W12"/>
  <c r="U12"/>
  <c r="S12"/>
  <c r="R12"/>
  <c r="O12"/>
  <c r="N12"/>
  <c r="M12"/>
  <c r="J12"/>
  <c r="I12"/>
  <c r="G12"/>
  <c r="AG10"/>
  <c r="AA10"/>
  <c r="V10"/>
  <c r="Q10"/>
  <c r="J10"/>
  <c r="AI9"/>
  <c r="AH9"/>
  <c r="AD9"/>
  <c r="AB9"/>
  <c r="X9"/>
  <c r="W9"/>
  <c r="S9"/>
  <c r="R9"/>
  <c r="O9"/>
  <c r="N9"/>
  <c r="J9"/>
  <c r="I9"/>
  <c r="F9"/>
  <c r="AI8"/>
  <c r="AH8"/>
  <c r="AF8"/>
  <c r="AE8"/>
  <c r="AD8"/>
  <c r="AB8"/>
  <c r="AA8"/>
  <c r="Z8"/>
  <c r="X8"/>
  <c r="W8"/>
  <c r="V8"/>
  <c r="T8"/>
  <c r="S8"/>
  <c r="R8"/>
  <c r="P8"/>
  <c r="O8"/>
  <c r="N8"/>
  <c r="L8"/>
  <c r="K8"/>
  <c r="J8"/>
  <c r="H8"/>
  <c r="G8"/>
  <c r="F8"/>
  <c r="AF6"/>
  <c r="AB6"/>
  <c r="X6"/>
  <c r="T6"/>
  <c r="P6"/>
  <c r="L6"/>
  <c r="G6"/>
  <c r="AG5"/>
  <c r="AF5"/>
  <c r="AC5"/>
  <c r="AB5"/>
  <c r="Y5"/>
  <c r="X5"/>
  <c r="U5"/>
  <c r="T5"/>
  <c r="Q5"/>
  <c r="P5"/>
  <c r="M5"/>
  <c r="L5"/>
  <c r="I5"/>
  <c r="H5"/>
  <c r="AI4"/>
  <c r="AH4"/>
  <c r="AG4"/>
  <c r="AE4"/>
  <c r="AD4"/>
  <c r="AC4"/>
  <c r="AA4"/>
  <c r="Z4"/>
  <c r="Y4"/>
  <c r="W4"/>
  <c r="V4"/>
  <c r="U4"/>
  <c r="R4"/>
  <c r="Q4"/>
  <c r="P4"/>
  <c r="N4"/>
  <c r="M4"/>
  <c r="L4"/>
  <c r="J4"/>
  <c r="I4"/>
  <c r="H4"/>
  <c r="F4"/>
  <c r="C3"/>
  <c r="B23"/>
  <c r="Z23" s="1"/>
  <c r="B22"/>
  <c r="AI22" s="1"/>
  <c r="B21"/>
  <c r="AD21" s="1"/>
  <c r="B20"/>
  <c r="B19"/>
  <c r="B18"/>
  <c r="AG18" s="1"/>
  <c r="B17"/>
  <c r="B16"/>
  <c r="B15"/>
  <c r="Y15" s="1"/>
  <c r="B14"/>
  <c r="AI14" s="1"/>
  <c r="B13"/>
  <c r="Y13" s="1"/>
  <c r="B12"/>
  <c r="B11"/>
  <c r="AI11" s="1"/>
  <c r="B10"/>
  <c r="AE10" s="1"/>
  <c r="B9"/>
  <c r="B8"/>
  <c r="AG8" s="1"/>
  <c r="B7"/>
  <c r="AI7" s="1"/>
  <c r="B6"/>
  <c r="AG6" s="1"/>
  <c r="B5"/>
  <c r="AH5" s="1"/>
  <c r="B4"/>
  <c r="AF4" s="1"/>
  <c r="B3"/>
  <c r="AG3" s="1"/>
  <c r="D15" i="6"/>
  <c r="D3"/>
  <c r="C23"/>
  <c r="D23" s="1"/>
  <c r="C21"/>
  <c r="C18"/>
  <c r="C17"/>
  <c r="D17" s="1"/>
  <c r="C15"/>
  <c r="C14"/>
  <c r="C13"/>
  <c r="C12"/>
  <c r="D12" s="1"/>
  <c r="C11"/>
  <c r="D11" s="1"/>
  <c r="C8"/>
  <c r="C7"/>
  <c r="C5"/>
  <c r="D5" s="1"/>
  <c r="C3"/>
  <c r="B23"/>
  <c r="AE23" s="1"/>
  <c r="B22"/>
  <c r="AF22" s="1"/>
  <c r="B21"/>
  <c r="AF21" s="1"/>
  <c r="B20"/>
  <c r="AC20" s="1"/>
  <c r="B19"/>
  <c r="Z19" s="1"/>
  <c r="B18"/>
  <c r="AC18" s="1"/>
  <c r="B17"/>
  <c r="AG17" s="1"/>
  <c r="B16"/>
  <c r="B15"/>
  <c r="AE15" s="1"/>
  <c r="B14"/>
  <c r="AB14" s="1"/>
  <c r="B13"/>
  <c r="AE13" s="1"/>
  <c r="B12"/>
  <c r="AD12" s="1"/>
  <c r="B11"/>
  <c r="AG11" s="1"/>
  <c r="B10"/>
  <c r="B9"/>
  <c r="AE9" s="1"/>
  <c r="B8"/>
  <c r="B7"/>
  <c r="AI7" s="1"/>
  <c r="B6"/>
  <c r="AH6" s="1"/>
  <c r="B5"/>
  <c r="AC5" s="1"/>
  <c r="B4"/>
  <c r="AI4" s="1"/>
  <c r="B3"/>
  <c r="N23" i="1"/>
  <c r="N24"/>
  <c r="M25"/>
  <c r="M24"/>
  <c r="M12"/>
  <c r="M5"/>
  <c r="AG10" i="6" l="1"/>
  <c r="AC10"/>
  <c r="Y10"/>
  <c r="U10"/>
  <c r="Q10"/>
  <c r="M10"/>
  <c r="H10"/>
  <c r="AE19" i="5"/>
  <c r="AA19"/>
  <c r="V19"/>
  <c r="R19"/>
  <c r="L19"/>
  <c r="P3"/>
  <c r="J7"/>
  <c r="Z7"/>
  <c r="AH7"/>
  <c r="H11"/>
  <c r="M11"/>
  <c r="S11"/>
  <c r="X11"/>
  <c r="AC11"/>
  <c r="I14"/>
  <c r="N14"/>
  <c r="S14"/>
  <c r="Y14"/>
  <c r="AD14"/>
  <c r="F22"/>
  <c r="J15"/>
  <c r="O15"/>
  <c r="U15"/>
  <c r="Z15"/>
  <c r="AE15"/>
  <c r="I18"/>
  <c r="O18"/>
  <c r="T18"/>
  <c r="Y18"/>
  <c r="AE18"/>
  <c r="I19"/>
  <c r="Q19"/>
  <c r="X19"/>
  <c r="AC19"/>
  <c r="I22"/>
  <c r="O22"/>
  <c r="T22"/>
  <c r="Z22"/>
  <c r="AE22"/>
  <c r="G23"/>
  <c r="M23"/>
  <c r="R23"/>
  <c r="W23"/>
  <c r="AC23"/>
  <c r="AH23"/>
  <c r="F6" i="6"/>
  <c r="F17"/>
  <c r="I5"/>
  <c r="N5"/>
  <c r="T5"/>
  <c r="Y5"/>
  <c r="AD5"/>
  <c r="G6"/>
  <c r="M6"/>
  <c r="R6"/>
  <c r="X6"/>
  <c r="AC6"/>
  <c r="L9"/>
  <c r="R9"/>
  <c r="W9"/>
  <c r="AB9"/>
  <c r="AH9"/>
  <c r="J10"/>
  <c r="P10"/>
  <c r="V10"/>
  <c r="AA10"/>
  <c r="AF10"/>
  <c r="I13"/>
  <c r="O13"/>
  <c r="T13"/>
  <c r="Y13"/>
  <c r="H14"/>
  <c r="P14"/>
  <c r="X14"/>
  <c r="AF14"/>
  <c r="J17"/>
  <c r="R17"/>
  <c r="Z17"/>
  <c r="AH17"/>
  <c r="M18"/>
  <c r="U18"/>
  <c r="L21"/>
  <c r="T21"/>
  <c r="AB21"/>
  <c r="G22"/>
  <c r="P22"/>
  <c r="X22"/>
  <c r="AI6"/>
  <c r="AE6"/>
  <c r="AA6"/>
  <c r="W6"/>
  <c r="S6"/>
  <c r="O6"/>
  <c r="J6"/>
  <c r="AG22"/>
  <c r="AC22"/>
  <c r="Y22"/>
  <c r="U22"/>
  <c r="Q22"/>
  <c r="M22"/>
  <c r="H22"/>
  <c r="AH22"/>
  <c r="AD22"/>
  <c r="Z22"/>
  <c r="V22"/>
  <c r="R22"/>
  <c r="N22"/>
  <c r="I22"/>
  <c r="AH11" i="5"/>
  <c r="AD11"/>
  <c r="Z11"/>
  <c r="V11"/>
  <c r="R11"/>
  <c r="N11"/>
  <c r="J11"/>
  <c r="F11"/>
  <c r="AH13" i="6"/>
  <c r="AD13"/>
  <c r="Z13"/>
  <c r="V13"/>
  <c r="R13"/>
  <c r="N13"/>
  <c r="J13"/>
  <c r="AI13"/>
  <c r="AF14" i="5"/>
  <c r="AB14"/>
  <c r="X14"/>
  <c r="T14"/>
  <c r="P14"/>
  <c r="L14"/>
  <c r="H14"/>
  <c r="H3"/>
  <c r="X3"/>
  <c r="R7"/>
  <c r="G3"/>
  <c r="S3"/>
  <c r="J6"/>
  <c r="W6"/>
  <c r="AI6"/>
  <c r="Q7"/>
  <c r="AG7"/>
  <c r="I10"/>
  <c r="Q11"/>
  <c r="M14"/>
  <c r="AC14"/>
  <c r="I15"/>
  <c r="X18"/>
  <c r="U19"/>
  <c r="S22"/>
  <c r="AA23"/>
  <c r="F10" i="6"/>
  <c r="H5"/>
  <c r="Q6"/>
  <c r="AG6"/>
  <c r="J9"/>
  <c r="AF9"/>
  <c r="Z10"/>
  <c r="H13"/>
  <c r="O14"/>
  <c r="AE22"/>
  <c r="AH18"/>
  <c r="AD18"/>
  <c r="Z18"/>
  <c r="V18"/>
  <c r="R18"/>
  <c r="N18"/>
  <c r="J18"/>
  <c r="AI18"/>
  <c r="AE18"/>
  <c r="AA18"/>
  <c r="W18"/>
  <c r="S18"/>
  <c r="O18"/>
  <c r="K18"/>
  <c r="G18"/>
  <c r="AF15" i="5"/>
  <c r="AB15"/>
  <c r="X15"/>
  <c r="T15"/>
  <c r="P15"/>
  <c r="L15"/>
  <c r="H15"/>
  <c r="F15"/>
  <c r="AI5" i="6"/>
  <c r="AE5"/>
  <c r="AA5"/>
  <c r="W5"/>
  <c r="S5"/>
  <c r="O5"/>
  <c r="K5"/>
  <c r="G5"/>
  <c r="AI17"/>
  <c r="AE17"/>
  <c r="AA17"/>
  <c r="W17"/>
  <c r="S17"/>
  <c r="O17"/>
  <c r="K17"/>
  <c r="G17"/>
  <c r="AF17"/>
  <c r="AB17"/>
  <c r="X17"/>
  <c r="T17"/>
  <c r="P17"/>
  <c r="L17"/>
  <c r="H17"/>
  <c r="AF10" i="5"/>
  <c r="AB10"/>
  <c r="X10"/>
  <c r="T10"/>
  <c r="P10"/>
  <c r="L10"/>
  <c r="G10"/>
  <c r="AG22"/>
  <c r="AC22"/>
  <c r="Y22"/>
  <c r="U22"/>
  <c r="Q22"/>
  <c r="M22"/>
  <c r="H22"/>
  <c r="AG8" i="6"/>
  <c r="AC8"/>
  <c r="Y8"/>
  <c r="U8"/>
  <c r="Q8"/>
  <c r="M8"/>
  <c r="I8"/>
  <c r="AF16"/>
  <c r="AB16"/>
  <c r="X16"/>
  <c r="T16"/>
  <c r="P16"/>
  <c r="L16"/>
  <c r="G16"/>
  <c r="AG16"/>
  <c r="AC16"/>
  <c r="Y16"/>
  <c r="U16"/>
  <c r="Q16"/>
  <c r="M16"/>
  <c r="H16"/>
  <c r="AG9" i="5"/>
  <c r="AC9"/>
  <c r="Y9"/>
  <c r="U9"/>
  <c r="AI17"/>
  <c r="AE17"/>
  <c r="AA17"/>
  <c r="W17"/>
  <c r="S17"/>
  <c r="O17"/>
  <c r="K17"/>
  <c r="G17"/>
  <c r="L3"/>
  <c r="AF3"/>
  <c r="N7"/>
  <c r="AD7"/>
  <c r="O3"/>
  <c r="AA3"/>
  <c r="O6"/>
  <c r="AA6"/>
  <c r="I7"/>
  <c r="U7"/>
  <c r="AC7"/>
  <c r="Z10"/>
  <c r="L11"/>
  <c r="AB11"/>
  <c r="R14"/>
  <c r="AH14"/>
  <c r="N15"/>
  <c r="AD15"/>
  <c r="AI15"/>
  <c r="S18"/>
  <c r="AC18"/>
  <c r="N19"/>
  <c r="AG19"/>
  <c r="G22"/>
  <c r="X22"/>
  <c r="K23"/>
  <c r="V23"/>
  <c r="F5" i="6"/>
  <c r="M5"/>
  <c r="X5"/>
  <c r="L6"/>
  <c r="AB6"/>
  <c r="AA9"/>
  <c r="I10"/>
  <c r="T10"/>
  <c r="AE10"/>
  <c r="S13"/>
  <c r="G14"/>
  <c r="Q17"/>
  <c r="D21"/>
  <c r="J3" i="5"/>
  <c r="R3"/>
  <c r="Z3"/>
  <c r="K5"/>
  <c r="S5"/>
  <c r="AA5"/>
  <c r="AI5"/>
  <c r="N6"/>
  <c r="V6"/>
  <c r="AD6"/>
  <c r="H7"/>
  <c r="P7"/>
  <c r="X7"/>
  <c r="AF7"/>
  <c r="M9"/>
  <c r="V9"/>
  <c r="H10"/>
  <c r="S10"/>
  <c r="AD10"/>
  <c r="K11"/>
  <c r="U11"/>
  <c r="AF11"/>
  <c r="O13"/>
  <c r="F14"/>
  <c r="Q14"/>
  <c r="AG14"/>
  <c r="G15"/>
  <c r="W15"/>
  <c r="I17"/>
  <c r="T17"/>
  <c r="AD17"/>
  <c r="L18"/>
  <c r="W18"/>
  <c r="T19"/>
  <c r="AF19"/>
  <c r="N21"/>
  <c r="L22"/>
  <c r="W22"/>
  <c r="AH22"/>
  <c r="O23"/>
  <c r="F4" i="6"/>
  <c r="F9"/>
  <c r="F14"/>
  <c r="F22"/>
  <c r="H4"/>
  <c r="M4"/>
  <c r="R4"/>
  <c r="AD4"/>
  <c r="L5"/>
  <c r="Q5"/>
  <c r="V5"/>
  <c r="AB5"/>
  <c r="AG5"/>
  <c r="I6"/>
  <c r="P6"/>
  <c r="U6"/>
  <c r="Z6"/>
  <c r="AF6"/>
  <c r="H7"/>
  <c r="M7"/>
  <c r="S7"/>
  <c r="X7"/>
  <c r="AC7"/>
  <c r="K8"/>
  <c r="P8"/>
  <c r="V8"/>
  <c r="AA8"/>
  <c r="AF8"/>
  <c r="I9"/>
  <c r="O9"/>
  <c r="T9"/>
  <c r="Z9"/>
  <c r="G10"/>
  <c r="N10"/>
  <c r="S10"/>
  <c r="X10"/>
  <c r="AD10"/>
  <c r="AI10"/>
  <c r="K11"/>
  <c r="Q11"/>
  <c r="V11"/>
  <c r="AA11"/>
  <c r="I12"/>
  <c r="N12"/>
  <c r="T12"/>
  <c r="Y12"/>
  <c r="G13"/>
  <c r="L13"/>
  <c r="Q13"/>
  <c r="W13"/>
  <c r="AB13"/>
  <c r="AG13"/>
  <c r="L14"/>
  <c r="T14"/>
  <c r="G15"/>
  <c r="O15"/>
  <c r="W15"/>
  <c r="J16"/>
  <c r="S16"/>
  <c r="AA16"/>
  <c r="AI16"/>
  <c r="N17"/>
  <c r="V17"/>
  <c r="AD17"/>
  <c r="I18"/>
  <c r="Q18"/>
  <c r="Y18"/>
  <c r="AG18"/>
  <c r="Q19"/>
  <c r="I20"/>
  <c r="U20"/>
  <c r="H21"/>
  <c r="P21"/>
  <c r="X21"/>
  <c r="L22"/>
  <c r="T22"/>
  <c r="AB22"/>
  <c r="G23"/>
  <c r="O23"/>
  <c r="W23"/>
  <c r="AG14"/>
  <c r="AC14"/>
  <c r="Y14"/>
  <c r="U14"/>
  <c r="Q14"/>
  <c r="M14"/>
  <c r="I14"/>
  <c r="AH14"/>
  <c r="AD14"/>
  <c r="Z14"/>
  <c r="V14"/>
  <c r="R14"/>
  <c r="N14"/>
  <c r="J14"/>
  <c r="AF23" i="5"/>
  <c r="AB23"/>
  <c r="X23"/>
  <c r="T23"/>
  <c r="P23"/>
  <c r="L23"/>
  <c r="H23"/>
  <c r="AG9" i="6"/>
  <c r="AC9"/>
  <c r="Y9"/>
  <c r="U9"/>
  <c r="Q9"/>
  <c r="M9"/>
  <c r="H9"/>
  <c r="AG21"/>
  <c r="AC21"/>
  <c r="Y21"/>
  <c r="U21"/>
  <c r="Q21"/>
  <c r="M21"/>
  <c r="I21"/>
  <c r="F21"/>
  <c r="AH21"/>
  <c r="AD21"/>
  <c r="Z21"/>
  <c r="V21"/>
  <c r="R21"/>
  <c r="N21"/>
  <c r="J21"/>
  <c r="AH18" i="5"/>
  <c r="AD18"/>
  <c r="Z18"/>
  <c r="V18"/>
  <c r="R18"/>
  <c r="N18"/>
  <c r="J18"/>
  <c r="AF4" i="6"/>
  <c r="AB4"/>
  <c r="X4"/>
  <c r="T4"/>
  <c r="O4"/>
  <c r="K4"/>
  <c r="G4"/>
  <c r="AI12"/>
  <c r="AE12"/>
  <c r="AA12"/>
  <c r="W12"/>
  <c r="S12"/>
  <c r="O12"/>
  <c r="K12"/>
  <c r="G12"/>
  <c r="AH20"/>
  <c r="AD20"/>
  <c r="Z20"/>
  <c r="V20"/>
  <c r="R20"/>
  <c r="J20"/>
  <c r="AI20"/>
  <c r="AE20"/>
  <c r="AA20"/>
  <c r="W20"/>
  <c r="S20"/>
  <c r="M20"/>
  <c r="AH13" i="5"/>
  <c r="AD13"/>
  <c r="Z13"/>
  <c r="V13"/>
  <c r="R13"/>
  <c r="N13"/>
  <c r="J13"/>
  <c r="F13"/>
  <c r="AG21"/>
  <c r="AC21"/>
  <c r="Y21"/>
  <c r="U21"/>
  <c r="Q21"/>
  <c r="M21"/>
  <c r="I21"/>
  <c r="F21"/>
  <c r="AF3" i="6"/>
  <c r="AB3"/>
  <c r="X3"/>
  <c r="T3"/>
  <c r="P3"/>
  <c r="L3"/>
  <c r="H3"/>
  <c r="F3"/>
  <c r="AH7"/>
  <c r="AD7"/>
  <c r="Z7"/>
  <c r="V7"/>
  <c r="R7"/>
  <c r="N7"/>
  <c r="J7"/>
  <c r="F7"/>
  <c r="AF11"/>
  <c r="AB11"/>
  <c r="X11"/>
  <c r="T11"/>
  <c r="P11"/>
  <c r="L11"/>
  <c r="H11"/>
  <c r="F11"/>
  <c r="AF15"/>
  <c r="AB15"/>
  <c r="X15"/>
  <c r="T15"/>
  <c r="P15"/>
  <c r="L15"/>
  <c r="H15"/>
  <c r="F15"/>
  <c r="AG15"/>
  <c r="AC15"/>
  <c r="Y15"/>
  <c r="U15"/>
  <c r="Q15"/>
  <c r="M15"/>
  <c r="I15"/>
  <c r="AE19"/>
  <c r="AA19"/>
  <c r="V19"/>
  <c r="R19"/>
  <c r="L19"/>
  <c r="AF19"/>
  <c r="AB19"/>
  <c r="X19"/>
  <c r="S19"/>
  <c r="M19"/>
  <c r="AF23"/>
  <c r="AB23"/>
  <c r="X23"/>
  <c r="T23"/>
  <c r="P23"/>
  <c r="L23"/>
  <c r="H23"/>
  <c r="AG23"/>
  <c r="AC23"/>
  <c r="Y23"/>
  <c r="U23"/>
  <c r="Q23"/>
  <c r="M23"/>
  <c r="I23"/>
  <c r="AF12" i="5"/>
  <c r="AB12"/>
  <c r="X12"/>
  <c r="T12"/>
  <c r="P12"/>
  <c r="L12"/>
  <c r="H12"/>
  <c r="AF16"/>
  <c r="AB16"/>
  <c r="X16"/>
  <c r="T16"/>
  <c r="P16"/>
  <c r="L16"/>
  <c r="G16"/>
  <c r="AH20"/>
  <c r="AD20"/>
  <c r="Z20"/>
  <c r="V20"/>
  <c r="R20"/>
  <c r="J20"/>
  <c r="T3"/>
  <c r="AB3"/>
  <c r="F7"/>
  <c r="V7"/>
  <c r="K3"/>
  <c r="W3"/>
  <c r="AE3"/>
  <c r="AI3"/>
  <c r="F6"/>
  <c r="S6"/>
  <c r="AE6"/>
  <c r="M7"/>
  <c r="Y7"/>
  <c r="O10"/>
  <c r="U10"/>
  <c r="G11"/>
  <c r="W11"/>
  <c r="AG11"/>
  <c r="G14"/>
  <c r="W14"/>
  <c r="F18"/>
  <c r="S15"/>
  <c r="H18"/>
  <c r="M18"/>
  <c r="AI18"/>
  <c r="AB19"/>
  <c r="N22"/>
  <c r="AD22"/>
  <c r="Q23"/>
  <c r="AG23"/>
  <c r="R5" i="6"/>
  <c r="AH5"/>
  <c r="V6"/>
  <c r="P9"/>
  <c r="V9"/>
  <c r="O10"/>
  <c r="M13"/>
  <c r="X13"/>
  <c r="AC13"/>
  <c r="W14"/>
  <c r="AE14"/>
  <c r="I17"/>
  <c r="Y17"/>
  <c r="L18"/>
  <c r="T18"/>
  <c r="AB18"/>
  <c r="K21"/>
  <c r="S21"/>
  <c r="AA21"/>
  <c r="AI21"/>
  <c r="O22"/>
  <c r="W22"/>
  <c r="D8"/>
  <c r="D14"/>
  <c r="F3" i="5"/>
  <c r="N3"/>
  <c r="V3"/>
  <c r="AD3"/>
  <c r="AH3"/>
  <c r="G5"/>
  <c r="O5"/>
  <c r="W5"/>
  <c r="AE5"/>
  <c r="I6"/>
  <c r="R6"/>
  <c r="Z6"/>
  <c r="AH6"/>
  <c r="L7"/>
  <c r="T7"/>
  <c r="AB7"/>
  <c r="H9"/>
  <c r="Q9"/>
  <c r="AA9"/>
  <c r="AF9"/>
  <c r="N10"/>
  <c r="Y10"/>
  <c r="AI10"/>
  <c r="P11"/>
  <c r="AA11"/>
  <c r="I13"/>
  <c r="T13"/>
  <c r="AE13"/>
  <c r="K14"/>
  <c r="V14"/>
  <c r="AA14"/>
  <c r="F17"/>
  <c r="M15"/>
  <c r="R15"/>
  <c r="AC15"/>
  <c r="AH15"/>
  <c r="N17"/>
  <c r="Y17"/>
  <c r="G18"/>
  <c r="Q18"/>
  <c r="AB18"/>
  <c r="M19"/>
  <c r="Z19"/>
  <c r="H21"/>
  <c r="S21"/>
  <c r="X21"/>
  <c r="AI21"/>
  <c r="R22"/>
  <c r="AB22"/>
  <c r="J23"/>
  <c r="U23"/>
  <c r="AE23"/>
  <c r="Y4" i="6"/>
  <c r="D7"/>
  <c r="D13"/>
  <c r="D18"/>
  <c r="I3" i="5"/>
  <c r="M3"/>
  <c r="Q3"/>
  <c r="U3"/>
  <c r="Y3"/>
  <c r="AC3"/>
  <c r="G4"/>
  <c r="K4"/>
  <c r="O4"/>
  <c r="T4"/>
  <c r="X4"/>
  <c r="AB4"/>
  <c r="F5"/>
  <c r="J5"/>
  <c r="N5"/>
  <c r="R5"/>
  <c r="V5"/>
  <c r="Z5"/>
  <c r="AD5"/>
  <c r="H6"/>
  <c r="M6"/>
  <c r="Q6"/>
  <c r="U6"/>
  <c r="Y6"/>
  <c r="AC6"/>
  <c r="G7"/>
  <c r="K7"/>
  <c r="O7"/>
  <c r="S7"/>
  <c r="W7"/>
  <c r="AA7"/>
  <c r="AE7"/>
  <c r="I8"/>
  <c r="M8"/>
  <c r="Q8"/>
  <c r="U8"/>
  <c r="Y8"/>
  <c r="AC8"/>
  <c r="G9"/>
  <c r="L9"/>
  <c r="P9"/>
  <c r="T9"/>
  <c r="Z9"/>
  <c r="AE9"/>
  <c r="F10"/>
  <c r="M10"/>
  <c r="R10"/>
  <c r="W10"/>
  <c r="AC10"/>
  <c r="AH10"/>
  <c r="I11"/>
  <c r="O11"/>
  <c r="T11"/>
  <c r="Y11"/>
  <c r="AE11"/>
  <c r="F12"/>
  <c r="K12"/>
  <c r="Q12"/>
  <c r="V12"/>
  <c r="AA12"/>
  <c r="AG12"/>
  <c r="H13"/>
  <c r="M13"/>
  <c r="S13"/>
  <c r="X13"/>
  <c r="AC13"/>
  <c r="AI13"/>
  <c r="J14"/>
  <c r="O14"/>
  <c r="U14"/>
  <c r="Z14"/>
  <c r="AE14"/>
  <c r="F16"/>
  <c r="F23"/>
  <c r="K15"/>
  <c r="Q15"/>
  <c r="V15"/>
  <c r="AA15"/>
  <c r="AG15"/>
  <c r="I16"/>
  <c r="O16"/>
  <c r="U16"/>
  <c r="Z16"/>
  <c r="AE16"/>
  <c r="H17"/>
  <c r="M17"/>
  <c r="R17"/>
  <c r="X17"/>
  <c r="AC17"/>
  <c r="AH17"/>
  <c r="K18"/>
  <c r="P18"/>
  <c r="U18"/>
  <c r="AA18"/>
  <c r="AF18"/>
  <c r="J19"/>
  <c r="S19"/>
  <c r="Y19"/>
  <c r="AD19"/>
  <c r="M20"/>
  <c r="T20"/>
  <c r="Y20"/>
  <c r="AE20"/>
  <c r="G21"/>
  <c r="L21"/>
  <c r="R21"/>
  <c r="W21"/>
  <c r="AB21"/>
  <c r="AH21"/>
  <c r="J22"/>
  <c r="P22"/>
  <c r="V22"/>
  <c r="AA22"/>
  <c r="AF22"/>
  <c r="I23"/>
  <c r="N23"/>
  <c r="S23"/>
  <c r="Y23"/>
  <c r="AD23"/>
  <c r="AI23"/>
  <c r="F8" i="6"/>
  <c r="F13"/>
  <c r="F18"/>
  <c r="I3"/>
  <c r="N3"/>
  <c r="S3"/>
  <c r="Y3"/>
  <c r="AD3"/>
  <c r="AI3"/>
  <c r="L4"/>
  <c r="Q4"/>
  <c r="W4"/>
  <c r="AC4"/>
  <c r="AH4"/>
  <c r="J5"/>
  <c r="P5"/>
  <c r="U5"/>
  <c r="Z5"/>
  <c r="AF5"/>
  <c r="H6"/>
  <c r="N6"/>
  <c r="T6"/>
  <c r="Y6"/>
  <c r="AD6"/>
  <c r="G7"/>
  <c r="L7"/>
  <c r="Q7"/>
  <c r="W7"/>
  <c r="AB7"/>
  <c r="AG7"/>
  <c r="J8"/>
  <c r="O8"/>
  <c r="T8"/>
  <c r="Z8"/>
  <c r="AE8"/>
  <c r="G9"/>
  <c r="N9"/>
  <c r="S9"/>
  <c r="X9"/>
  <c r="AD9"/>
  <c r="AI9"/>
  <c r="L10"/>
  <c r="R10"/>
  <c r="W10"/>
  <c r="AB10"/>
  <c r="AH10"/>
  <c r="J11"/>
  <c r="O11"/>
  <c r="U11"/>
  <c r="Z11"/>
  <c r="AE11"/>
  <c r="H12"/>
  <c r="M12"/>
  <c r="R12"/>
  <c r="X12"/>
  <c r="AC12"/>
  <c r="AH12"/>
  <c r="K13"/>
  <c r="P13"/>
  <c r="U13"/>
  <c r="AA13"/>
  <c r="AF13"/>
  <c r="K14"/>
  <c r="S14"/>
  <c r="AA14"/>
  <c r="AI14"/>
  <c r="N15"/>
  <c r="V15"/>
  <c r="AD15"/>
  <c r="I16"/>
  <c r="R16"/>
  <c r="Z16"/>
  <c r="AH16"/>
  <c r="M17"/>
  <c r="U17"/>
  <c r="AC17"/>
  <c r="H18"/>
  <c r="P18"/>
  <c r="X18"/>
  <c r="AF18"/>
  <c r="N19"/>
  <c r="Y19"/>
  <c r="AG19"/>
  <c r="T20"/>
  <c r="AB20"/>
  <c r="G21"/>
  <c r="O21"/>
  <c r="W21"/>
  <c r="AE21"/>
  <c r="J22"/>
  <c r="S22"/>
  <c r="AA22"/>
  <c r="AI22"/>
  <c r="N23"/>
  <c r="V23"/>
  <c r="AD23"/>
  <c r="C23" i="5"/>
  <c r="D23" s="1"/>
  <c r="C21"/>
  <c r="D21" s="1"/>
  <c r="C17"/>
  <c r="D17" s="1"/>
  <c r="C15"/>
  <c r="D15" s="1"/>
  <c r="C14"/>
  <c r="D14" s="1"/>
  <c r="C13"/>
  <c r="D13" s="1"/>
  <c r="C12"/>
  <c r="D12" s="1"/>
  <c r="C11"/>
  <c r="D11" s="1"/>
  <c r="C7"/>
  <c r="D7" s="1"/>
  <c r="AG54" i="4" l="1"/>
  <c r="AG72"/>
  <c r="AG71"/>
  <c r="AG70"/>
  <c r="AG69"/>
  <c r="AG68"/>
  <c r="AG67"/>
  <c r="AG66"/>
  <c r="AG65"/>
  <c r="AG64"/>
  <c r="AG63"/>
  <c r="AG62"/>
  <c r="AG61"/>
  <c r="AG60"/>
  <c r="AG59"/>
  <c r="AG58"/>
  <c r="AG57"/>
  <c r="AG56"/>
  <c r="AG55"/>
  <c r="AG53"/>
  <c r="AG52"/>
  <c r="AG47"/>
  <c r="AG46"/>
  <c r="AG45"/>
  <c r="AG44"/>
  <c r="AG43"/>
  <c r="AG42"/>
  <c r="AG41"/>
  <c r="AG40"/>
  <c r="AG39"/>
  <c r="AG38"/>
  <c r="AG37"/>
  <c r="AG36"/>
  <c r="AG35"/>
  <c r="AG34"/>
  <c r="AG33"/>
  <c r="AG32"/>
  <c r="AG31"/>
  <c r="AG30"/>
  <c r="AG29"/>
  <c r="AG28"/>
  <c r="AG27"/>
  <c r="C22"/>
  <c r="C21"/>
  <c r="C20"/>
  <c r="C19"/>
  <c r="F20" i="5" s="1"/>
  <c r="C18" i="4"/>
  <c r="F19" i="5" s="1"/>
  <c r="C17" i="4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A16"/>
  <c r="AB16"/>
  <c r="AC16"/>
  <c r="AD16"/>
  <c r="AE16"/>
  <c r="AF16"/>
  <c r="C15"/>
  <c r="C14"/>
  <c r="C12"/>
  <c r="C11"/>
  <c r="C13"/>
  <c r="C10"/>
  <c r="C8"/>
  <c r="C9"/>
  <c r="C7"/>
  <c r="C6"/>
  <c r="C5"/>
  <c r="C4"/>
  <c r="C3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H22"/>
  <c r="G22"/>
  <c r="F22"/>
  <c r="E22"/>
  <c r="D22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H21"/>
  <c r="K22" i="5" s="1"/>
  <c r="G21" i="4"/>
  <c r="F21"/>
  <c r="E21"/>
  <c r="D21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H20"/>
  <c r="G20"/>
  <c r="F20"/>
  <c r="E20"/>
  <c r="D20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P20" i="5" s="1"/>
  <c r="L19" i="4"/>
  <c r="O20" i="5" s="1"/>
  <c r="K19" i="4"/>
  <c r="J19"/>
  <c r="I19"/>
  <c r="L20" i="5" s="1"/>
  <c r="H19" i="4"/>
  <c r="K20" i="5" s="1"/>
  <c r="G19" i="4"/>
  <c r="F19"/>
  <c r="E19"/>
  <c r="H20" i="5" s="1"/>
  <c r="D19" i="4"/>
  <c r="G20" i="5" s="1"/>
  <c r="AD18" i="4"/>
  <c r="AC18"/>
  <c r="AB18"/>
  <c r="AA18"/>
  <c r="Z18"/>
  <c r="Y18"/>
  <c r="X18"/>
  <c r="W18"/>
  <c r="V18"/>
  <c r="U18"/>
  <c r="T18"/>
  <c r="W19" i="5" s="1"/>
  <c r="S18" i="4"/>
  <c r="R18"/>
  <c r="Q18"/>
  <c r="P18"/>
  <c r="O18"/>
  <c r="N18"/>
  <c r="M18"/>
  <c r="P19" i="5" s="1"/>
  <c r="L18" i="4"/>
  <c r="O19" i="5" s="1"/>
  <c r="K18" i="4"/>
  <c r="J18"/>
  <c r="I18"/>
  <c r="H18"/>
  <c r="K19" i="5" s="1"/>
  <c r="G18" i="4"/>
  <c r="F18"/>
  <c r="E18"/>
  <c r="H19" i="5" s="1"/>
  <c r="D18" i="4"/>
  <c r="G19" i="5" s="1"/>
  <c r="AD17" i="4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H17"/>
  <c r="G17"/>
  <c r="F17"/>
  <c r="E17"/>
  <c r="D17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H15"/>
  <c r="K16" i="5" s="1"/>
  <c r="G15" i="4"/>
  <c r="F15"/>
  <c r="E15"/>
  <c r="D15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H14"/>
  <c r="G14"/>
  <c r="F14"/>
  <c r="E14"/>
  <c r="D14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H13"/>
  <c r="G13"/>
  <c r="F13"/>
  <c r="E13"/>
  <c r="D13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H12"/>
  <c r="G12"/>
  <c r="F12"/>
  <c r="E12"/>
  <c r="D12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H11"/>
  <c r="G11"/>
  <c r="F11"/>
  <c r="E11"/>
  <c r="D11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H9"/>
  <c r="K10" i="5" s="1"/>
  <c r="G9" i="4"/>
  <c r="F9"/>
  <c r="E9"/>
  <c r="D9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H8"/>
  <c r="K9" i="5" s="1"/>
  <c r="G8" i="4"/>
  <c r="F8"/>
  <c r="E8"/>
  <c r="D8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H6"/>
  <c r="G6"/>
  <c r="F6"/>
  <c r="E6"/>
  <c r="D6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H5"/>
  <c r="K6" i="5" s="1"/>
  <c r="G5" i="4"/>
  <c r="F5"/>
  <c r="E5"/>
  <c r="D5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H4"/>
  <c r="G4"/>
  <c r="F4"/>
  <c r="E4"/>
  <c r="D4"/>
  <c r="AD3"/>
  <c r="AC3"/>
  <c r="AB3"/>
  <c r="AA3"/>
  <c r="Z3"/>
  <c r="Y3"/>
  <c r="X3"/>
  <c r="W3"/>
  <c r="V3"/>
  <c r="U3"/>
  <c r="T3"/>
  <c r="S3"/>
  <c r="R3"/>
  <c r="Q3"/>
  <c r="P3"/>
  <c r="S4" i="5" s="1"/>
  <c r="O3" i="4"/>
  <c r="N3"/>
  <c r="M3"/>
  <c r="L3"/>
  <c r="K3"/>
  <c r="J3"/>
  <c r="I3"/>
  <c r="H3"/>
  <c r="G3"/>
  <c r="F3"/>
  <c r="E3"/>
  <c r="D3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H2"/>
  <c r="G2"/>
  <c r="F2"/>
  <c r="E2"/>
  <c r="D2"/>
  <c r="C2"/>
  <c r="AF22"/>
  <c r="AF21"/>
  <c r="AF20"/>
  <c r="AF19"/>
  <c r="AF18"/>
  <c r="AI19" i="5" s="1"/>
  <c r="AF17" i="4"/>
  <c r="AF15"/>
  <c r="AF14"/>
  <c r="AF13"/>
  <c r="AF12"/>
  <c r="AF11"/>
  <c r="AF10"/>
  <c r="AF9"/>
  <c r="AF8"/>
  <c r="AF7"/>
  <c r="AF6"/>
  <c r="AF5"/>
  <c r="AF4"/>
  <c r="AF3"/>
  <c r="AF2"/>
  <c r="AE22"/>
  <c r="AE21"/>
  <c r="AE20"/>
  <c r="AE19"/>
  <c r="AE18"/>
  <c r="AH19" i="5" s="1"/>
  <c r="AE17" i="4"/>
  <c r="AE15"/>
  <c r="AE14"/>
  <c r="AE13"/>
  <c r="AE12"/>
  <c r="AE11"/>
  <c r="AE10"/>
  <c r="AE9"/>
  <c r="AE8"/>
  <c r="AE7"/>
  <c r="AE6"/>
  <c r="AE5"/>
  <c r="AE4"/>
  <c r="AE3"/>
  <c r="AE2"/>
  <c r="H22" i="3"/>
  <c r="H21"/>
  <c r="K22" i="6" s="1"/>
  <c r="H20" i="3"/>
  <c r="H19"/>
  <c r="K20" i="6" s="1"/>
  <c r="H18" i="3"/>
  <c r="K19" i="6" s="1"/>
  <c r="H17" i="3"/>
  <c r="H16"/>
  <c r="H15"/>
  <c r="K16" i="6" s="1"/>
  <c r="H14" i="3"/>
  <c r="H13"/>
  <c r="H12"/>
  <c r="H11"/>
  <c r="H10"/>
  <c r="H9"/>
  <c r="K10" i="6" s="1"/>
  <c r="H8" i="3"/>
  <c r="K9" i="6" s="1"/>
  <c r="H7" i="3"/>
  <c r="H6"/>
  <c r="H5"/>
  <c r="K6" i="6" s="1"/>
  <c r="H4" i="3"/>
  <c r="H3"/>
  <c r="H2"/>
  <c r="AF22"/>
  <c r="AE22"/>
  <c r="AD22"/>
  <c r="AC22"/>
  <c r="AB22"/>
  <c r="AA22"/>
  <c r="Z22"/>
  <c r="Y22"/>
  <c r="X22"/>
  <c r="W22"/>
  <c r="V22"/>
  <c r="U22"/>
  <c r="T22"/>
  <c r="S22"/>
  <c r="R22"/>
  <c r="Q22"/>
  <c r="P22"/>
  <c r="O22"/>
  <c r="N22"/>
  <c r="M22"/>
  <c r="L22"/>
  <c r="K22"/>
  <c r="J22"/>
  <c r="I22"/>
  <c r="G22"/>
  <c r="F22"/>
  <c r="E22"/>
  <c r="D22"/>
  <c r="C22"/>
  <c r="AF21"/>
  <c r="AE21"/>
  <c r="AD21"/>
  <c r="AC21"/>
  <c r="AB21"/>
  <c r="AA21"/>
  <c r="Z21"/>
  <c r="Y21"/>
  <c r="X21"/>
  <c r="W21"/>
  <c r="V21"/>
  <c r="U21"/>
  <c r="T21"/>
  <c r="S21"/>
  <c r="R21"/>
  <c r="Q21"/>
  <c r="P21"/>
  <c r="O21"/>
  <c r="N21"/>
  <c r="M21"/>
  <c r="L21"/>
  <c r="K21"/>
  <c r="J21"/>
  <c r="I21"/>
  <c r="G21"/>
  <c r="F21"/>
  <c r="E21"/>
  <c r="D21"/>
  <c r="C21"/>
  <c r="AF20"/>
  <c r="AE20"/>
  <c r="AD20"/>
  <c r="AC20"/>
  <c r="AB20"/>
  <c r="AA20"/>
  <c r="Z20"/>
  <c r="Y20"/>
  <c r="X20"/>
  <c r="W20"/>
  <c r="V20"/>
  <c r="U20"/>
  <c r="T20"/>
  <c r="S20"/>
  <c r="R20"/>
  <c r="Q20"/>
  <c r="P20"/>
  <c r="O20"/>
  <c r="N20"/>
  <c r="M20"/>
  <c r="L20"/>
  <c r="K20"/>
  <c r="J20"/>
  <c r="I20"/>
  <c r="G20"/>
  <c r="F20"/>
  <c r="E20"/>
  <c r="D20"/>
  <c r="C20"/>
  <c r="AG20" s="1"/>
  <c r="AF19"/>
  <c r="AE19"/>
  <c r="AD19"/>
  <c r="AC19"/>
  <c r="AB19"/>
  <c r="AA19"/>
  <c r="Z19"/>
  <c r="Y19"/>
  <c r="X19"/>
  <c r="W19"/>
  <c r="V19"/>
  <c r="U19"/>
  <c r="T19"/>
  <c r="S19"/>
  <c r="R19"/>
  <c r="Q19"/>
  <c r="P19"/>
  <c r="O19"/>
  <c r="N19"/>
  <c r="M19"/>
  <c r="P20" i="6" s="1"/>
  <c r="L19" i="3"/>
  <c r="O20" i="6" s="1"/>
  <c r="K19" i="3"/>
  <c r="J19"/>
  <c r="I19"/>
  <c r="L20" i="6" s="1"/>
  <c r="G19" i="3"/>
  <c r="F19"/>
  <c r="E19"/>
  <c r="H20" i="6" s="1"/>
  <c r="D19" i="3"/>
  <c r="G20" i="6" s="1"/>
  <c r="C19" i="3"/>
  <c r="F20" i="6" s="1"/>
  <c r="AF18" i="3"/>
  <c r="AI19" i="6" s="1"/>
  <c r="AE18" i="3"/>
  <c r="AH19" i="6" s="1"/>
  <c r="AD18" i="3"/>
  <c r="AC18"/>
  <c r="AB18"/>
  <c r="AA18"/>
  <c r="Z18"/>
  <c r="Y18"/>
  <c r="X18"/>
  <c r="W18"/>
  <c r="V18"/>
  <c r="U18"/>
  <c r="T18"/>
  <c r="W19" i="6" s="1"/>
  <c r="S18" i="3"/>
  <c r="R18"/>
  <c r="Q18"/>
  <c r="P18"/>
  <c r="O18"/>
  <c r="N18"/>
  <c r="M18"/>
  <c r="P19" i="6" s="1"/>
  <c r="L18" i="3"/>
  <c r="O19" i="6" s="1"/>
  <c r="K18" i="3"/>
  <c r="J18"/>
  <c r="I18"/>
  <c r="G18"/>
  <c r="F18"/>
  <c r="E18"/>
  <c r="H19" i="6" s="1"/>
  <c r="D18" i="3"/>
  <c r="G19" i="6" s="1"/>
  <c r="C18" i="3"/>
  <c r="F19" i="6" s="1"/>
  <c r="AF17" i="3"/>
  <c r="AE17"/>
  <c r="AD17"/>
  <c r="AC17"/>
  <c r="AB17"/>
  <c r="AA17"/>
  <c r="Z17"/>
  <c r="Y17"/>
  <c r="X17"/>
  <c r="W17"/>
  <c r="V17"/>
  <c r="U17"/>
  <c r="T17"/>
  <c r="S17"/>
  <c r="R17"/>
  <c r="Q17"/>
  <c r="P17"/>
  <c r="O17"/>
  <c r="N17"/>
  <c r="M17"/>
  <c r="L17"/>
  <c r="K17"/>
  <c r="J17"/>
  <c r="I17"/>
  <c r="G17"/>
  <c r="F17"/>
  <c r="E17"/>
  <c r="D17"/>
  <c r="C17"/>
  <c r="AF16"/>
  <c r="AE16"/>
  <c r="AD16"/>
  <c r="AC16"/>
  <c r="AB16"/>
  <c r="AA16"/>
  <c r="Z16"/>
  <c r="Y16"/>
  <c r="X16"/>
  <c r="W16"/>
  <c r="V16"/>
  <c r="U16"/>
  <c r="T16"/>
  <c r="S16"/>
  <c r="R16"/>
  <c r="Q16"/>
  <c r="P16"/>
  <c r="O16"/>
  <c r="N16"/>
  <c r="M16"/>
  <c r="L16"/>
  <c r="K16"/>
  <c r="J16"/>
  <c r="I16"/>
  <c r="G16"/>
  <c r="F16"/>
  <c r="E16"/>
  <c r="D16"/>
  <c r="C16"/>
  <c r="AF15"/>
  <c r="AE15"/>
  <c r="AD15"/>
  <c r="AC15"/>
  <c r="AB15"/>
  <c r="AA15"/>
  <c r="Z15"/>
  <c r="Y15"/>
  <c r="X15"/>
  <c r="W15"/>
  <c r="V15"/>
  <c r="U15"/>
  <c r="T15"/>
  <c r="S15"/>
  <c r="R15"/>
  <c r="Q15"/>
  <c r="P15"/>
  <c r="O15"/>
  <c r="N15"/>
  <c r="M15"/>
  <c r="L15"/>
  <c r="K15"/>
  <c r="J15"/>
  <c r="I15"/>
  <c r="G15"/>
  <c r="F15"/>
  <c r="E15"/>
  <c r="D15"/>
  <c r="C15"/>
  <c r="AF14"/>
  <c r="AE14"/>
  <c r="AD14"/>
  <c r="AC14"/>
  <c r="AB14"/>
  <c r="AA14"/>
  <c r="Z14"/>
  <c r="Y14"/>
  <c r="X14"/>
  <c r="W14"/>
  <c r="V14"/>
  <c r="U14"/>
  <c r="T14"/>
  <c r="S14"/>
  <c r="R14"/>
  <c r="Q14"/>
  <c r="P14"/>
  <c r="O14"/>
  <c r="N14"/>
  <c r="M14"/>
  <c r="L14"/>
  <c r="K14"/>
  <c r="J14"/>
  <c r="I14"/>
  <c r="G14"/>
  <c r="F14"/>
  <c r="E14"/>
  <c r="D14"/>
  <c r="C14"/>
  <c r="AF13"/>
  <c r="AE13"/>
  <c r="AD13"/>
  <c r="AC13"/>
  <c r="AB13"/>
  <c r="AA13"/>
  <c r="Z13"/>
  <c r="Y13"/>
  <c r="X13"/>
  <c r="W13"/>
  <c r="V13"/>
  <c r="U13"/>
  <c r="T13"/>
  <c r="S13"/>
  <c r="R13"/>
  <c r="Q13"/>
  <c r="P13"/>
  <c r="O13"/>
  <c r="N13"/>
  <c r="M13"/>
  <c r="L13"/>
  <c r="K13"/>
  <c r="J13"/>
  <c r="I13"/>
  <c r="G13"/>
  <c r="F13"/>
  <c r="E13"/>
  <c r="D13"/>
  <c r="C13"/>
  <c r="AF12"/>
  <c r="AE12"/>
  <c r="AD12"/>
  <c r="AC12"/>
  <c r="AB12"/>
  <c r="AA12"/>
  <c r="Z12"/>
  <c r="Y12"/>
  <c r="X12"/>
  <c r="W12"/>
  <c r="V12"/>
  <c r="U12"/>
  <c r="T12"/>
  <c r="S12"/>
  <c r="R12"/>
  <c r="Q12"/>
  <c r="P12"/>
  <c r="O12"/>
  <c r="N12"/>
  <c r="M12"/>
  <c r="L12"/>
  <c r="K12"/>
  <c r="J12"/>
  <c r="I12"/>
  <c r="G12"/>
  <c r="F12"/>
  <c r="E12"/>
  <c r="D12"/>
  <c r="C12"/>
  <c r="AF11"/>
  <c r="AE11"/>
  <c r="AD11"/>
  <c r="AC11"/>
  <c r="AB11"/>
  <c r="AA11"/>
  <c r="Z11"/>
  <c r="Y11"/>
  <c r="X11"/>
  <c r="W11"/>
  <c r="V11"/>
  <c r="U11"/>
  <c r="T11"/>
  <c r="S11"/>
  <c r="R11"/>
  <c r="Q11"/>
  <c r="P11"/>
  <c r="O11"/>
  <c r="N11"/>
  <c r="M11"/>
  <c r="L11"/>
  <c r="K11"/>
  <c r="J11"/>
  <c r="I11"/>
  <c r="G11"/>
  <c r="F11"/>
  <c r="E11"/>
  <c r="D11"/>
  <c r="C11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G10"/>
  <c r="F10"/>
  <c r="E10"/>
  <c r="D10"/>
  <c r="C10"/>
  <c r="AF9"/>
  <c r="AE9"/>
  <c r="AD9"/>
  <c r="AC9"/>
  <c r="AB9"/>
  <c r="AA9"/>
  <c r="Z9"/>
  <c r="Y9"/>
  <c r="X9"/>
  <c r="W9"/>
  <c r="V9"/>
  <c r="U9"/>
  <c r="T9"/>
  <c r="S9"/>
  <c r="R9"/>
  <c r="Q9"/>
  <c r="P9"/>
  <c r="O9"/>
  <c r="N9"/>
  <c r="M9"/>
  <c r="L9"/>
  <c r="K9"/>
  <c r="J9"/>
  <c r="I9"/>
  <c r="G9"/>
  <c r="F9"/>
  <c r="E9"/>
  <c r="D9"/>
  <c r="C9"/>
  <c r="AF8"/>
  <c r="AE8"/>
  <c r="AD8"/>
  <c r="AC8"/>
  <c r="AB8"/>
  <c r="AA8"/>
  <c r="Z8"/>
  <c r="Y8"/>
  <c r="X8"/>
  <c r="W8"/>
  <c r="V8"/>
  <c r="U8"/>
  <c r="T8"/>
  <c r="S8"/>
  <c r="R8"/>
  <c r="Q8"/>
  <c r="P8"/>
  <c r="O8"/>
  <c r="N8"/>
  <c r="M8"/>
  <c r="L8"/>
  <c r="K8"/>
  <c r="J8"/>
  <c r="I8"/>
  <c r="G8"/>
  <c r="F8"/>
  <c r="E8"/>
  <c r="D8"/>
  <c r="C8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G7"/>
  <c r="F7"/>
  <c r="E7"/>
  <c r="D7"/>
  <c r="C7"/>
  <c r="AF6"/>
  <c r="AE6"/>
  <c r="AD6"/>
  <c r="AC6"/>
  <c r="AB6"/>
  <c r="AA6"/>
  <c r="Z6"/>
  <c r="Y6"/>
  <c r="X6"/>
  <c r="W6"/>
  <c r="V6"/>
  <c r="U6"/>
  <c r="T6"/>
  <c r="S6"/>
  <c r="R6"/>
  <c r="Q6"/>
  <c r="P6"/>
  <c r="O6"/>
  <c r="N6"/>
  <c r="M6"/>
  <c r="L6"/>
  <c r="K6"/>
  <c r="J6"/>
  <c r="I6"/>
  <c r="G6"/>
  <c r="F6"/>
  <c r="E6"/>
  <c r="D6"/>
  <c r="C6"/>
  <c r="AF5"/>
  <c r="AE5"/>
  <c r="AD5"/>
  <c r="AC5"/>
  <c r="AB5"/>
  <c r="AA5"/>
  <c r="Z5"/>
  <c r="Y5"/>
  <c r="X5"/>
  <c r="W5"/>
  <c r="V5"/>
  <c r="U5"/>
  <c r="T5"/>
  <c r="S5"/>
  <c r="R5"/>
  <c r="Q5"/>
  <c r="P5"/>
  <c r="O5"/>
  <c r="N5"/>
  <c r="M5"/>
  <c r="L5"/>
  <c r="K5"/>
  <c r="J5"/>
  <c r="I5"/>
  <c r="G5"/>
  <c r="F5"/>
  <c r="E5"/>
  <c r="D5"/>
  <c r="C5"/>
  <c r="AF4"/>
  <c r="AE4"/>
  <c r="AD4"/>
  <c r="AC4"/>
  <c r="AB4"/>
  <c r="AA4"/>
  <c r="Z4"/>
  <c r="Y4"/>
  <c r="X4"/>
  <c r="W4"/>
  <c r="V4"/>
  <c r="U4"/>
  <c r="T4"/>
  <c r="S4"/>
  <c r="R4"/>
  <c r="Q4"/>
  <c r="P4"/>
  <c r="O4"/>
  <c r="N4"/>
  <c r="M4"/>
  <c r="L4"/>
  <c r="K4"/>
  <c r="J4"/>
  <c r="I4"/>
  <c r="G4"/>
  <c r="F4"/>
  <c r="E4"/>
  <c r="D4"/>
  <c r="C4"/>
  <c r="AF3"/>
  <c r="AE3"/>
  <c r="AD3"/>
  <c r="AC3"/>
  <c r="AB3"/>
  <c r="AA3"/>
  <c r="Z3"/>
  <c r="Y3"/>
  <c r="X3"/>
  <c r="W3"/>
  <c r="V3"/>
  <c r="U3"/>
  <c r="T3"/>
  <c r="S3"/>
  <c r="R3"/>
  <c r="Q3"/>
  <c r="P3"/>
  <c r="S4" i="6" s="1"/>
  <c r="O3" i="3"/>
  <c r="N3"/>
  <c r="M3"/>
  <c r="L3"/>
  <c r="K3"/>
  <c r="J3"/>
  <c r="I3"/>
  <c r="G3"/>
  <c r="F3"/>
  <c r="E3"/>
  <c r="D3"/>
  <c r="C3"/>
  <c r="AF2"/>
  <c r="AE2"/>
  <c r="AD2"/>
  <c r="AC2"/>
  <c r="AB2"/>
  <c r="AA2"/>
  <c r="Z2"/>
  <c r="Y2"/>
  <c r="X2"/>
  <c r="W2"/>
  <c r="V2"/>
  <c r="U2"/>
  <c r="T2"/>
  <c r="S2"/>
  <c r="R2"/>
  <c r="Q2"/>
  <c r="P2"/>
  <c r="O2"/>
  <c r="N2"/>
  <c r="M2"/>
  <c r="L2"/>
  <c r="K2"/>
  <c r="J2"/>
  <c r="I2"/>
  <c r="G2"/>
  <c r="F2"/>
  <c r="E2"/>
  <c r="D2"/>
  <c r="C2"/>
  <c r="AG8" l="1"/>
  <c r="C9" i="6" s="1"/>
  <c r="D9" s="1"/>
  <c r="AG2" i="3"/>
  <c r="AG16" i="4"/>
  <c r="AG3"/>
  <c r="C4" i="5" s="1"/>
  <c r="D4" s="1"/>
  <c r="AG3" i="3"/>
  <c r="C4" i="6" s="1"/>
  <c r="D4" s="1"/>
  <c r="AG20" i="4"/>
  <c r="AG17"/>
  <c r="C18" i="5" s="1"/>
  <c r="D18" s="1"/>
  <c r="AG2" i="4"/>
  <c r="D3" i="5" s="1"/>
  <c r="AG22" i="4"/>
  <c r="AG22" i="3"/>
  <c r="AG21" i="4"/>
  <c r="C22" i="5" s="1"/>
  <c r="D22" s="1"/>
  <c r="AG21" i="3"/>
  <c r="C22" i="6" s="1"/>
  <c r="D22" s="1"/>
  <c r="AG19" i="4"/>
  <c r="C20" i="5" s="1"/>
  <c r="D20" s="1"/>
  <c r="AG19" i="3"/>
  <c r="C20" i="6" s="1"/>
  <c r="D20" s="1"/>
  <c r="AG18" i="4"/>
  <c r="C19" i="5" s="1"/>
  <c r="D19" s="1"/>
  <c r="AG18" i="3"/>
  <c r="C19" i="6" s="1"/>
  <c r="D19" s="1"/>
  <c r="AG17" i="3"/>
  <c r="AG15" i="4"/>
  <c r="C16" i="5" s="1"/>
  <c r="D16" s="1"/>
  <c r="AG16" i="3"/>
  <c r="AG15"/>
  <c r="C16" i="6" s="1"/>
  <c r="D16" s="1"/>
  <c r="AG14" i="4"/>
  <c r="AG14" i="3"/>
  <c r="AG13" i="4"/>
  <c r="AG13" i="3"/>
  <c r="AG12" i="4"/>
  <c r="AG12" i="3"/>
  <c r="AG11" i="4"/>
  <c r="AG11" i="3"/>
  <c r="AG10" i="4"/>
  <c r="AG10" i="3"/>
  <c r="AG9" i="4"/>
  <c r="C10" i="5" s="1"/>
  <c r="D10" s="1"/>
  <c r="AG9" i="3"/>
  <c r="C10" i="6" s="1"/>
  <c r="D10" s="1"/>
  <c r="AG8" i="4"/>
  <c r="C9" i="5" s="1"/>
  <c r="D9" s="1"/>
  <c r="AG7" i="4"/>
  <c r="C8" i="5" s="1"/>
  <c r="D8" s="1"/>
  <c r="AG7" i="3"/>
  <c r="AG6"/>
  <c r="AG6" i="4"/>
  <c r="AG5"/>
  <c r="C6" i="5" s="1"/>
  <c r="D6" s="1"/>
  <c r="AG5" i="3"/>
  <c r="C6" i="6" s="1"/>
  <c r="D6" s="1"/>
  <c r="AG4" i="4"/>
  <c r="C5" i="5" s="1"/>
  <c r="D5" s="1"/>
  <c r="AG4" i="3"/>
  <c r="I25" i="1" l="1"/>
  <c r="I23"/>
  <c r="I22"/>
  <c r="I21"/>
  <c r="I20"/>
  <c r="I19"/>
  <c r="I18"/>
  <c r="I17"/>
  <c r="I16"/>
  <c r="I15"/>
  <c r="I24"/>
  <c r="I14"/>
  <c r="I13"/>
  <c r="I12"/>
  <c r="I11"/>
  <c r="I10"/>
  <c r="I9"/>
  <c r="I8"/>
  <c r="I7"/>
  <c r="I6"/>
  <c r="I5"/>
  <c r="F25"/>
  <c r="F23"/>
  <c r="F22"/>
  <c r="F21"/>
  <c r="F20"/>
  <c r="F19"/>
  <c r="F18"/>
  <c r="F17"/>
  <c r="F16"/>
  <c r="F15"/>
  <c r="F24"/>
  <c r="F14"/>
  <c r="F13"/>
  <c r="F12"/>
  <c r="F11"/>
  <c r="F10"/>
  <c r="F9"/>
  <c r="F8"/>
  <c r="F7"/>
  <c r="F6"/>
  <c r="F5"/>
  <c r="J8" l="1"/>
  <c r="L8" s="1"/>
  <c r="M8" s="1"/>
  <c r="N8" s="1"/>
  <c r="J12"/>
  <c r="L12" s="1"/>
  <c r="N12" s="1"/>
  <c r="J15"/>
  <c r="L15" s="1"/>
  <c r="M15" s="1"/>
  <c r="N15" s="1"/>
  <c r="J22"/>
  <c r="L22" s="1"/>
  <c r="M22" s="1"/>
  <c r="N22" s="1"/>
  <c r="J20"/>
  <c r="L20" s="1"/>
  <c r="M20" s="1"/>
  <c r="N20" s="1"/>
  <c r="J11"/>
  <c r="L11" s="1"/>
  <c r="M11" s="1"/>
  <c r="N11" s="1"/>
  <c r="J24"/>
  <c r="L24" s="1"/>
  <c r="J18"/>
  <c r="L18" s="1"/>
  <c r="M18" s="1"/>
  <c r="N18" s="1"/>
  <c r="J16"/>
  <c r="L16" s="1"/>
  <c r="M16" s="1"/>
  <c r="N16" s="1"/>
  <c r="J19"/>
  <c r="L19" s="1"/>
  <c r="M19" s="1"/>
  <c r="N19" s="1"/>
  <c r="J5"/>
  <c r="L5" s="1"/>
  <c r="N5" s="1"/>
  <c r="J10"/>
  <c r="L10" s="1"/>
  <c r="M10" s="1"/>
  <c r="N10" s="1"/>
  <c r="J14"/>
  <c r="L14" s="1"/>
  <c r="M14" s="1"/>
  <c r="N14" s="1"/>
  <c r="J17"/>
  <c r="L17" s="1"/>
  <c r="M17" s="1"/>
  <c r="N17" s="1"/>
  <c r="J25"/>
  <c r="L25" s="1"/>
  <c r="N25" s="1"/>
  <c r="J23"/>
  <c r="L23" s="1"/>
  <c r="M23" s="1"/>
  <c r="J21"/>
  <c r="L21" s="1"/>
  <c r="M21" s="1"/>
  <c r="N21" s="1"/>
  <c r="J13"/>
  <c r="L13" s="1"/>
  <c r="M13" s="1"/>
  <c r="N13" s="1"/>
  <c r="J9"/>
  <c r="L9" s="1"/>
  <c r="M9" s="1"/>
  <c r="N9" s="1"/>
  <c r="J7"/>
  <c r="L7" s="1"/>
  <c r="M7" s="1"/>
  <c r="N7" s="1"/>
  <c r="J6"/>
  <c r="L6" s="1"/>
  <c r="M6" s="1"/>
  <c r="N6" s="1"/>
</calcChain>
</file>

<file path=xl/sharedStrings.xml><?xml version="1.0" encoding="utf-8"?>
<sst xmlns="http://schemas.openxmlformats.org/spreadsheetml/2006/main" count="386" uniqueCount="101">
  <si>
    <t xml:space="preserve">Before </t>
  </si>
  <si>
    <t>After</t>
  </si>
  <si>
    <t>Difference</t>
  </si>
  <si>
    <t>Before</t>
  </si>
  <si>
    <t>Total</t>
  </si>
  <si>
    <t>Slide 1</t>
  </si>
  <si>
    <t>Slide 2</t>
  </si>
  <si>
    <t>21B</t>
  </si>
  <si>
    <t>21A</t>
  </si>
  <si>
    <t>0.0-0.5</t>
  </si>
  <si>
    <t>1.5-2.0</t>
  </si>
  <si>
    <t>2.5-3.0</t>
  </si>
  <si>
    <t>3.5-4.0</t>
  </si>
  <si>
    <t>4.5-5.0</t>
  </si>
  <si>
    <t>5.5-6.0</t>
  </si>
  <si>
    <t>6.5-7.0</t>
  </si>
  <si>
    <t>7.5-8.0</t>
  </si>
  <si>
    <t>8.5-9.0</t>
  </si>
  <si>
    <t>9.5-10.0</t>
  </si>
  <si>
    <t>11.5-12.0</t>
  </si>
  <si>
    <t>12.5-13.0</t>
  </si>
  <si>
    <t>13.5-14.0</t>
  </si>
  <si>
    <t>14.5-15.0</t>
  </si>
  <si>
    <t>16.5-17.0</t>
  </si>
  <si>
    <t>17.5-18.0</t>
  </si>
  <si>
    <t>18.5-19.0</t>
  </si>
  <si>
    <t>19.5-20.0</t>
  </si>
  <si>
    <t>cm</t>
  </si>
  <si>
    <t>g</t>
  </si>
  <si>
    <t>section</t>
  </si>
  <si>
    <t>Bosmina spp</t>
  </si>
  <si>
    <t>B. longispina</t>
  </si>
  <si>
    <t>B. longirostris</t>
  </si>
  <si>
    <t>B. coregoni</t>
  </si>
  <si>
    <t>C. brevilabris</t>
  </si>
  <si>
    <t>Pleuroxis spp</t>
  </si>
  <si>
    <t>P. truncatus</t>
  </si>
  <si>
    <t>P. uncinatus</t>
  </si>
  <si>
    <t>L. leydigi</t>
  </si>
  <si>
    <t>Alona spp</t>
  </si>
  <si>
    <t>A. quadrangularis</t>
  </si>
  <si>
    <t>A. affinis</t>
  </si>
  <si>
    <t>A. rectangula</t>
  </si>
  <si>
    <t>A. guttata</t>
  </si>
  <si>
    <t>Paralona pigra</t>
  </si>
  <si>
    <t>P. trigonellus</t>
  </si>
  <si>
    <t>A. intermedia</t>
  </si>
  <si>
    <t>Alonopsis spp</t>
  </si>
  <si>
    <t>A. elongata</t>
  </si>
  <si>
    <t>Daphnia spp</t>
  </si>
  <si>
    <t>D. pulex</t>
  </si>
  <si>
    <t>Diaphanosoma brachyurum</t>
  </si>
  <si>
    <t>Ceriodaphnia</t>
  </si>
  <si>
    <t>Chironomids</t>
  </si>
  <si>
    <t>Ostracods</t>
  </si>
  <si>
    <t># of individuals</t>
  </si>
  <si>
    <t>D. longispina</t>
  </si>
  <si>
    <t>sediment</t>
  </si>
  <si>
    <t>Chydorus spp.</t>
  </si>
  <si>
    <t>P. laevis</t>
  </si>
  <si>
    <t>Leydgia spp</t>
  </si>
  <si>
    <t>Leptidora spp</t>
  </si>
  <si>
    <t>1st slide</t>
  </si>
  <si>
    <t>2nd slide</t>
  </si>
  <si>
    <t>Section</t>
  </si>
  <si>
    <t>m(slide)/m(pot)</t>
  </si>
  <si>
    <t>How much mud was plated (g)</t>
  </si>
  <si>
    <t>multiplier to get 1g</t>
  </si>
  <si>
    <t xml:space="preserve">21A </t>
  </si>
  <si>
    <t>Total Number of Individuals</t>
  </si>
  <si>
    <t>Total Number of Individuals per gram</t>
  </si>
  <si>
    <t>37-1</t>
  </si>
  <si>
    <t>39-1</t>
  </si>
  <si>
    <t>did not count</t>
  </si>
  <si>
    <t>Multiplier</t>
  </si>
  <si>
    <t>top</t>
  </si>
  <si>
    <t>bottom</t>
  </si>
  <si>
    <t>20.5-21.0</t>
  </si>
  <si>
    <t>mid</t>
  </si>
  <si>
    <t>Chydorus spp</t>
  </si>
  <si>
    <t>?</t>
  </si>
  <si>
    <t>Bosmina longispina</t>
  </si>
  <si>
    <t>Bosmina longirostris</t>
  </si>
  <si>
    <t>Bosmina coregoni</t>
  </si>
  <si>
    <t>Chydorus brevilabris</t>
  </si>
  <si>
    <t>Pleuroxus trigonellus</t>
  </si>
  <si>
    <t>Pleuroxus laevis</t>
  </si>
  <si>
    <t>Pleuroxus truncatus</t>
  </si>
  <si>
    <t>Pleuroxus uncinatus</t>
  </si>
  <si>
    <t>Leydigia leydigi</t>
  </si>
  <si>
    <t>Alona affinis</t>
  </si>
  <si>
    <t>Alona quadrangularis</t>
  </si>
  <si>
    <t>Alona rectangula</t>
  </si>
  <si>
    <t>Alona intermedia</t>
  </si>
  <si>
    <t>Alona guttata</t>
  </si>
  <si>
    <t>Alonopsis elongata</t>
  </si>
  <si>
    <t>Daphnia pulex</t>
  </si>
  <si>
    <t>Daphnia longispina</t>
  </si>
  <si>
    <t>includes all body parts counted, not just the most abundant body part</t>
  </si>
  <si>
    <t>Total number of individuals per gram</t>
  </si>
  <si>
    <t>Pleuroxus summed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</si>
</sst>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66FF3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7" xfId="0" applyBorder="1"/>
    <xf numFmtId="0" fontId="0" fillId="0" borderId="11" xfId="0" applyBorder="1"/>
    <xf numFmtId="0" fontId="0" fillId="3" borderId="0" xfId="0" applyFill="1"/>
    <xf numFmtId="0" fontId="0" fillId="2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15" xfId="0" applyFill="1" applyBorder="1"/>
    <xf numFmtId="0" fontId="0" fillId="2" borderId="0" xfId="0" applyFill="1"/>
    <xf numFmtId="0" fontId="0" fillId="0" borderId="12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activeCell="B2" sqref="B2"/>
    </sheetView>
  </sheetViews>
  <sheetFormatPr defaultRowHeight="14.4"/>
  <sheetData>
    <row r="1" spans="1:2">
      <c r="A1" t="s">
        <v>78</v>
      </c>
      <c r="B1" t="s">
        <v>99</v>
      </c>
    </row>
    <row r="2" spans="1:2">
      <c r="A2">
        <v>0.25</v>
      </c>
      <c r="B2">
        <v>883.79389812396425</v>
      </c>
    </row>
    <row r="3" spans="1:2">
      <c r="A3">
        <v>1.75</v>
      </c>
      <c r="B3">
        <v>1266.4917987122831</v>
      </c>
    </row>
    <row r="4" spans="1:2">
      <c r="A4">
        <v>2.75</v>
      </c>
      <c r="B4">
        <v>1104.7317081332517</v>
      </c>
    </row>
    <row r="5" spans="1:2">
      <c r="A5">
        <v>3.75</v>
      </c>
      <c r="B5">
        <v>1108.2023326572007</v>
      </c>
    </row>
    <row r="6" spans="1:2">
      <c r="A6">
        <v>4.75</v>
      </c>
      <c r="B6">
        <v>1813.2832595842831</v>
      </c>
    </row>
    <row r="7" spans="1:2">
      <c r="A7">
        <v>5.75</v>
      </c>
      <c r="B7">
        <v>1871.842927170462</v>
      </c>
    </row>
    <row r="8" spans="1:2">
      <c r="A8">
        <v>6.75</v>
      </c>
      <c r="B8">
        <v>1700.1461288143914</v>
      </c>
    </row>
    <row r="9" spans="1:2">
      <c r="A9">
        <v>7.75</v>
      </c>
      <c r="B9">
        <v>785.32301125166327</v>
      </c>
    </row>
    <row r="10" spans="1:2">
      <c r="A10">
        <v>8.75</v>
      </c>
      <c r="B10">
        <v>2467.9792857857246</v>
      </c>
    </row>
    <row r="11" spans="1:2">
      <c r="A11">
        <v>9.75</v>
      </c>
      <c r="B11">
        <v>1724.7294848751667</v>
      </c>
    </row>
    <row r="12" spans="1:2">
      <c r="A12">
        <v>11.75</v>
      </c>
      <c r="B12">
        <v>5727.3558834774649</v>
      </c>
    </row>
    <row r="13" spans="1:2">
      <c r="A13">
        <v>12.75</v>
      </c>
      <c r="B13">
        <v>4085.0624848293173</v>
      </c>
    </row>
    <row r="14" spans="1:2">
      <c r="A14">
        <v>13.75</v>
      </c>
      <c r="B14">
        <v>4448.9595987303455</v>
      </c>
    </row>
    <row r="15" spans="1:2">
      <c r="A15">
        <v>14.75</v>
      </c>
      <c r="B15">
        <v>4023.4988296243664</v>
      </c>
    </row>
    <row r="16" spans="1:2">
      <c r="A16">
        <v>16.75</v>
      </c>
      <c r="B16">
        <v>2072.4249095949185</v>
      </c>
    </row>
    <row r="17" spans="1:2">
      <c r="A17">
        <v>17.75</v>
      </c>
      <c r="B17">
        <v>1293.2317629409295</v>
      </c>
    </row>
    <row r="18" spans="1:2">
      <c r="A18">
        <v>18.75</v>
      </c>
      <c r="B18">
        <v>549.59926422283559</v>
      </c>
    </row>
    <row r="19" spans="1:2">
      <c r="A19">
        <v>19.75</v>
      </c>
      <c r="B19">
        <v>584.92242164825541</v>
      </c>
    </row>
    <row r="20" spans="1:2">
      <c r="A20">
        <v>20.75</v>
      </c>
      <c r="B20">
        <v>49.138396969227969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>
      <selection activeCell="H2" sqref="H2"/>
    </sheetView>
  </sheetViews>
  <sheetFormatPr defaultRowHeight="14.4"/>
  <sheetData>
    <row r="1" spans="1:29">
      <c r="A1" t="s">
        <v>78</v>
      </c>
      <c r="B1" s="13" t="s">
        <v>30</v>
      </c>
      <c r="C1" s="13" t="s">
        <v>81</v>
      </c>
      <c r="D1" s="13" t="s">
        <v>82</v>
      </c>
      <c r="E1" s="13" t="s">
        <v>83</v>
      </c>
      <c r="F1" s="13" t="s">
        <v>79</v>
      </c>
      <c r="G1" s="13" t="s">
        <v>84</v>
      </c>
      <c r="H1" s="13" t="s">
        <v>100</v>
      </c>
      <c r="I1" s="13" t="s">
        <v>35</v>
      </c>
      <c r="J1" s="13" t="s">
        <v>85</v>
      </c>
      <c r="K1" s="13" t="s">
        <v>86</v>
      </c>
      <c r="L1" s="13" t="s">
        <v>87</v>
      </c>
      <c r="M1" s="13" t="s">
        <v>88</v>
      </c>
      <c r="N1" s="13" t="s">
        <v>60</v>
      </c>
      <c r="O1" s="13" t="s">
        <v>89</v>
      </c>
      <c r="P1" s="13" t="s">
        <v>39</v>
      </c>
      <c r="Q1" s="13" t="s">
        <v>90</v>
      </c>
      <c r="R1" s="13" t="s">
        <v>91</v>
      </c>
      <c r="S1" s="13" t="s">
        <v>92</v>
      </c>
      <c r="T1" s="13" t="s">
        <v>93</v>
      </c>
      <c r="U1" s="13" t="s">
        <v>94</v>
      </c>
      <c r="V1" s="13" t="s">
        <v>44</v>
      </c>
      <c r="W1" s="13" t="s">
        <v>95</v>
      </c>
      <c r="X1" s="13" t="s">
        <v>49</v>
      </c>
      <c r="Y1" s="13" t="s">
        <v>96</v>
      </c>
      <c r="Z1" s="13" t="s">
        <v>97</v>
      </c>
      <c r="AA1" s="13" t="s">
        <v>52</v>
      </c>
      <c r="AB1" s="13" t="s">
        <v>51</v>
      </c>
      <c r="AC1" s="13" t="s">
        <v>61</v>
      </c>
    </row>
    <row r="2" spans="1:29">
      <c r="A2">
        <v>0.25</v>
      </c>
      <c r="B2">
        <v>35</v>
      </c>
      <c r="C2">
        <v>12</v>
      </c>
      <c r="D2">
        <v>3</v>
      </c>
      <c r="E2">
        <v>0</v>
      </c>
      <c r="F2">
        <v>0</v>
      </c>
      <c r="G2">
        <v>51</v>
      </c>
      <c r="H2">
        <f>SUM(I2:M2)</f>
        <v>6</v>
      </c>
      <c r="I2">
        <v>5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10</v>
      </c>
      <c r="Z2">
        <v>6</v>
      </c>
      <c r="AA2">
        <v>3</v>
      </c>
      <c r="AB2">
        <v>2</v>
      </c>
      <c r="AC2">
        <v>0</v>
      </c>
    </row>
    <row r="3" spans="1:29">
      <c r="A3">
        <v>1.75</v>
      </c>
      <c r="B3">
        <v>58</v>
      </c>
      <c r="C3">
        <v>16</v>
      </c>
      <c r="D3">
        <v>4</v>
      </c>
      <c r="E3">
        <v>0</v>
      </c>
      <c r="F3">
        <v>0</v>
      </c>
      <c r="G3">
        <v>97</v>
      </c>
      <c r="H3">
        <f t="shared" ref="H3:H20" si="0">SUM(I3:M3)</f>
        <v>2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5</v>
      </c>
      <c r="Z3">
        <v>0</v>
      </c>
      <c r="AA3">
        <v>2</v>
      </c>
      <c r="AB3">
        <v>3</v>
      </c>
      <c r="AC3">
        <v>1</v>
      </c>
    </row>
    <row r="4" spans="1:29">
      <c r="A4">
        <v>2.75</v>
      </c>
      <c r="B4">
        <v>17</v>
      </c>
      <c r="C4">
        <v>10</v>
      </c>
      <c r="D4">
        <v>1</v>
      </c>
      <c r="E4">
        <v>0</v>
      </c>
      <c r="F4">
        <v>0</v>
      </c>
      <c r="G4">
        <v>48</v>
      </c>
      <c r="H4">
        <f t="shared" si="0"/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1</v>
      </c>
      <c r="AA4">
        <v>0</v>
      </c>
      <c r="AB4">
        <v>0</v>
      </c>
      <c r="AC4">
        <v>0</v>
      </c>
    </row>
    <row r="5" spans="1:29">
      <c r="A5">
        <v>3.75</v>
      </c>
      <c r="B5">
        <v>29</v>
      </c>
      <c r="C5">
        <v>17</v>
      </c>
      <c r="D5">
        <v>4</v>
      </c>
      <c r="E5">
        <v>0</v>
      </c>
      <c r="F5">
        <v>3</v>
      </c>
      <c r="G5">
        <v>68</v>
      </c>
      <c r="H5">
        <f t="shared" si="0"/>
        <v>4</v>
      </c>
      <c r="I5">
        <v>3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10</v>
      </c>
      <c r="Z5">
        <v>3</v>
      </c>
      <c r="AA5">
        <v>0</v>
      </c>
      <c r="AB5">
        <v>0</v>
      </c>
      <c r="AC5">
        <v>0</v>
      </c>
    </row>
    <row r="6" spans="1:29">
      <c r="A6">
        <v>4.75</v>
      </c>
      <c r="B6">
        <v>38</v>
      </c>
      <c r="C6">
        <v>14</v>
      </c>
      <c r="D6">
        <v>1</v>
      </c>
      <c r="E6">
        <v>0</v>
      </c>
      <c r="F6">
        <v>0</v>
      </c>
      <c r="G6">
        <v>112</v>
      </c>
      <c r="H6">
        <f t="shared" si="0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29</v>
      </c>
      <c r="Z6">
        <v>0</v>
      </c>
      <c r="AA6">
        <v>2</v>
      </c>
      <c r="AB6">
        <v>0</v>
      </c>
      <c r="AC6">
        <v>0</v>
      </c>
    </row>
    <row r="7" spans="1:29">
      <c r="A7">
        <v>5.75</v>
      </c>
      <c r="B7">
        <v>43</v>
      </c>
      <c r="C7">
        <v>18</v>
      </c>
      <c r="D7">
        <v>3</v>
      </c>
      <c r="E7">
        <v>0</v>
      </c>
      <c r="F7">
        <v>1</v>
      </c>
      <c r="G7">
        <v>89</v>
      </c>
      <c r="H7">
        <f t="shared" si="0"/>
        <v>4</v>
      </c>
      <c r="I7">
        <v>0</v>
      </c>
      <c r="J7">
        <v>0</v>
      </c>
      <c r="K7">
        <v>0</v>
      </c>
      <c r="L7">
        <v>1</v>
      </c>
      <c r="M7">
        <v>3</v>
      </c>
      <c r="N7">
        <v>0</v>
      </c>
      <c r="O7">
        <v>1</v>
      </c>
      <c r="P7">
        <v>0</v>
      </c>
      <c r="Q7">
        <v>0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</v>
      </c>
      <c r="Z7">
        <v>0</v>
      </c>
      <c r="AA7">
        <v>1</v>
      </c>
      <c r="AB7">
        <v>0</v>
      </c>
      <c r="AC7">
        <v>0</v>
      </c>
    </row>
    <row r="8" spans="1:29">
      <c r="A8">
        <v>6.75</v>
      </c>
      <c r="B8">
        <v>37</v>
      </c>
      <c r="C8">
        <v>19</v>
      </c>
      <c r="D8">
        <v>14</v>
      </c>
      <c r="E8">
        <v>0</v>
      </c>
      <c r="F8">
        <v>0</v>
      </c>
      <c r="G8">
        <v>77</v>
      </c>
      <c r="H8">
        <f t="shared" si="0"/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18</v>
      </c>
      <c r="Z8">
        <v>0</v>
      </c>
      <c r="AA8">
        <v>2</v>
      </c>
      <c r="AB8">
        <v>0</v>
      </c>
      <c r="AC8">
        <v>0</v>
      </c>
    </row>
    <row r="9" spans="1:29">
      <c r="A9">
        <v>7.75</v>
      </c>
      <c r="B9">
        <v>31</v>
      </c>
      <c r="C9">
        <v>13</v>
      </c>
      <c r="D9">
        <v>4</v>
      </c>
      <c r="E9">
        <v>0</v>
      </c>
      <c r="F9">
        <v>0</v>
      </c>
      <c r="G9">
        <v>40</v>
      </c>
      <c r="H9">
        <f t="shared" si="0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13</v>
      </c>
      <c r="Z9">
        <v>0</v>
      </c>
      <c r="AA9">
        <v>1</v>
      </c>
      <c r="AB9">
        <v>0</v>
      </c>
      <c r="AC9">
        <v>0</v>
      </c>
    </row>
    <row r="10" spans="1:29">
      <c r="A10">
        <v>8.75</v>
      </c>
      <c r="B10">
        <v>73</v>
      </c>
      <c r="C10">
        <v>28</v>
      </c>
      <c r="D10">
        <v>4</v>
      </c>
      <c r="E10">
        <v>0</v>
      </c>
      <c r="F10">
        <v>0</v>
      </c>
      <c r="G10">
        <v>71.5</v>
      </c>
      <c r="H10">
        <f t="shared" si="0"/>
        <v>4</v>
      </c>
      <c r="I10">
        <v>1</v>
      </c>
      <c r="J10">
        <v>1</v>
      </c>
      <c r="K10">
        <v>0</v>
      </c>
      <c r="L10">
        <v>0</v>
      </c>
      <c r="M10">
        <v>2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19</v>
      </c>
      <c r="Z10">
        <v>1</v>
      </c>
      <c r="AA10">
        <v>2</v>
      </c>
      <c r="AB10">
        <v>0</v>
      </c>
      <c r="AC10">
        <v>0</v>
      </c>
    </row>
    <row r="11" spans="1:29">
      <c r="A11">
        <v>9.75</v>
      </c>
      <c r="B11">
        <v>29</v>
      </c>
      <c r="C11">
        <v>15</v>
      </c>
      <c r="D11">
        <v>7</v>
      </c>
      <c r="E11">
        <v>0</v>
      </c>
      <c r="F11">
        <v>0</v>
      </c>
      <c r="G11">
        <v>41</v>
      </c>
      <c r="H11">
        <f t="shared" si="0"/>
        <v>2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17</v>
      </c>
      <c r="Z11">
        <v>0</v>
      </c>
      <c r="AA11">
        <v>1</v>
      </c>
      <c r="AB11">
        <v>0</v>
      </c>
      <c r="AC11">
        <v>0</v>
      </c>
    </row>
    <row r="12" spans="1:29">
      <c r="A12">
        <v>11.75</v>
      </c>
      <c r="B12">
        <v>59</v>
      </c>
      <c r="C12">
        <v>11</v>
      </c>
      <c r="D12">
        <v>1</v>
      </c>
      <c r="E12">
        <v>0</v>
      </c>
      <c r="F12">
        <v>0</v>
      </c>
      <c r="G12">
        <v>49</v>
      </c>
      <c r="H12">
        <f t="shared" si="0"/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16</v>
      </c>
      <c r="Z12">
        <v>0</v>
      </c>
      <c r="AA12">
        <v>3</v>
      </c>
      <c r="AB12">
        <v>0</v>
      </c>
      <c r="AC12">
        <v>0</v>
      </c>
    </row>
    <row r="13" spans="1:29">
      <c r="A13">
        <v>12.75</v>
      </c>
      <c r="B13">
        <v>55</v>
      </c>
      <c r="C13">
        <v>29</v>
      </c>
      <c r="D13">
        <v>8</v>
      </c>
      <c r="E13">
        <v>0</v>
      </c>
      <c r="F13">
        <v>0</v>
      </c>
      <c r="G13">
        <v>24</v>
      </c>
      <c r="H13">
        <f t="shared" si="0"/>
        <v>2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8</v>
      </c>
      <c r="Z13">
        <v>0</v>
      </c>
      <c r="AA13">
        <v>0</v>
      </c>
      <c r="AB13">
        <v>0</v>
      </c>
      <c r="AC13">
        <v>0</v>
      </c>
    </row>
    <row r="14" spans="1:29">
      <c r="A14">
        <v>13.75</v>
      </c>
      <c r="B14">
        <v>73</v>
      </c>
      <c r="C14">
        <v>22</v>
      </c>
      <c r="D14">
        <v>8</v>
      </c>
      <c r="E14">
        <v>0</v>
      </c>
      <c r="F14">
        <v>0</v>
      </c>
      <c r="G14">
        <v>34</v>
      </c>
      <c r="H14">
        <f t="shared" si="0"/>
        <v>3</v>
      </c>
      <c r="I14">
        <v>0</v>
      </c>
      <c r="J14">
        <v>2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</v>
      </c>
      <c r="Z14">
        <v>0</v>
      </c>
      <c r="AA14">
        <v>0</v>
      </c>
      <c r="AB14">
        <v>0</v>
      </c>
      <c r="AC14">
        <v>0</v>
      </c>
    </row>
    <row r="15" spans="1:29">
      <c r="A15">
        <v>14.75</v>
      </c>
      <c r="B15">
        <v>69</v>
      </c>
      <c r="C15">
        <v>25</v>
      </c>
      <c r="D15">
        <v>11</v>
      </c>
      <c r="E15">
        <v>1</v>
      </c>
      <c r="F15">
        <v>0</v>
      </c>
      <c r="G15">
        <v>38</v>
      </c>
      <c r="H15">
        <f t="shared" si="0"/>
        <v>3</v>
      </c>
      <c r="I15">
        <v>0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0</v>
      </c>
      <c r="Y15">
        <v>6</v>
      </c>
      <c r="Z15">
        <v>0</v>
      </c>
      <c r="AA15">
        <v>2</v>
      </c>
      <c r="AB15">
        <v>0</v>
      </c>
      <c r="AC15">
        <v>0</v>
      </c>
    </row>
    <row r="16" spans="1:29">
      <c r="A16">
        <v>16.75</v>
      </c>
      <c r="B16">
        <v>100</v>
      </c>
      <c r="C16">
        <v>34</v>
      </c>
      <c r="D16">
        <v>12</v>
      </c>
      <c r="E16">
        <v>0</v>
      </c>
      <c r="F16">
        <v>0</v>
      </c>
      <c r="G16">
        <v>65</v>
      </c>
      <c r="H16">
        <f t="shared" si="0"/>
        <v>2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5</v>
      </c>
      <c r="Z16">
        <v>0</v>
      </c>
      <c r="AA16">
        <v>0</v>
      </c>
      <c r="AB16">
        <v>0</v>
      </c>
      <c r="AC16">
        <v>0</v>
      </c>
    </row>
    <row r="17" spans="1:29">
      <c r="A17">
        <v>17.75</v>
      </c>
      <c r="B17">
        <v>43</v>
      </c>
      <c r="C17">
        <v>29</v>
      </c>
      <c r="D17">
        <v>5</v>
      </c>
      <c r="E17">
        <v>0</v>
      </c>
      <c r="F17">
        <v>0</v>
      </c>
      <c r="G17">
        <v>50</v>
      </c>
      <c r="H17">
        <f t="shared" si="0"/>
        <v>4</v>
      </c>
      <c r="I17">
        <v>0</v>
      </c>
      <c r="J17">
        <v>1</v>
      </c>
      <c r="K17">
        <v>0</v>
      </c>
      <c r="L17">
        <v>2</v>
      </c>
      <c r="M17">
        <v>1</v>
      </c>
      <c r="N17">
        <v>0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0</v>
      </c>
    </row>
    <row r="18" spans="1:29">
      <c r="A18">
        <v>18.75</v>
      </c>
      <c r="B18">
        <v>23</v>
      </c>
      <c r="C18">
        <v>5</v>
      </c>
      <c r="D18">
        <v>2</v>
      </c>
      <c r="E18">
        <v>0</v>
      </c>
      <c r="F18">
        <v>0</v>
      </c>
      <c r="G18">
        <v>49</v>
      </c>
      <c r="H18">
        <f t="shared" si="0"/>
        <v>5</v>
      </c>
      <c r="I18">
        <v>0</v>
      </c>
      <c r="J18">
        <v>0</v>
      </c>
      <c r="K18">
        <v>0</v>
      </c>
      <c r="L18">
        <v>3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4</v>
      </c>
      <c r="Z18">
        <v>0</v>
      </c>
      <c r="AA18">
        <v>0</v>
      </c>
      <c r="AB18">
        <v>0</v>
      </c>
      <c r="AC18">
        <v>0</v>
      </c>
    </row>
    <row r="19" spans="1:29">
      <c r="A19">
        <v>19.75</v>
      </c>
      <c r="B19">
        <v>20</v>
      </c>
      <c r="C19">
        <v>5</v>
      </c>
      <c r="D19">
        <v>3</v>
      </c>
      <c r="E19">
        <v>0</v>
      </c>
      <c r="F19">
        <v>0</v>
      </c>
      <c r="G19">
        <v>44</v>
      </c>
      <c r="H19">
        <f t="shared" si="0"/>
        <v>11</v>
      </c>
      <c r="I19">
        <v>1</v>
      </c>
      <c r="J19">
        <v>0</v>
      </c>
      <c r="K19">
        <v>0</v>
      </c>
      <c r="L19">
        <v>5</v>
      </c>
      <c r="M19">
        <v>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</row>
    <row r="20" spans="1:29">
      <c r="A20">
        <v>20.75</v>
      </c>
      <c r="B20">
        <v>2</v>
      </c>
      <c r="C20">
        <v>0</v>
      </c>
      <c r="D20">
        <v>0</v>
      </c>
      <c r="E20">
        <v>0</v>
      </c>
      <c r="F20">
        <v>0</v>
      </c>
      <c r="G20">
        <v>4</v>
      </c>
      <c r="H20">
        <f t="shared" si="0"/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0"/>
  <sheetViews>
    <sheetView workbookViewId="0">
      <selection activeCell="K29" sqref="K29"/>
    </sheetView>
  </sheetViews>
  <sheetFormatPr defaultRowHeight="14.4"/>
  <sheetData>
    <row r="1" spans="1:29">
      <c r="A1" t="s">
        <v>78</v>
      </c>
      <c r="B1" s="13" t="s">
        <v>30</v>
      </c>
      <c r="C1" s="13" t="s">
        <v>81</v>
      </c>
      <c r="D1" s="13" t="s">
        <v>82</v>
      </c>
      <c r="E1" s="13" t="s">
        <v>83</v>
      </c>
      <c r="F1" s="13" t="s">
        <v>79</v>
      </c>
      <c r="G1" s="13" t="s">
        <v>84</v>
      </c>
      <c r="H1" s="13" t="s">
        <v>35</v>
      </c>
      <c r="I1" s="13" t="s">
        <v>85</v>
      </c>
      <c r="J1" s="13" t="s">
        <v>86</v>
      </c>
      <c r="K1" s="13" t="s">
        <v>87</v>
      </c>
      <c r="L1" s="13" t="s">
        <v>88</v>
      </c>
      <c r="M1" s="13" t="s">
        <v>60</v>
      </c>
      <c r="N1" s="13" t="s">
        <v>89</v>
      </c>
      <c r="O1" s="13" t="s">
        <v>39</v>
      </c>
      <c r="P1" s="13" t="s">
        <v>90</v>
      </c>
      <c r="Q1" s="13" t="s">
        <v>91</v>
      </c>
      <c r="R1" s="13" t="s">
        <v>92</v>
      </c>
      <c r="S1" s="13" t="s">
        <v>93</v>
      </c>
      <c r="T1" s="13" t="s">
        <v>94</v>
      </c>
      <c r="U1" s="13" t="s">
        <v>44</v>
      </c>
      <c r="V1" s="13" t="s">
        <v>95</v>
      </c>
      <c r="W1" s="13" t="s">
        <v>49</v>
      </c>
      <c r="X1" s="13" t="s">
        <v>96</v>
      </c>
      <c r="Y1" s="13" t="s">
        <v>97</v>
      </c>
      <c r="Z1" s="13" t="s">
        <v>52</v>
      </c>
      <c r="AA1" s="13" t="s">
        <v>51</v>
      </c>
      <c r="AB1" s="13" t="s">
        <v>61</v>
      </c>
      <c r="AC1" t="s">
        <v>61</v>
      </c>
    </row>
    <row r="2" spans="1:29">
      <c r="A2">
        <v>0.25</v>
      </c>
      <c r="B2">
        <v>237.94451103337499</v>
      </c>
      <c r="C2">
        <v>81.580975211442862</v>
      </c>
      <c r="D2">
        <v>20.395243802860715</v>
      </c>
      <c r="E2">
        <v>0</v>
      </c>
      <c r="F2">
        <v>0</v>
      </c>
      <c r="G2">
        <v>346.71914464863215</v>
      </c>
      <c r="H2">
        <v>33.99207300476786</v>
      </c>
      <c r="I2">
        <v>0</v>
      </c>
      <c r="J2">
        <v>6.7984146009535715</v>
      </c>
      <c r="K2">
        <v>0</v>
      </c>
      <c r="L2">
        <v>0</v>
      </c>
      <c r="M2">
        <v>6.7984146009535715</v>
      </c>
      <c r="N2">
        <v>6.7984146009535715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67.984146009535721</v>
      </c>
      <c r="Z2">
        <v>40.790487605721431</v>
      </c>
      <c r="AA2">
        <v>20.395243802860715</v>
      </c>
      <c r="AB2">
        <v>13.596829201907143</v>
      </c>
      <c r="AC2">
        <v>0</v>
      </c>
    </row>
    <row r="3" spans="1:29">
      <c r="A3">
        <v>1.75</v>
      </c>
      <c r="B3">
        <v>388.65885886408688</v>
      </c>
      <c r="C3">
        <v>107.21623692802396</v>
      </c>
      <c r="D3">
        <v>26.80405923200599</v>
      </c>
      <c r="E3">
        <v>0</v>
      </c>
      <c r="F3">
        <v>0</v>
      </c>
      <c r="G3">
        <v>649.99843637614526</v>
      </c>
      <c r="H3">
        <v>6.7010148080014975</v>
      </c>
      <c r="I3">
        <v>0</v>
      </c>
      <c r="J3">
        <v>0</v>
      </c>
      <c r="K3">
        <v>0</v>
      </c>
      <c r="L3">
        <v>6.7010148080014975</v>
      </c>
      <c r="M3">
        <v>0</v>
      </c>
      <c r="N3">
        <v>0</v>
      </c>
      <c r="O3">
        <v>6.7010148080014975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33.505074040007486</v>
      </c>
      <c r="Z3">
        <v>0</v>
      </c>
      <c r="AA3">
        <v>13.402029616002995</v>
      </c>
      <c r="AB3">
        <v>20.103044424004494</v>
      </c>
      <c r="AC3">
        <v>6.7010148080014975</v>
      </c>
    </row>
    <row r="4" spans="1:29">
      <c r="A4">
        <v>2.75</v>
      </c>
      <c r="B4">
        <v>226.27034985861783</v>
      </c>
      <c r="C4">
        <v>133.10020579918697</v>
      </c>
      <c r="D4">
        <v>13.310020579918696</v>
      </c>
      <c r="E4">
        <v>0</v>
      </c>
      <c r="F4">
        <v>0</v>
      </c>
      <c r="G4">
        <v>638.88098783609735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79.860123479512168</v>
      </c>
      <c r="Z4">
        <v>13.310020579918696</v>
      </c>
      <c r="AA4">
        <v>0</v>
      </c>
      <c r="AB4">
        <v>0</v>
      </c>
      <c r="AC4">
        <v>0</v>
      </c>
    </row>
    <row r="5" spans="1:29">
      <c r="A5">
        <v>3.75</v>
      </c>
      <c r="B5">
        <v>231.20768091409224</v>
      </c>
      <c r="C5">
        <v>135.5355370875713</v>
      </c>
      <c r="D5">
        <v>31.890714608840309</v>
      </c>
      <c r="E5">
        <v>0</v>
      </c>
      <c r="F5">
        <v>23.918035956630231</v>
      </c>
      <c r="G5">
        <v>542.1421483502852</v>
      </c>
      <c r="H5">
        <v>23.918035956630231</v>
      </c>
      <c r="I5">
        <v>0</v>
      </c>
      <c r="J5">
        <v>0</v>
      </c>
      <c r="K5">
        <v>0</v>
      </c>
      <c r="L5">
        <v>7.9726786522100772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7.9726786522100772</v>
      </c>
      <c r="V5">
        <v>0</v>
      </c>
      <c r="W5">
        <v>0</v>
      </c>
      <c r="X5">
        <v>0</v>
      </c>
      <c r="Y5">
        <v>79.726786522100767</v>
      </c>
      <c r="Z5">
        <v>23.918035956630231</v>
      </c>
      <c r="AA5">
        <v>0</v>
      </c>
      <c r="AB5">
        <v>0</v>
      </c>
      <c r="AC5">
        <v>0</v>
      </c>
    </row>
    <row r="6" spans="1:29">
      <c r="A6">
        <v>4.75</v>
      </c>
      <c r="B6">
        <v>348.00385790001388</v>
      </c>
      <c r="C6">
        <v>128.21194764737353</v>
      </c>
      <c r="D6">
        <v>9.1579962605266818</v>
      </c>
      <c r="E6">
        <v>0</v>
      </c>
      <c r="F6">
        <v>0</v>
      </c>
      <c r="G6">
        <v>1025.6955811789883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9.1579962605266818</v>
      </c>
      <c r="P6">
        <v>0</v>
      </c>
      <c r="Q6">
        <v>0</v>
      </c>
      <c r="R6">
        <v>0</v>
      </c>
      <c r="S6">
        <v>0</v>
      </c>
      <c r="T6">
        <v>0</v>
      </c>
      <c r="U6">
        <v>9.1579962605266818</v>
      </c>
      <c r="V6">
        <v>0</v>
      </c>
      <c r="W6">
        <v>0</v>
      </c>
      <c r="X6">
        <v>0</v>
      </c>
      <c r="Y6">
        <v>265.58189155527378</v>
      </c>
      <c r="Z6">
        <v>0</v>
      </c>
      <c r="AA6">
        <v>18.315992521053364</v>
      </c>
      <c r="AB6">
        <v>0</v>
      </c>
      <c r="AC6">
        <v>0</v>
      </c>
    </row>
    <row r="7" spans="1:29">
      <c r="A7">
        <v>5.75</v>
      </c>
      <c r="B7">
        <v>452.18677454117898</v>
      </c>
      <c r="C7">
        <v>189.28748701723771</v>
      </c>
      <c r="D7">
        <v>31.547914502872953</v>
      </c>
      <c r="E7">
        <v>0</v>
      </c>
      <c r="F7">
        <v>10.515971500957651</v>
      </c>
      <c r="G7">
        <v>935.92146358523098</v>
      </c>
      <c r="H7">
        <v>0</v>
      </c>
      <c r="I7">
        <v>0</v>
      </c>
      <c r="J7">
        <v>0</v>
      </c>
      <c r="K7">
        <v>10.515971500957651</v>
      </c>
      <c r="L7">
        <v>31.547914502872953</v>
      </c>
      <c r="M7">
        <v>0</v>
      </c>
      <c r="N7">
        <v>10.515971500957651</v>
      </c>
      <c r="O7">
        <v>0</v>
      </c>
      <c r="P7">
        <v>0</v>
      </c>
      <c r="Q7">
        <v>42.063886003830603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147.22360101340712</v>
      </c>
      <c r="Z7">
        <v>0</v>
      </c>
      <c r="AA7">
        <v>10.515971500957651</v>
      </c>
      <c r="AB7">
        <v>0</v>
      </c>
      <c r="AC7">
        <v>0</v>
      </c>
    </row>
    <row r="8" spans="1:29">
      <c r="A8">
        <v>6.75</v>
      </c>
      <c r="B8">
        <v>365.7291091054214</v>
      </c>
      <c r="C8">
        <v>187.80683981089209</v>
      </c>
      <c r="D8">
        <v>138.38398722907837</v>
      </c>
      <c r="E8">
        <v>0</v>
      </c>
      <c r="F8">
        <v>0</v>
      </c>
      <c r="G8">
        <v>761.11192975993106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9.8845705163627411</v>
      </c>
      <c r="O8">
        <v>9.8845705163627411</v>
      </c>
      <c r="P8">
        <v>9.8845705163627411</v>
      </c>
      <c r="Q8">
        <v>9.8845705163627411</v>
      </c>
      <c r="R8">
        <v>9.8845705163627411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177.92226929452934</v>
      </c>
      <c r="Z8">
        <v>0</v>
      </c>
      <c r="AA8">
        <v>19.769141032725482</v>
      </c>
      <c r="AB8">
        <v>0</v>
      </c>
      <c r="AC8">
        <v>0</v>
      </c>
    </row>
    <row r="9" spans="1:29">
      <c r="A9">
        <v>7.75</v>
      </c>
      <c r="B9">
        <v>234.08666681539961</v>
      </c>
      <c r="C9">
        <v>98.165376406457909</v>
      </c>
      <c r="D9">
        <v>30.204731201987048</v>
      </c>
      <c r="E9">
        <v>0</v>
      </c>
      <c r="F9">
        <v>0</v>
      </c>
      <c r="G9">
        <v>302.0473120198705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7.551182800496762</v>
      </c>
      <c r="S9">
        <v>0</v>
      </c>
      <c r="T9">
        <v>7.551182800496762</v>
      </c>
      <c r="U9">
        <v>0</v>
      </c>
      <c r="V9">
        <v>0</v>
      </c>
      <c r="W9">
        <v>0</v>
      </c>
      <c r="X9">
        <v>0</v>
      </c>
      <c r="Y9">
        <v>98.165376406457909</v>
      </c>
      <c r="Z9">
        <v>0</v>
      </c>
      <c r="AA9">
        <v>7.551182800496762</v>
      </c>
      <c r="AB9">
        <v>0</v>
      </c>
      <c r="AC9">
        <v>0</v>
      </c>
    </row>
    <row r="10" spans="1:29">
      <c r="A10">
        <v>8.75</v>
      </c>
      <c r="B10">
        <v>880.99016069612662</v>
      </c>
      <c r="C10">
        <v>337.9140342396102</v>
      </c>
      <c r="D10">
        <v>48.273433462801457</v>
      </c>
      <c r="E10">
        <v>0</v>
      </c>
      <c r="F10">
        <v>0</v>
      </c>
      <c r="G10">
        <v>862.88762314757605</v>
      </c>
      <c r="H10">
        <v>12.068358365700364</v>
      </c>
      <c r="I10">
        <v>12.068358365700364</v>
      </c>
      <c r="J10">
        <v>0</v>
      </c>
      <c r="K10">
        <v>0</v>
      </c>
      <c r="L10">
        <v>24.136716731400728</v>
      </c>
      <c r="M10">
        <v>0</v>
      </c>
      <c r="N10">
        <v>0</v>
      </c>
      <c r="O10">
        <v>12.068358365700364</v>
      </c>
      <c r="P10">
        <v>0</v>
      </c>
      <c r="Q10">
        <v>0</v>
      </c>
      <c r="R10">
        <v>0</v>
      </c>
      <c r="S10">
        <v>0</v>
      </c>
      <c r="T10">
        <v>12.068358365700364</v>
      </c>
      <c r="U10">
        <v>0</v>
      </c>
      <c r="V10">
        <v>0</v>
      </c>
      <c r="W10">
        <v>0</v>
      </c>
      <c r="X10">
        <v>0</v>
      </c>
      <c r="Y10">
        <v>229.29880894830691</v>
      </c>
      <c r="Z10">
        <v>12.068358365700364</v>
      </c>
      <c r="AA10">
        <v>24.136716731400728</v>
      </c>
      <c r="AB10">
        <v>0</v>
      </c>
      <c r="AC10">
        <v>0</v>
      </c>
    </row>
    <row r="11" spans="1:29">
      <c r="A11">
        <v>9.75</v>
      </c>
      <c r="B11">
        <v>442.62969080867111</v>
      </c>
      <c r="C11">
        <v>228.94639179758852</v>
      </c>
      <c r="D11">
        <v>106.84164950554131</v>
      </c>
      <c r="E11">
        <v>0</v>
      </c>
      <c r="F11">
        <v>0</v>
      </c>
      <c r="G11">
        <v>625.78680424674189</v>
      </c>
      <c r="H11">
        <v>0</v>
      </c>
      <c r="I11">
        <v>0</v>
      </c>
      <c r="J11">
        <v>0</v>
      </c>
      <c r="K11">
        <v>15.263092786505901</v>
      </c>
      <c r="L11">
        <v>15.263092786505901</v>
      </c>
      <c r="M11">
        <v>0</v>
      </c>
      <c r="N11">
        <v>0</v>
      </c>
      <c r="O11">
        <v>0</v>
      </c>
      <c r="P11">
        <v>0</v>
      </c>
      <c r="Q11">
        <v>15.263092786505901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259.47257737060033</v>
      </c>
      <c r="Z11">
        <v>0</v>
      </c>
      <c r="AA11">
        <v>15.263092786505901</v>
      </c>
      <c r="AB11">
        <v>0</v>
      </c>
      <c r="AC11">
        <v>0</v>
      </c>
    </row>
    <row r="12" spans="1:29">
      <c r="A12">
        <v>11.75</v>
      </c>
      <c r="B12">
        <v>2346.6249800359055</v>
      </c>
      <c r="C12">
        <v>437.50635221008406</v>
      </c>
      <c r="D12">
        <v>39.773304746371281</v>
      </c>
      <c r="E12">
        <v>0</v>
      </c>
      <c r="F12">
        <v>0</v>
      </c>
      <c r="G12">
        <v>1948.8919325721927</v>
      </c>
      <c r="H12">
        <v>0</v>
      </c>
      <c r="I12">
        <v>39.773304746371281</v>
      </c>
      <c r="J12">
        <v>0</v>
      </c>
      <c r="K12">
        <v>0</v>
      </c>
      <c r="L12">
        <v>0</v>
      </c>
      <c r="M12">
        <v>0</v>
      </c>
      <c r="N12">
        <v>79.546609492742562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79.546609492742562</v>
      </c>
      <c r="V12">
        <v>0</v>
      </c>
      <c r="W12">
        <v>0</v>
      </c>
      <c r="X12">
        <v>0</v>
      </c>
      <c r="Y12">
        <v>636.37287594194049</v>
      </c>
      <c r="Z12">
        <v>0</v>
      </c>
      <c r="AA12">
        <v>119.31991423911384</v>
      </c>
      <c r="AB12">
        <v>0</v>
      </c>
      <c r="AC12">
        <v>0</v>
      </c>
    </row>
    <row r="13" spans="1:29">
      <c r="A13">
        <v>12.75</v>
      </c>
      <c r="B13">
        <v>1783.1621957588288</v>
      </c>
      <c r="C13">
        <v>940.21279412738249</v>
      </c>
      <c r="D13">
        <v>259.36904665582966</v>
      </c>
      <c r="E13">
        <v>0</v>
      </c>
      <c r="F13">
        <v>0</v>
      </c>
      <c r="G13">
        <v>778.10713996748905</v>
      </c>
      <c r="H13">
        <v>0</v>
      </c>
      <c r="I13">
        <v>32.421130831978708</v>
      </c>
      <c r="J13">
        <v>0</v>
      </c>
      <c r="K13">
        <v>32.421130831978708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259.36904665582966</v>
      </c>
      <c r="Z13">
        <v>0</v>
      </c>
      <c r="AA13">
        <v>0</v>
      </c>
      <c r="AB13">
        <v>0</v>
      </c>
      <c r="AC13">
        <v>0</v>
      </c>
    </row>
    <row r="14" spans="1:29">
      <c r="A14">
        <v>13.75</v>
      </c>
      <c r="B14">
        <v>2209.347283723233</v>
      </c>
      <c r="C14">
        <v>665.83068824535792</v>
      </c>
      <c r="D14">
        <v>242.12025027103923</v>
      </c>
      <c r="E14">
        <v>0</v>
      </c>
      <c r="F14">
        <v>0</v>
      </c>
      <c r="G14">
        <v>1029.0110636519166</v>
      </c>
      <c r="H14">
        <v>0</v>
      </c>
      <c r="I14">
        <v>60.530062567759806</v>
      </c>
      <c r="J14">
        <v>0</v>
      </c>
      <c r="K14">
        <v>0</v>
      </c>
      <c r="L14">
        <v>30.265031283879903</v>
      </c>
      <c r="M14">
        <v>0</v>
      </c>
      <c r="N14">
        <v>30.265031283879903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181.59018770327941</v>
      </c>
      <c r="Z14">
        <v>0</v>
      </c>
      <c r="AA14">
        <v>0</v>
      </c>
      <c r="AB14">
        <v>0</v>
      </c>
      <c r="AC14">
        <v>0</v>
      </c>
    </row>
    <row r="15" spans="1:29">
      <c r="A15">
        <v>14.75</v>
      </c>
      <c r="B15">
        <v>1757.0975901524132</v>
      </c>
      <c r="C15">
        <v>636.629561649425</v>
      </c>
      <c r="D15">
        <v>280.11700712574702</v>
      </c>
      <c r="E15">
        <v>25.465182465977001</v>
      </c>
      <c r="F15">
        <v>0</v>
      </c>
      <c r="G15">
        <v>967.67693370712607</v>
      </c>
      <c r="H15">
        <v>0</v>
      </c>
      <c r="I15">
        <v>25.465182465977001</v>
      </c>
      <c r="J15">
        <v>0</v>
      </c>
      <c r="K15">
        <v>50.930364931954003</v>
      </c>
      <c r="L15">
        <v>0</v>
      </c>
      <c r="M15">
        <v>0</v>
      </c>
      <c r="N15">
        <v>0</v>
      </c>
      <c r="O15">
        <v>0</v>
      </c>
      <c r="P15">
        <v>25.465182465977001</v>
      </c>
      <c r="Q15">
        <v>0</v>
      </c>
      <c r="R15">
        <v>0</v>
      </c>
      <c r="S15">
        <v>50.930364931954003</v>
      </c>
      <c r="T15">
        <v>0</v>
      </c>
      <c r="U15">
        <v>0</v>
      </c>
      <c r="V15">
        <v>0</v>
      </c>
      <c r="W15">
        <v>0</v>
      </c>
      <c r="X15">
        <v>0</v>
      </c>
      <c r="Y15">
        <v>152.79109479586202</v>
      </c>
      <c r="Z15">
        <v>0</v>
      </c>
      <c r="AA15">
        <v>50.930364931954003</v>
      </c>
      <c r="AB15">
        <v>0</v>
      </c>
      <c r="AC15">
        <v>0</v>
      </c>
    </row>
    <row r="16" spans="1:29">
      <c r="A16">
        <v>16.75</v>
      </c>
      <c r="B16">
        <v>937.74882787100398</v>
      </c>
      <c r="C16">
        <v>318.83460147614136</v>
      </c>
      <c r="D16">
        <v>112.52985934452047</v>
      </c>
      <c r="E16">
        <v>0</v>
      </c>
      <c r="F16">
        <v>0</v>
      </c>
      <c r="G16">
        <v>609.53673811615261</v>
      </c>
      <c r="H16">
        <v>0</v>
      </c>
      <c r="I16">
        <v>9.3774882787100395</v>
      </c>
      <c r="J16">
        <v>0</v>
      </c>
      <c r="K16">
        <v>0</v>
      </c>
      <c r="L16">
        <v>9.3774882787100395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18.754976557420079</v>
      </c>
      <c r="V16">
        <v>9.3774882787100395</v>
      </c>
      <c r="W16">
        <v>0</v>
      </c>
      <c r="X16">
        <v>0</v>
      </c>
      <c r="Y16">
        <v>46.887441393550198</v>
      </c>
      <c r="Z16">
        <v>0</v>
      </c>
      <c r="AA16">
        <v>0</v>
      </c>
      <c r="AB16">
        <v>0</v>
      </c>
      <c r="AC16">
        <v>0</v>
      </c>
    </row>
    <row r="17" spans="1:29">
      <c r="A17">
        <v>17.75</v>
      </c>
      <c r="B17">
        <v>405.90485990116764</v>
      </c>
      <c r="C17">
        <v>273.74978923567119</v>
      </c>
      <c r="D17">
        <v>47.198239523391585</v>
      </c>
      <c r="E17">
        <v>0</v>
      </c>
      <c r="F17">
        <v>0</v>
      </c>
      <c r="G17">
        <v>471.98239523391584</v>
      </c>
      <c r="H17">
        <v>0</v>
      </c>
      <c r="I17">
        <v>9.439647904678317</v>
      </c>
      <c r="J17">
        <v>0</v>
      </c>
      <c r="K17">
        <v>18.879295809356634</v>
      </c>
      <c r="L17">
        <v>9.439647904678317</v>
      </c>
      <c r="M17">
        <v>0</v>
      </c>
      <c r="N17">
        <v>9.439647904678317</v>
      </c>
      <c r="O17">
        <v>18.879295809356634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28.318943714034951</v>
      </c>
      <c r="Z17">
        <v>0</v>
      </c>
      <c r="AA17">
        <v>0</v>
      </c>
      <c r="AB17">
        <v>0</v>
      </c>
      <c r="AC17">
        <v>0</v>
      </c>
    </row>
    <row r="18" spans="1:29">
      <c r="A18">
        <v>18.75</v>
      </c>
      <c r="B18">
        <v>142.03127052949682</v>
      </c>
      <c r="C18">
        <v>30.876363158586265</v>
      </c>
      <c r="D18">
        <v>12.350545263434507</v>
      </c>
      <c r="E18">
        <v>0</v>
      </c>
      <c r="F18">
        <v>0</v>
      </c>
      <c r="G18">
        <v>302.58835895414541</v>
      </c>
      <c r="H18">
        <v>0</v>
      </c>
      <c r="I18">
        <v>0</v>
      </c>
      <c r="J18">
        <v>0</v>
      </c>
      <c r="K18">
        <v>18.525817895151761</v>
      </c>
      <c r="L18">
        <v>12.350545263434507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6.1752726317172533</v>
      </c>
      <c r="T18">
        <v>0</v>
      </c>
      <c r="U18">
        <v>0</v>
      </c>
      <c r="V18">
        <v>0</v>
      </c>
      <c r="W18">
        <v>0</v>
      </c>
      <c r="X18">
        <v>0</v>
      </c>
      <c r="Y18">
        <v>24.701090526869013</v>
      </c>
      <c r="Z18">
        <v>0</v>
      </c>
      <c r="AA18">
        <v>0</v>
      </c>
      <c r="AB18">
        <v>0</v>
      </c>
      <c r="AC18">
        <v>0</v>
      </c>
    </row>
    <row r="19" spans="1:29">
      <c r="A19">
        <v>19.75</v>
      </c>
      <c r="B19">
        <v>137.62880509370714</v>
      </c>
      <c r="C19">
        <v>34.407201273426786</v>
      </c>
      <c r="D19">
        <v>20.644320764056072</v>
      </c>
      <c r="E19">
        <v>0</v>
      </c>
      <c r="F19">
        <v>0</v>
      </c>
      <c r="G19">
        <v>302.78337120615572</v>
      </c>
      <c r="H19">
        <v>6.8814402546853577</v>
      </c>
      <c r="I19">
        <v>0</v>
      </c>
      <c r="J19">
        <v>0</v>
      </c>
      <c r="K19">
        <v>34.407201273426786</v>
      </c>
      <c r="L19">
        <v>34.407201273426786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13.762880509370715</v>
      </c>
      <c r="AB19">
        <v>0</v>
      </c>
      <c r="AC19">
        <v>0</v>
      </c>
    </row>
    <row r="20" spans="1:29">
      <c r="A20">
        <v>20.75</v>
      </c>
      <c r="B20">
        <v>16.379465656409323</v>
      </c>
      <c r="C20">
        <v>0</v>
      </c>
      <c r="D20">
        <v>0</v>
      </c>
      <c r="E20">
        <v>0</v>
      </c>
      <c r="F20">
        <v>0</v>
      </c>
      <c r="G20">
        <v>32.758931312818646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Q29"/>
  <sheetViews>
    <sheetView zoomScale="80" zoomScaleNormal="80" workbookViewId="0">
      <selection activeCell="B26" sqref="B26"/>
    </sheetView>
  </sheetViews>
  <sheetFormatPr defaultRowHeight="14.4"/>
  <sheetData>
    <row r="3" spans="1:17">
      <c r="C3" s="5" t="s">
        <v>57</v>
      </c>
      <c r="D3" s="28" t="s">
        <v>5</v>
      </c>
      <c r="E3" s="29"/>
      <c r="F3" s="30"/>
      <c r="G3" s="28" t="s">
        <v>6</v>
      </c>
      <c r="H3" s="29"/>
      <c r="I3" s="30"/>
      <c r="L3" s="27" t="s">
        <v>65</v>
      </c>
      <c r="M3" s="31" t="s">
        <v>66</v>
      </c>
      <c r="N3" s="26" t="s">
        <v>67</v>
      </c>
    </row>
    <row r="4" spans="1:17">
      <c r="A4" s="5" t="s">
        <v>29</v>
      </c>
      <c r="B4" s="5" t="s">
        <v>27</v>
      </c>
      <c r="C4" s="6" t="s">
        <v>28</v>
      </c>
      <c r="D4" s="1" t="s">
        <v>0</v>
      </c>
      <c r="E4" s="3" t="s">
        <v>1</v>
      </c>
      <c r="F4" s="2" t="s">
        <v>2</v>
      </c>
      <c r="G4" s="1" t="s">
        <v>3</v>
      </c>
      <c r="H4" s="3" t="s">
        <v>1</v>
      </c>
      <c r="I4" s="2" t="s">
        <v>2</v>
      </c>
      <c r="J4" s="5" t="s">
        <v>4</v>
      </c>
      <c r="L4" s="27"/>
      <c r="M4" s="31"/>
      <c r="N4" s="26"/>
      <c r="O4" t="s">
        <v>75</v>
      </c>
      <c r="P4" t="s">
        <v>76</v>
      </c>
      <c r="Q4" t="s">
        <v>78</v>
      </c>
    </row>
    <row r="5" spans="1:17">
      <c r="A5" s="6">
        <v>1</v>
      </c>
      <c r="B5" s="6" t="s">
        <v>9</v>
      </c>
      <c r="C5" s="6">
        <v>1.133</v>
      </c>
      <c r="D5" s="1">
        <v>18.933</v>
      </c>
      <c r="E5" s="3">
        <v>18.478999999999999</v>
      </c>
      <c r="F5" s="2">
        <f>D5-E5</f>
        <v>0.45400000000000063</v>
      </c>
      <c r="G5" s="1">
        <v>18.478999999999999</v>
      </c>
      <c r="H5" s="3">
        <v>16.475000000000001</v>
      </c>
      <c r="I5" s="2">
        <f t="shared" ref="I5:I25" si="0">G5-H5</f>
        <v>2.0039999999999978</v>
      </c>
      <c r="J5" s="6">
        <f>F5+I5</f>
        <v>2.4579999999999984</v>
      </c>
      <c r="L5">
        <f>J5/D5</f>
        <v>0.12982622933502341</v>
      </c>
      <c r="M5">
        <f>C5*L5</f>
        <v>0.14709311783658152</v>
      </c>
      <c r="N5">
        <f>1/M5</f>
        <v>6.7984146009535715</v>
      </c>
      <c r="O5">
        <v>0</v>
      </c>
      <c r="P5">
        <f>O5+0.5</f>
        <v>0.5</v>
      </c>
      <c r="Q5">
        <f>((P5-O5)/2)+O5</f>
        <v>0.25</v>
      </c>
    </row>
    <row r="6" spans="1:17">
      <c r="A6" s="6">
        <v>3</v>
      </c>
      <c r="B6" s="6" t="s">
        <v>10</v>
      </c>
      <c r="C6" s="6">
        <v>1.649</v>
      </c>
      <c r="D6" s="1">
        <v>20.785</v>
      </c>
      <c r="E6" s="3">
        <v>20.521000000000001</v>
      </c>
      <c r="F6" s="2">
        <f t="shared" ref="F6:F25" si="1">D6-E6</f>
        <v>0.26399999999999935</v>
      </c>
      <c r="G6" s="1">
        <v>20.521000000000001</v>
      </c>
      <c r="H6" s="3">
        <v>18.904</v>
      </c>
      <c r="I6" s="2">
        <f t="shared" si="0"/>
        <v>1.6170000000000009</v>
      </c>
      <c r="J6" s="6">
        <f t="shared" ref="J6:J25" si="2">F6+I6</f>
        <v>1.8810000000000002</v>
      </c>
      <c r="L6">
        <f t="shared" ref="L6:L25" si="3">J6/D6</f>
        <v>9.0497955256194376E-2</v>
      </c>
      <c r="M6">
        <f t="shared" ref="M6:M23" si="4">C6*L6</f>
        <v>0.14923112821746454</v>
      </c>
      <c r="N6">
        <f t="shared" ref="N6:N25" si="5">1/M6</f>
        <v>6.7010148080014975</v>
      </c>
      <c r="O6">
        <v>1.5</v>
      </c>
      <c r="P6">
        <f t="shared" ref="P6:P23" si="6">O6+0.5</f>
        <v>2</v>
      </c>
      <c r="Q6">
        <f t="shared" ref="Q6:Q23" si="7">((P6-O6)/2)+O6</f>
        <v>1.75</v>
      </c>
    </row>
    <row r="7" spans="1:17">
      <c r="A7" s="6">
        <v>5</v>
      </c>
      <c r="B7" s="6" t="s">
        <v>11</v>
      </c>
      <c r="C7" s="6">
        <v>1.0129999999999999</v>
      </c>
      <c r="D7" s="1">
        <v>20.683</v>
      </c>
      <c r="E7" s="3">
        <v>20.425000000000001</v>
      </c>
      <c r="F7" s="2">
        <f t="shared" si="1"/>
        <v>0.25799999999999912</v>
      </c>
      <c r="G7" s="1">
        <v>20.425000000000001</v>
      </c>
      <c r="H7" s="3">
        <v>19.149000000000001</v>
      </c>
      <c r="I7" s="2">
        <f t="shared" si="0"/>
        <v>1.2759999999999998</v>
      </c>
      <c r="J7" s="6">
        <f t="shared" si="2"/>
        <v>1.5339999999999989</v>
      </c>
      <c r="L7">
        <f t="shared" si="3"/>
        <v>7.4167190446260162E-2</v>
      </c>
      <c r="M7">
        <f t="shared" si="4"/>
        <v>7.5131363922061531E-2</v>
      </c>
      <c r="N7">
        <f t="shared" si="5"/>
        <v>13.310020579918696</v>
      </c>
      <c r="O7">
        <v>2.5</v>
      </c>
      <c r="P7">
        <f t="shared" si="6"/>
        <v>3</v>
      </c>
      <c r="Q7">
        <f t="shared" si="7"/>
        <v>2.75</v>
      </c>
    </row>
    <row r="8" spans="1:17">
      <c r="A8" s="6">
        <v>7</v>
      </c>
      <c r="B8" s="6" t="s">
        <v>12</v>
      </c>
      <c r="C8" s="6">
        <v>0.98599999999999999</v>
      </c>
      <c r="D8" s="1">
        <v>17.483000000000001</v>
      </c>
      <c r="E8" s="3">
        <v>15.923</v>
      </c>
      <c r="F8" s="2">
        <f t="shared" si="1"/>
        <v>1.5600000000000005</v>
      </c>
      <c r="G8" s="1">
        <v>15.923</v>
      </c>
      <c r="H8" s="4">
        <v>15.259</v>
      </c>
      <c r="I8" s="2">
        <f t="shared" si="0"/>
        <v>0.6639999999999997</v>
      </c>
      <c r="J8" s="6">
        <f t="shared" si="2"/>
        <v>2.2240000000000002</v>
      </c>
      <c r="L8">
        <f t="shared" si="3"/>
        <v>0.12720928902362297</v>
      </c>
      <c r="M8">
        <f t="shared" si="4"/>
        <v>0.12542835897729224</v>
      </c>
      <c r="N8">
        <f t="shared" si="5"/>
        <v>7.9726786522100772</v>
      </c>
      <c r="O8">
        <v>3.5</v>
      </c>
      <c r="P8">
        <f t="shared" si="6"/>
        <v>4</v>
      </c>
      <c r="Q8">
        <f t="shared" si="7"/>
        <v>3.75</v>
      </c>
    </row>
    <row r="9" spans="1:17">
      <c r="A9" s="6">
        <v>9</v>
      </c>
      <c r="B9" s="6" t="s">
        <v>13</v>
      </c>
      <c r="C9" s="6">
        <v>1.2889999999999999</v>
      </c>
      <c r="D9" s="1">
        <v>18.25</v>
      </c>
      <c r="E9" s="3">
        <v>17.693000000000001</v>
      </c>
      <c r="F9" s="2">
        <f t="shared" si="1"/>
        <v>0.55699999999999861</v>
      </c>
      <c r="G9" s="1">
        <v>17.693000000000001</v>
      </c>
      <c r="H9" s="3">
        <v>16.704000000000001</v>
      </c>
      <c r="I9" s="2">
        <f t="shared" si="0"/>
        <v>0.98900000000000077</v>
      </c>
      <c r="J9" s="6">
        <f t="shared" si="2"/>
        <v>1.5459999999999994</v>
      </c>
      <c r="L9">
        <f t="shared" si="3"/>
        <v>8.4712328767123257E-2</v>
      </c>
      <c r="M9">
        <f t="shared" si="4"/>
        <v>0.10919419178082188</v>
      </c>
      <c r="N9">
        <f t="shared" si="5"/>
        <v>9.1579962605266818</v>
      </c>
      <c r="O9">
        <v>4.5</v>
      </c>
      <c r="P9">
        <f t="shared" si="6"/>
        <v>5</v>
      </c>
      <c r="Q9">
        <f t="shared" si="7"/>
        <v>4.75</v>
      </c>
    </row>
    <row r="10" spans="1:17">
      <c r="A10" s="6">
        <v>11</v>
      </c>
      <c r="B10" s="6" t="s">
        <v>14</v>
      </c>
      <c r="C10" s="6">
        <v>0.99099999999999999</v>
      </c>
      <c r="D10" s="1">
        <v>19.936</v>
      </c>
      <c r="E10" s="3">
        <v>19.385000000000002</v>
      </c>
      <c r="F10" s="2">
        <f t="shared" si="1"/>
        <v>0.55099999999999838</v>
      </c>
      <c r="G10" s="1">
        <v>19.385000000000002</v>
      </c>
      <c r="H10" s="3">
        <v>18.023</v>
      </c>
      <c r="I10" s="2">
        <f t="shared" si="0"/>
        <v>1.3620000000000019</v>
      </c>
      <c r="J10" s="6">
        <f t="shared" si="2"/>
        <v>1.9130000000000003</v>
      </c>
      <c r="L10">
        <f t="shared" si="3"/>
        <v>9.5957062600321039E-2</v>
      </c>
      <c r="M10">
        <f t="shared" si="4"/>
        <v>9.5093449036918146E-2</v>
      </c>
      <c r="N10">
        <f t="shared" si="5"/>
        <v>10.515971500957651</v>
      </c>
      <c r="O10">
        <v>5.5</v>
      </c>
      <c r="P10">
        <f t="shared" si="6"/>
        <v>6</v>
      </c>
      <c r="Q10">
        <f t="shared" si="7"/>
        <v>5.75</v>
      </c>
    </row>
    <row r="11" spans="1:17">
      <c r="A11" s="6">
        <v>13</v>
      </c>
      <c r="B11" s="6" t="s">
        <v>15</v>
      </c>
      <c r="C11" s="6">
        <v>1.0680000000000001</v>
      </c>
      <c r="D11" s="1">
        <v>16.099</v>
      </c>
      <c r="E11" s="3">
        <v>15.526999999999999</v>
      </c>
      <c r="F11" s="2">
        <f t="shared" si="1"/>
        <v>0.57200000000000095</v>
      </c>
      <c r="G11" s="1">
        <v>15.526999999999999</v>
      </c>
      <c r="H11" s="4">
        <v>14.574</v>
      </c>
      <c r="I11" s="2">
        <f t="shared" si="0"/>
        <v>0.9529999999999994</v>
      </c>
      <c r="J11" s="6">
        <f t="shared" si="2"/>
        <v>1.5250000000000004</v>
      </c>
      <c r="L11">
        <f t="shared" si="3"/>
        <v>9.4726380520529244E-2</v>
      </c>
      <c r="M11">
        <f t="shared" si="4"/>
        <v>0.10116777439592524</v>
      </c>
      <c r="N11">
        <f t="shared" si="5"/>
        <v>9.8845705163627411</v>
      </c>
      <c r="O11">
        <v>6.5</v>
      </c>
      <c r="P11">
        <f t="shared" si="6"/>
        <v>7</v>
      </c>
      <c r="Q11">
        <f t="shared" si="7"/>
        <v>6.75</v>
      </c>
    </row>
    <row r="12" spans="1:17">
      <c r="A12" s="6">
        <v>15</v>
      </c>
      <c r="B12" s="6" t="s">
        <v>16</v>
      </c>
      <c r="C12" s="6">
        <v>1.3380000000000001</v>
      </c>
      <c r="D12" s="1">
        <v>20.308</v>
      </c>
      <c r="E12" s="3">
        <v>19.864000000000001</v>
      </c>
      <c r="F12" s="2">
        <f t="shared" si="1"/>
        <v>0.44399999999999906</v>
      </c>
      <c r="G12" s="1">
        <v>19.864000000000001</v>
      </c>
      <c r="H12" s="4">
        <v>18.297999999999998</v>
      </c>
      <c r="I12" s="2">
        <f t="shared" si="0"/>
        <v>1.5660000000000025</v>
      </c>
      <c r="J12" s="6">
        <f t="shared" si="2"/>
        <v>2.0100000000000016</v>
      </c>
      <c r="L12">
        <f t="shared" si="3"/>
        <v>9.897577309434713E-2</v>
      </c>
      <c r="M12">
        <f>C12*L12</f>
        <v>0.13242958440023647</v>
      </c>
      <c r="N12">
        <f t="shared" si="5"/>
        <v>7.551182800496762</v>
      </c>
      <c r="O12">
        <v>7.5</v>
      </c>
      <c r="P12">
        <f t="shared" si="6"/>
        <v>8</v>
      </c>
      <c r="Q12">
        <f t="shared" si="7"/>
        <v>7.75</v>
      </c>
    </row>
    <row r="13" spans="1:17">
      <c r="A13" s="6">
        <v>17</v>
      </c>
      <c r="B13" s="6" t="s">
        <v>17</v>
      </c>
      <c r="C13" s="6">
        <v>1.004</v>
      </c>
      <c r="D13" s="1">
        <v>23.167000000000002</v>
      </c>
      <c r="E13" s="3">
        <v>22.712</v>
      </c>
      <c r="F13" s="2">
        <f t="shared" si="1"/>
        <v>0.45500000000000185</v>
      </c>
      <c r="G13" s="1">
        <v>22.712</v>
      </c>
      <c r="H13" s="3">
        <v>21.254999999999999</v>
      </c>
      <c r="I13" s="2">
        <f t="shared" si="0"/>
        <v>1.4570000000000007</v>
      </c>
      <c r="J13" s="6">
        <f t="shared" si="2"/>
        <v>1.9120000000000026</v>
      </c>
      <c r="L13">
        <f t="shared" si="3"/>
        <v>8.2531186601631737E-2</v>
      </c>
      <c r="M13">
        <f t="shared" si="4"/>
        <v>8.2861311348038258E-2</v>
      </c>
      <c r="N13">
        <f t="shared" si="5"/>
        <v>12.068358365700364</v>
      </c>
      <c r="O13">
        <v>8.5</v>
      </c>
      <c r="P13">
        <f t="shared" si="6"/>
        <v>9</v>
      </c>
      <c r="Q13">
        <f t="shared" si="7"/>
        <v>8.75</v>
      </c>
    </row>
    <row r="14" spans="1:17">
      <c r="A14" s="6">
        <v>19</v>
      </c>
      <c r="B14" s="6" t="s">
        <v>18</v>
      </c>
      <c r="C14" s="6">
        <v>0.96099999999999997</v>
      </c>
      <c r="D14" s="1">
        <v>20.975000000000001</v>
      </c>
      <c r="E14" s="3">
        <v>20.555</v>
      </c>
      <c r="F14" s="2">
        <f t="shared" si="1"/>
        <v>0.42000000000000171</v>
      </c>
      <c r="G14" s="1">
        <v>20.555</v>
      </c>
      <c r="H14" s="4">
        <v>19.545000000000002</v>
      </c>
      <c r="I14" s="2">
        <f t="shared" si="0"/>
        <v>1.009999999999998</v>
      </c>
      <c r="J14" s="6">
        <f t="shared" si="2"/>
        <v>1.4299999999999997</v>
      </c>
      <c r="L14">
        <f t="shared" si="3"/>
        <v>6.8176400476758034E-2</v>
      </c>
      <c r="M14">
        <f t="shared" si="4"/>
        <v>6.5517520858164466E-2</v>
      </c>
      <c r="N14">
        <f t="shared" si="5"/>
        <v>15.263092786505901</v>
      </c>
      <c r="O14">
        <v>9.5</v>
      </c>
      <c r="P14">
        <f t="shared" si="6"/>
        <v>10</v>
      </c>
      <c r="Q14">
        <f t="shared" si="7"/>
        <v>9.75</v>
      </c>
    </row>
    <row r="15" spans="1:17">
      <c r="A15" s="6">
        <v>23</v>
      </c>
      <c r="B15" s="6" t="s">
        <v>19</v>
      </c>
      <c r="C15" s="6">
        <v>1.1259999999999999</v>
      </c>
      <c r="D15" s="1">
        <v>16.436</v>
      </c>
      <c r="E15" s="3">
        <v>16.068999999999999</v>
      </c>
      <c r="F15" s="2">
        <f t="shared" si="1"/>
        <v>0.36700000000000088</v>
      </c>
      <c r="G15" s="1"/>
      <c r="H15" s="3"/>
      <c r="I15" s="2">
        <f t="shared" si="0"/>
        <v>0</v>
      </c>
      <c r="J15" s="6">
        <f t="shared" si="2"/>
        <v>0.36700000000000088</v>
      </c>
      <c r="L15">
        <f t="shared" si="3"/>
        <v>2.2329033828182094E-2</v>
      </c>
      <c r="M15">
        <f t="shared" si="4"/>
        <v>2.5142492090533035E-2</v>
      </c>
      <c r="N15">
        <f t="shared" si="5"/>
        <v>39.773304746371281</v>
      </c>
      <c r="O15">
        <v>11.5</v>
      </c>
      <c r="P15">
        <f t="shared" si="6"/>
        <v>12</v>
      </c>
      <c r="Q15">
        <f t="shared" si="7"/>
        <v>11.75</v>
      </c>
    </row>
    <row r="16" spans="1:17">
      <c r="A16" s="6">
        <v>25</v>
      </c>
      <c r="B16" s="6" t="s">
        <v>20</v>
      </c>
      <c r="C16" s="6">
        <v>1.028</v>
      </c>
      <c r="D16" s="1">
        <v>17.631</v>
      </c>
      <c r="E16" s="3">
        <v>17.102</v>
      </c>
      <c r="F16" s="2">
        <f t="shared" si="1"/>
        <v>0.52899999999999991</v>
      </c>
      <c r="G16" s="1"/>
      <c r="H16" s="3"/>
      <c r="I16" s="2">
        <f t="shared" si="0"/>
        <v>0</v>
      </c>
      <c r="J16" s="6">
        <f t="shared" si="2"/>
        <v>0.52899999999999991</v>
      </c>
      <c r="L16">
        <f t="shared" si="3"/>
        <v>3.0003970279621116E-2</v>
      </c>
      <c r="M16">
        <f t="shared" si="4"/>
        <v>3.0844081447450506E-2</v>
      </c>
      <c r="N16">
        <f t="shared" si="5"/>
        <v>32.421130831978708</v>
      </c>
      <c r="O16">
        <v>12.5</v>
      </c>
      <c r="P16">
        <f t="shared" si="6"/>
        <v>13</v>
      </c>
      <c r="Q16">
        <f t="shared" si="7"/>
        <v>12.75</v>
      </c>
    </row>
    <row r="17" spans="1:17">
      <c r="A17" s="6">
        <v>27</v>
      </c>
      <c r="B17" s="6" t="s">
        <v>21</v>
      </c>
      <c r="C17" s="6">
        <v>1.208</v>
      </c>
      <c r="D17" s="1">
        <v>18.536000000000001</v>
      </c>
      <c r="E17" s="3">
        <v>18.029</v>
      </c>
      <c r="F17" s="2">
        <f t="shared" si="1"/>
        <v>0.50700000000000145</v>
      </c>
      <c r="G17" s="1"/>
      <c r="H17" s="3"/>
      <c r="I17" s="2">
        <f t="shared" si="0"/>
        <v>0</v>
      </c>
      <c r="J17" s="6">
        <f t="shared" si="2"/>
        <v>0.50700000000000145</v>
      </c>
      <c r="L17">
        <f t="shared" si="3"/>
        <v>2.7352179542511946E-2</v>
      </c>
      <c r="M17">
        <f t="shared" si="4"/>
        <v>3.3041432887354429E-2</v>
      </c>
      <c r="N17">
        <f t="shared" si="5"/>
        <v>30.265031283879903</v>
      </c>
      <c r="O17">
        <v>13.5</v>
      </c>
      <c r="P17">
        <f t="shared" si="6"/>
        <v>14</v>
      </c>
      <c r="Q17">
        <f t="shared" si="7"/>
        <v>13.75</v>
      </c>
    </row>
    <row r="18" spans="1:17">
      <c r="A18" s="6">
        <v>29</v>
      </c>
      <c r="B18" s="6" t="s">
        <v>22</v>
      </c>
      <c r="C18" s="6">
        <v>1.266</v>
      </c>
      <c r="D18" s="1">
        <v>16.731999999999999</v>
      </c>
      <c r="E18" s="3">
        <v>16.213000000000001</v>
      </c>
      <c r="F18" s="2">
        <f t="shared" si="1"/>
        <v>0.51899999999999835</v>
      </c>
      <c r="G18" s="1"/>
      <c r="H18" s="3"/>
      <c r="I18" s="2">
        <f t="shared" si="0"/>
        <v>0</v>
      </c>
      <c r="J18" s="6">
        <f t="shared" si="2"/>
        <v>0.51899999999999835</v>
      </c>
      <c r="L18">
        <f t="shared" si="3"/>
        <v>3.1018407841262155E-2</v>
      </c>
      <c r="M18">
        <f t="shared" si="4"/>
        <v>3.9269304327037888E-2</v>
      </c>
      <c r="N18">
        <f t="shared" si="5"/>
        <v>25.465182465977001</v>
      </c>
      <c r="O18">
        <v>14.5</v>
      </c>
      <c r="P18">
        <f t="shared" si="6"/>
        <v>15</v>
      </c>
      <c r="Q18">
        <f t="shared" si="7"/>
        <v>14.75</v>
      </c>
    </row>
    <row r="19" spans="1:17">
      <c r="A19" s="6">
        <v>33</v>
      </c>
      <c r="B19" s="6" t="s">
        <v>23</v>
      </c>
      <c r="C19" s="6">
        <v>1.2250000000000001</v>
      </c>
      <c r="D19" s="1">
        <v>20.550999999999998</v>
      </c>
      <c r="E19" s="3">
        <v>20.094999999999999</v>
      </c>
      <c r="F19" s="2">
        <f t="shared" si="1"/>
        <v>0.45599999999999952</v>
      </c>
      <c r="G19" s="1">
        <v>20.094999999999999</v>
      </c>
      <c r="H19" s="3">
        <v>18.762</v>
      </c>
      <c r="I19" s="2">
        <f t="shared" si="0"/>
        <v>1.3329999999999984</v>
      </c>
      <c r="J19" s="6">
        <f t="shared" si="2"/>
        <v>1.7889999999999979</v>
      </c>
      <c r="L19">
        <f t="shared" si="3"/>
        <v>8.705172497688668E-2</v>
      </c>
      <c r="M19">
        <f t="shared" si="4"/>
        <v>0.10663836309668619</v>
      </c>
      <c r="N19">
        <f t="shared" si="5"/>
        <v>9.3774882787100395</v>
      </c>
      <c r="O19">
        <v>16.5</v>
      </c>
      <c r="P19">
        <f t="shared" si="6"/>
        <v>17</v>
      </c>
      <c r="Q19">
        <f t="shared" si="7"/>
        <v>16.75</v>
      </c>
    </row>
    <row r="20" spans="1:17">
      <c r="A20" s="6">
        <v>35</v>
      </c>
      <c r="B20" s="6" t="s">
        <v>24</v>
      </c>
      <c r="C20" s="6">
        <v>1.337</v>
      </c>
      <c r="D20" s="1">
        <v>21.834</v>
      </c>
      <c r="E20" s="3">
        <v>20.998000000000001</v>
      </c>
      <c r="F20" s="2">
        <f t="shared" si="1"/>
        <v>0.83599999999999852</v>
      </c>
      <c r="G20" s="1">
        <v>20.998000000000001</v>
      </c>
      <c r="H20" s="4">
        <v>20.103999999999999</v>
      </c>
      <c r="I20" s="2">
        <f t="shared" si="0"/>
        <v>0.8940000000000019</v>
      </c>
      <c r="J20" s="6">
        <f t="shared" si="2"/>
        <v>1.7300000000000004</v>
      </c>
      <c r="L20">
        <f t="shared" si="3"/>
        <v>7.9234221855821213E-2</v>
      </c>
      <c r="M20">
        <f t="shared" si="4"/>
        <v>0.10593615462123296</v>
      </c>
      <c r="N20">
        <f t="shared" si="5"/>
        <v>9.439647904678317</v>
      </c>
      <c r="O20">
        <v>17.5</v>
      </c>
      <c r="P20">
        <f t="shared" si="6"/>
        <v>18</v>
      </c>
      <c r="Q20">
        <f t="shared" si="7"/>
        <v>17.75</v>
      </c>
    </row>
    <row r="21" spans="1:17">
      <c r="A21" s="6">
        <v>37</v>
      </c>
      <c r="B21" s="6" t="s">
        <v>25</v>
      </c>
      <c r="C21" s="6">
        <v>1.101</v>
      </c>
      <c r="D21" s="1">
        <v>17.248999999999999</v>
      </c>
      <c r="E21" s="3">
        <v>16.577000000000002</v>
      </c>
      <c r="F21" s="2">
        <f t="shared" si="1"/>
        <v>0.67199999999999704</v>
      </c>
      <c r="G21" s="4">
        <v>14.712</v>
      </c>
      <c r="H21" s="4">
        <v>13.824</v>
      </c>
      <c r="I21" s="2">
        <f>G28-H28</f>
        <v>1.865000000000002</v>
      </c>
      <c r="J21" s="6">
        <f t="shared" si="2"/>
        <v>2.536999999999999</v>
      </c>
      <c r="L21">
        <f t="shared" si="3"/>
        <v>0.14708099020233054</v>
      </c>
      <c r="M21">
        <f t="shared" si="4"/>
        <v>0.16193617021276591</v>
      </c>
      <c r="N21">
        <f t="shared" si="5"/>
        <v>6.1752726317172533</v>
      </c>
      <c r="O21">
        <v>18.5</v>
      </c>
      <c r="P21">
        <f t="shared" si="6"/>
        <v>19</v>
      </c>
      <c r="Q21">
        <f t="shared" si="7"/>
        <v>18.75</v>
      </c>
    </row>
    <row r="22" spans="1:17">
      <c r="A22" s="6">
        <v>39</v>
      </c>
      <c r="B22" s="6" t="s">
        <v>26</v>
      </c>
      <c r="C22" s="6">
        <v>1.3520000000000001</v>
      </c>
      <c r="D22" s="1">
        <v>19.574999999999999</v>
      </c>
      <c r="E22" s="3">
        <v>18.896999999999998</v>
      </c>
      <c r="F22" s="2">
        <f t="shared" si="1"/>
        <v>0.67800000000000082</v>
      </c>
      <c r="G22" s="4">
        <v>17.471</v>
      </c>
      <c r="H22" s="4">
        <v>16.922999999999998</v>
      </c>
      <c r="I22" s="2">
        <f>G29-H29</f>
        <v>1.4259999999999984</v>
      </c>
      <c r="J22" s="6">
        <f t="shared" si="2"/>
        <v>2.1039999999999992</v>
      </c>
      <c r="L22">
        <f t="shared" si="3"/>
        <v>0.10748403575989779</v>
      </c>
      <c r="M22">
        <f t="shared" si="4"/>
        <v>0.14531841634738182</v>
      </c>
      <c r="N22">
        <f t="shared" si="5"/>
        <v>6.8814402546853577</v>
      </c>
      <c r="O22">
        <v>19.5</v>
      </c>
      <c r="P22">
        <f t="shared" si="6"/>
        <v>20</v>
      </c>
      <c r="Q22">
        <f t="shared" si="7"/>
        <v>19.75</v>
      </c>
    </row>
    <row r="23" spans="1:17">
      <c r="A23" s="6">
        <v>41</v>
      </c>
      <c r="B23" s="6" t="s">
        <v>77</v>
      </c>
      <c r="C23" s="6">
        <v>1.3660000000000001</v>
      </c>
      <c r="D23" s="1">
        <v>19.364999999999998</v>
      </c>
      <c r="E23" s="3">
        <v>18.803000000000001</v>
      </c>
      <c r="F23" s="2">
        <f t="shared" si="1"/>
        <v>0.56199999999999761</v>
      </c>
      <c r="G23" s="1">
        <v>18.803000000000001</v>
      </c>
      <c r="H23" s="3">
        <v>17.634</v>
      </c>
      <c r="I23" s="2">
        <f t="shared" si="0"/>
        <v>1.1690000000000005</v>
      </c>
      <c r="J23" s="6">
        <f t="shared" si="2"/>
        <v>1.7309999999999981</v>
      </c>
      <c r="L23">
        <f t="shared" si="3"/>
        <v>8.9388071262587049E-2</v>
      </c>
      <c r="M23">
        <f t="shared" si="4"/>
        <v>0.12210410534469392</v>
      </c>
      <c r="N23">
        <f>1/M23</f>
        <v>8.1897328282046615</v>
      </c>
      <c r="O23">
        <v>20.5</v>
      </c>
      <c r="P23">
        <f t="shared" si="6"/>
        <v>21</v>
      </c>
      <c r="Q23">
        <f t="shared" si="7"/>
        <v>20.75</v>
      </c>
    </row>
    <row r="24" spans="1:17">
      <c r="A24" s="6" t="s">
        <v>8</v>
      </c>
      <c r="B24" s="6" t="s">
        <v>80</v>
      </c>
      <c r="C24" s="6">
        <v>1.032</v>
      </c>
      <c r="D24" s="1">
        <v>23.358000000000001</v>
      </c>
      <c r="E24" s="3">
        <v>22.837</v>
      </c>
      <c r="F24" s="2">
        <f>D24-E24</f>
        <v>0.5210000000000008</v>
      </c>
      <c r="G24" s="1"/>
      <c r="H24" s="3"/>
      <c r="I24" s="2">
        <f>G24-H24</f>
        <v>0</v>
      </c>
      <c r="J24" s="6">
        <f>F24+I24</f>
        <v>0.5210000000000008</v>
      </c>
      <c r="L24">
        <f t="shared" si="3"/>
        <v>2.2304991865741964E-2</v>
      </c>
      <c r="M24">
        <f>C24*L24</f>
        <v>2.3018751605445708E-2</v>
      </c>
      <c r="N24">
        <f>1/M24</f>
        <v>43.442842476453976</v>
      </c>
    </row>
    <row r="25" spans="1:17">
      <c r="A25" s="7" t="s">
        <v>7</v>
      </c>
      <c r="B25" s="7" t="s">
        <v>80</v>
      </c>
      <c r="C25" s="7">
        <v>1.1379999999999999</v>
      </c>
      <c r="D25" s="8">
        <v>16.43</v>
      </c>
      <c r="E25" s="9">
        <v>15.010999999999999</v>
      </c>
      <c r="F25" s="10">
        <f t="shared" si="1"/>
        <v>1.4190000000000005</v>
      </c>
      <c r="G25" s="8"/>
      <c r="H25" s="9"/>
      <c r="I25" s="10">
        <f t="shared" si="0"/>
        <v>0</v>
      </c>
      <c r="J25" s="7">
        <f t="shared" si="2"/>
        <v>1.4190000000000005</v>
      </c>
      <c r="L25">
        <f t="shared" si="3"/>
        <v>8.6366402921485119E-2</v>
      </c>
      <c r="M25">
        <f>C25*L25</f>
        <v>9.8284966524650061E-2</v>
      </c>
      <c r="N25">
        <f t="shared" si="5"/>
        <v>10.17449601256361</v>
      </c>
    </row>
    <row r="28" spans="1:17">
      <c r="E28" s="27" t="s">
        <v>73</v>
      </c>
      <c r="F28" t="s">
        <v>71</v>
      </c>
      <c r="G28" s="1">
        <v>16.577000000000002</v>
      </c>
      <c r="H28" s="3">
        <v>14.712</v>
      </c>
    </row>
    <row r="29" spans="1:17">
      <c r="E29" s="27"/>
      <c r="F29" t="s">
        <v>72</v>
      </c>
      <c r="G29" s="1">
        <v>18.896999999999998</v>
      </c>
      <c r="H29" s="4">
        <v>17.471</v>
      </c>
    </row>
  </sheetData>
  <mergeCells count="6">
    <mergeCell ref="N3:N4"/>
    <mergeCell ref="E28:E29"/>
    <mergeCell ref="D3:F3"/>
    <mergeCell ref="G3:I3"/>
    <mergeCell ref="M3:M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AI72"/>
  <sheetViews>
    <sheetView topLeftCell="A25" zoomScale="60" zoomScaleNormal="60" workbookViewId="0">
      <selection activeCell="B70" sqref="B70"/>
    </sheetView>
  </sheetViews>
  <sheetFormatPr defaultRowHeight="14.4"/>
  <sheetData>
    <row r="1" spans="2:35">
      <c r="B1" s="12" t="s">
        <v>4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58</v>
      </c>
      <c r="H1" s="13" t="s">
        <v>34</v>
      </c>
      <c r="I1" s="13" t="s">
        <v>35</v>
      </c>
      <c r="J1" s="13" t="s">
        <v>45</v>
      </c>
      <c r="K1" s="13" t="s">
        <v>59</v>
      </c>
      <c r="L1" s="13" t="s">
        <v>36</v>
      </c>
      <c r="M1" s="13" t="s">
        <v>37</v>
      </c>
      <c r="N1" s="13" t="s">
        <v>60</v>
      </c>
      <c r="O1" s="13" t="s">
        <v>38</v>
      </c>
      <c r="P1" s="13" t="s">
        <v>39</v>
      </c>
      <c r="Q1" s="13" t="s">
        <v>41</v>
      </c>
      <c r="R1" s="13" t="s">
        <v>40</v>
      </c>
      <c r="S1" s="13" t="s">
        <v>42</v>
      </c>
      <c r="T1" s="13" t="s">
        <v>46</v>
      </c>
      <c r="U1" s="13" t="s">
        <v>43</v>
      </c>
      <c r="V1" s="13" t="s">
        <v>44</v>
      </c>
      <c r="W1" s="13" t="s">
        <v>47</v>
      </c>
      <c r="X1" s="13" t="s">
        <v>48</v>
      </c>
      <c r="Y1" s="13" t="s">
        <v>49</v>
      </c>
      <c r="Z1" s="13" t="s">
        <v>50</v>
      </c>
      <c r="AA1" s="13" t="s">
        <v>56</v>
      </c>
      <c r="AB1" s="13" t="s">
        <v>52</v>
      </c>
      <c r="AC1" s="13" t="s">
        <v>51</v>
      </c>
      <c r="AD1" s="13" t="s">
        <v>61</v>
      </c>
      <c r="AE1" s="13" t="s">
        <v>53</v>
      </c>
      <c r="AF1" s="14" t="s">
        <v>54</v>
      </c>
      <c r="AG1" t="s">
        <v>55</v>
      </c>
      <c r="AI1" s="32" t="s">
        <v>64</v>
      </c>
    </row>
    <row r="2" spans="2:35">
      <c r="B2" s="15">
        <v>1</v>
      </c>
      <c r="C2" s="3">
        <f t="shared" ref="C2:C22" si="0">SUM(C27,C52)</f>
        <v>35</v>
      </c>
      <c r="D2" s="3">
        <f t="shared" ref="D2:AD2" si="1">SUM(D27,D52)</f>
        <v>12</v>
      </c>
      <c r="E2" s="3">
        <f t="shared" si="1"/>
        <v>3</v>
      </c>
      <c r="F2" s="3">
        <f t="shared" si="1"/>
        <v>0</v>
      </c>
      <c r="G2" s="3">
        <f t="shared" si="1"/>
        <v>0</v>
      </c>
      <c r="H2" s="3">
        <f t="shared" si="1"/>
        <v>51</v>
      </c>
      <c r="I2" s="3">
        <f t="shared" si="1"/>
        <v>5</v>
      </c>
      <c r="J2" s="3">
        <f t="shared" si="1"/>
        <v>0</v>
      </c>
      <c r="K2" s="3">
        <f t="shared" si="1"/>
        <v>1</v>
      </c>
      <c r="L2" s="3">
        <f t="shared" si="1"/>
        <v>0</v>
      </c>
      <c r="M2" s="3">
        <f t="shared" si="1"/>
        <v>0</v>
      </c>
      <c r="N2" s="3">
        <f t="shared" si="1"/>
        <v>1</v>
      </c>
      <c r="O2" s="3">
        <f t="shared" si="1"/>
        <v>1</v>
      </c>
      <c r="P2" s="3">
        <f t="shared" si="1"/>
        <v>0</v>
      </c>
      <c r="Q2" s="3">
        <f t="shared" si="1"/>
        <v>0</v>
      </c>
      <c r="R2" s="3">
        <f t="shared" si="1"/>
        <v>0</v>
      </c>
      <c r="S2" s="3">
        <f t="shared" si="1"/>
        <v>0</v>
      </c>
      <c r="T2" s="3">
        <f t="shared" si="1"/>
        <v>0</v>
      </c>
      <c r="U2" s="3">
        <f t="shared" si="1"/>
        <v>0</v>
      </c>
      <c r="V2" s="3">
        <f t="shared" si="1"/>
        <v>0</v>
      </c>
      <c r="W2" s="3">
        <f t="shared" si="1"/>
        <v>0</v>
      </c>
      <c r="X2" s="3">
        <f t="shared" si="1"/>
        <v>0</v>
      </c>
      <c r="Y2" s="3">
        <f t="shared" si="1"/>
        <v>0</v>
      </c>
      <c r="Z2" s="3">
        <f t="shared" si="1"/>
        <v>10</v>
      </c>
      <c r="AA2" s="3">
        <f t="shared" si="1"/>
        <v>6</v>
      </c>
      <c r="AB2" s="3">
        <f t="shared" si="1"/>
        <v>3</v>
      </c>
      <c r="AC2" s="3">
        <f t="shared" si="1"/>
        <v>2</v>
      </c>
      <c r="AD2" s="3">
        <f t="shared" si="1"/>
        <v>0</v>
      </c>
      <c r="AE2" s="3">
        <f t="shared" ref="AE2:AF15" si="2">SUM(AE27,AE52)</f>
        <v>1</v>
      </c>
      <c r="AF2" s="16">
        <f t="shared" si="2"/>
        <v>0</v>
      </c>
      <c r="AG2">
        <f>SUM(C2:AD2)</f>
        <v>130</v>
      </c>
      <c r="AI2" s="32">
        <v>1</v>
      </c>
    </row>
    <row r="3" spans="2:35">
      <c r="B3" s="15">
        <v>3</v>
      </c>
      <c r="C3" s="3">
        <f t="shared" si="0"/>
        <v>58</v>
      </c>
      <c r="D3" s="3">
        <f t="shared" ref="D3:R3" si="3">SUM(D28,D53)</f>
        <v>16</v>
      </c>
      <c r="E3" s="3">
        <f t="shared" si="3"/>
        <v>4</v>
      </c>
      <c r="F3" s="3">
        <f t="shared" si="3"/>
        <v>0</v>
      </c>
      <c r="G3" s="3">
        <f t="shared" si="3"/>
        <v>0</v>
      </c>
      <c r="H3" s="3">
        <f t="shared" si="3"/>
        <v>97</v>
      </c>
      <c r="I3" s="3">
        <f t="shared" si="3"/>
        <v>1</v>
      </c>
      <c r="J3" s="3">
        <f t="shared" si="3"/>
        <v>0</v>
      </c>
      <c r="K3" s="3">
        <f t="shared" si="3"/>
        <v>0</v>
      </c>
      <c r="L3" s="3">
        <f t="shared" si="3"/>
        <v>0</v>
      </c>
      <c r="M3" s="3">
        <f t="shared" si="3"/>
        <v>1</v>
      </c>
      <c r="N3" s="3">
        <f t="shared" si="3"/>
        <v>0</v>
      </c>
      <c r="O3" s="3">
        <f t="shared" si="3"/>
        <v>0</v>
      </c>
      <c r="P3" s="3">
        <f t="shared" si="3"/>
        <v>1</v>
      </c>
      <c r="Q3" s="3">
        <f t="shared" si="3"/>
        <v>0</v>
      </c>
      <c r="R3" s="3">
        <f t="shared" si="3"/>
        <v>0</v>
      </c>
      <c r="S3" s="3">
        <f t="shared" ref="S3:AD3" si="4">SUM(S28,S53)</f>
        <v>0</v>
      </c>
      <c r="T3" s="3">
        <f t="shared" si="4"/>
        <v>0</v>
      </c>
      <c r="U3" s="3">
        <f t="shared" si="4"/>
        <v>0</v>
      </c>
      <c r="V3" s="3">
        <f t="shared" si="4"/>
        <v>0</v>
      </c>
      <c r="W3" s="3">
        <f t="shared" si="4"/>
        <v>0</v>
      </c>
      <c r="X3" s="3">
        <f t="shared" si="4"/>
        <v>0</v>
      </c>
      <c r="Y3" s="3">
        <f t="shared" si="4"/>
        <v>0</v>
      </c>
      <c r="Z3" s="3">
        <f t="shared" si="4"/>
        <v>5</v>
      </c>
      <c r="AA3" s="3">
        <f t="shared" si="4"/>
        <v>0</v>
      </c>
      <c r="AB3" s="3">
        <f t="shared" si="4"/>
        <v>2</v>
      </c>
      <c r="AC3" s="3">
        <f t="shared" si="4"/>
        <v>3</v>
      </c>
      <c r="AD3" s="3">
        <f t="shared" si="4"/>
        <v>1</v>
      </c>
      <c r="AE3" s="3">
        <f t="shared" si="2"/>
        <v>1</v>
      </c>
      <c r="AF3" s="16">
        <f t="shared" si="2"/>
        <v>1</v>
      </c>
      <c r="AG3">
        <f t="shared" ref="AG3:AG22" si="5">SUM(C3:AD3)</f>
        <v>189</v>
      </c>
      <c r="AI3" s="32">
        <v>3</v>
      </c>
    </row>
    <row r="4" spans="2:35">
      <c r="B4" s="15">
        <v>5</v>
      </c>
      <c r="C4" s="3">
        <f t="shared" si="0"/>
        <v>17</v>
      </c>
      <c r="D4" s="3">
        <f t="shared" ref="D4:R4" si="6">SUM(D29,D54)</f>
        <v>10</v>
      </c>
      <c r="E4" s="3">
        <f t="shared" si="6"/>
        <v>1</v>
      </c>
      <c r="F4" s="3">
        <f t="shared" si="6"/>
        <v>0</v>
      </c>
      <c r="G4" s="3">
        <f t="shared" si="6"/>
        <v>0</v>
      </c>
      <c r="H4" s="3">
        <f t="shared" si="6"/>
        <v>48</v>
      </c>
      <c r="I4" s="3">
        <f t="shared" si="6"/>
        <v>0</v>
      </c>
      <c r="J4" s="3">
        <f t="shared" si="6"/>
        <v>0</v>
      </c>
      <c r="K4" s="3">
        <f t="shared" si="6"/>
        <v>0</v>
      </c>
      <c r="L4" s="3">
        <f t="shared" si="6"/>
        <v>0</v>
      </c>
      <c r="M4" s="3">
        <f t="shared" si="6"/>
        <v>0</v>
      </c>
      <c r="N4" s="3">
        <f t="shared" si="6"/>
        <v>0</v>
      </c>
      <c r="O4" s="3">
        <f t="shared" si="6"/>
        <v>0</v>
      </c>
      <c r="P4" s="3">
        <f t="shared" si="6"/>
        <v>0</v>
      </c>
      <c r="Q4" s="3">
        <f t="shared" si="6"/>
        <v>0</v>
      </c>
      <c r="R4" s="3">
        <f t="shared" si="6"/>
        <v>0</v>
      </c>
      <c r="S4" s="3">
        <f t="shared" ref="S4:AD4" si="7">SUM(S29,S54)</f>
        <v>0</v>
      </c>
      <c r="T4" s="3">
        <f t="shared" si="7"/>
        <v>0</v>
      </c>
      <c r="U4" s="3">
        <f t="shared" si="7"/>
        <v>0</v>
      </c>
      <c r="V4" s="3">
        <f t="shared" si="7"/>
        <v>0</v>
      </c>
      <c r="W4" s="3">
        <f t="shared" si="7"/>
        <v>0</v>
      </c>
      <c r="X4" s="3">
        <f t="shared" si="7"/>
        <v>0</v>
      </c>
      <c r="Y4" s="3">
        <f t="shared" si="7"/>
        <v>0</v>
      </c>
      <c r="Z4" s="3">
        <f t="shared" si="7"/>
        <v>6</v>
      </c>
      <c r="AA4" s="3">
        <f t="shared" si="7"/>
        <v>1</v>
      </c>
      <c r="AB4" s="3">
        <f t="shared" si="7"/>
        <v>0</v>
      </c>
      <c r="AC4" s="3">
        <f t="shared" si="7"/>
        <v>0</v>
      </c>
      <c r="AD4" s="3">
        <f t="shared" si="7"/>
        <v>0</v>
      </c>
      <c r="AE4" s="3">
        <f t="shared" si="2"/>
        <v>1</v>
      </c>
      <c r="AF4" s="16">
        <f t="shared" si="2"/>
        <v>3</v>
      </c>
      <c r="AG4">
        <f t="shared" si="5"/>
        <v>83</v>
      </c>
      <c r="AI4" s="32">
        <v>5</v>
      </c>
    </row>
    <row r="5" spans="2:35">
      <c r="B5" s="15">
        <v>7</v>
      </c>
      <c r="C5" s="3">
        <f t="shared" si="0"/>
        <v>29</v>
      </c>
      <c r="D5" s="3">
        <f t="shared" ref="D5:R5" si="8">SUM(D30,D55)</f>
        <v>17</v>
      </c>
      <c r="E5" s="3">
        <f t="shared" si="8"/>
        <v>4</v>
      </c>
      <c r="F5" s="3">
        <f t="shared" si="8"/>
        <v>0</v>
      </c>
      <c r="G5" s="3">
        <f t="shared" si="8"/>
        <v>3</v>
      </c>
      <c r="H5" s="3">
        <f t="shared" si="8"/>
        <v>68</v>
      </c>
      <c r="I5" s="3">
        <f t="shared" si="8"/>
        <v>3</v>
      </c>
      <c r="J5" s="3">
        <f t="shared" si="8"/>
        <v>0</v>
      </c>
      <c r="K5" s="3">
        <f t="shared" si="8"/>
        <v>0</v>
      </c>
      <c r="L5" s="3">
        <f t="shared" si="8"/>
        <v>0</v>
      </c>
      <c r="M5" s="3">
        <f t="shared" si="8"/>
        <v>1</v>
      </c>
      <c r="N5" s="3">
        <f t="shared" si="8"/>
        <v>0</v>
      </c>
      <c r="O5" s="3">
        <f t="shared" si="8"/>
        <v>0</v>
      </c>
      <c r="P5" s="3">
        <f t="shared" si="8"/>
        <v>0</v>
      </c>
      <c r="Q5" s="3">
        <f t="shared" si="8"/>
        <v>0</v>
      </c>
      <c r="R5" s="3">
        <f t="shared" si="8"/>
        <v>0</v>
      </c>
      <c r="S5" s="3">
        <f t="shared" ref="S5:AD5" si="9">SUM(S30,S55)</f>
        <v>0</v>
      </c>
      <c r="T5" s="3">
        <f t="shared" si="9"/>
        <v>0</v>
      </c>
      <c r="U5" s="3">
        <f t="shared" si="9"/>
        <v>0</v>
      </c>
      <c r="V5" s="3">
        <f t="shared" si="9"/>
        <v>1</v>
      </c>
      <c r="W5" s="3">
        <f t="shared" si="9"/>
        <v>0</v>
      </c>
      <c r="X5" s="3">
        <f t="shared" si="9"/>
        <v>0</v>
      </c>
      <c r="Y5" s="3">
        <f t="shared" si="9"/>
        <v>0</v>
      </c>
      <c r="Z5" s="3">
        <f t="shared" si="9"/>
        <v>10</v>
      </c>
      <c r="AA5" s="3">
        <f t="shared" si="9"/>
        <v>3</v>
      </c>
      <c r="AB5" s="3">
        <f t="shared" si="9"/>
        <v>0</v>
      </c>
      <c r="AC5" s="3">
        <f t="shared" si="9"/>
        <v>0</v>
      </c>
      <c r="AD5" s="3">
        <f t="shared" si="9"/>
        <v>0</v>
      </c>
      <c r="AE5" s="3">
        <f t="shared" si="2"/>
        <v>1</v>
      </c>
      <c r="AF5" s="16">
        <f t="shared" si="2"/>
        <v>0</v>
      </c>
      <c r="AG5">
        <f t="shared" si="5"/>
        <v>139</v>
      </c>
      <c r="AI5" s="32">
        <v>7</v>
      </c>
    </row>
    <row r="6" spans="2:35">
      <c r="B6" s="15">
        <v>9</v>
      </c>
      <c r="C6" s="3">
        <f t="shared" si="0"/>
        <v>38</v>
      </c>
      <c r="D6" s="3">
        <f t="shared" ref="D6:R6" si="10">SUM(D31,D56)</f>
        <v>14</v>
      </c>
      <c r="E6" s="3">
        <f t="shared" si="10"/>
        <v>1</v>
      </c>
      <c r="F6" s="3">
        <f t="shared" si="10"/>
        <v>0</v>
      </c>
      <c r="G6" s="3">
        <f t="shared" si="10"/>
        <v>0</v>
      </c>
      <c r="H6" s="3">
        <f t="shared" si="10"/>
        <v>112</v>
      </c>
      <c r="I6" s="3">
        <f t="shared" si="10"/>
        <v>0</v>
      </c>
      <c r="J6" s="3">
        <f t="shared" si="10"/>
        <v>0</v>
      </c>
      <c r="K6" s="3">
        <f t="shared" si="10"/>
        <v>0</v>
      </c>
      <c r="L6" s="3">
        <f t="shared" si="10"/>
        <v>0</v>
      </c>
      <c r="M6" s="3">
        <f t="shared" si="10"/>
        <v>0</v>
      </c>
      <c r="N6" s="3">
        <f t="shared" si="10"/>
        <v>0</v>
      </c>
      <c r="O6" s="3">
        <f t="shared" si="10"/>
        <v>0</v>
      </c>
      <c r="P6" s="3">
        <f t="shared" si="10"/>
        <v>1</v>
      </c>
      <c r="Q6" s="3">
        <f t="shared" si="10"/>
        <v>0</v>
      </c>
      <c r="R6" s="3">
        <f t="shared" si="10"/>
        <v>0</v>
      </c>
      <c r="S6" s="3">
        <f t="shared" ref="S6:AD6" si="11">SUM(S31,S56)</f>
        <v>0</v>
      </c>
      <c r="T6" s="3">
        <f t="shared" si="11"/>
        <v>0</v>
      </c>
      <c r="U6" s="3">
        <f t="shared" si="11"/>
        <v>0</v>
      </c>
      <c r="V6" s="3">
        <f t="shared" si="11"/>
        <v>1</v>
      </c>
      <c r="W6" s="3">
        <f t="shared" si="11"/>
        <v>0</v>
      </c>
      <c r="X6" s="3">
        <f t="shared" si="11"/>
        <v>0</v>
      </c>
      <c r="Y6" s="3">
        <f t="shared" si="11"/>
        <v>0</v>
      </c>
      <c r="Z6" s="3">
        <f t="shared" si="11"/>
        <v>29</v>
      </c>
      <c r="AA6" s="3">
        <f t="shared" si="11"/>
        <v>0</v>
      </c>
      <c r="AB6" s="3">
        <f t="shared" si="11"/>
        <v>2</v>
      </c>
      <c r="AC6" s="3">
        <f t="shared" si="11"/>
        <v>0</v>
      </c>
      <c r="AD6" s="3">
        <f t="shared" si="11"/>
        <v>0</v>
      </c>
      <c r="AE6" s="3">
        <f t="shared" si="2"/>
        <v>4</v>
      </c>
      <c r="AF6" s="16">
        <f t="shared" si="2"/>
        <v>4</v>
      </c>
      <c r="AG6">
        <f t="shared" si="5"/>
        <v>198</v>
      </c>
      <c r="AI6" s="32">
        <v>9</v>
      </c>
    </row>
    <row r="7" spans="2:35">
      <c r="B7" s="15">
        <v>11</v>
      </c>
      <c r="C7" s="3">
        <f t="shared" si="0"/>
        <v>43</v>
      </c>
      <c r="D7" s="3">
        <f t="shared" ref="D7:R7" si="12">SUM(D32,D57)</f>
        <v>18</v>
      </c>
      <c r="E7" s="3">
        <f t="shared" si="12"/>
        <v>3</v>
      </c>
      <c r="F7" s="3">
        <f t="shared" si="12"/>
        <v>0</v>
      </c>
      <c r="G7" s="3">
        <f t="shared" si="12"/>
        <v>1</v>
      </c>
      <c r="H7" s="3">
        <f t="shared" si="12"/>
        <v>89</v>
      </c>
      <c r="I7" s="3">
        <f t="shared" si="12"/>
        <v>0</v>
      </c>
      <c r="J7" s="3">
        <f t="shared" si="12"/>
        <v>0</v>
      </c>
      <c r="K7" s="3">
        <f t="shared" si="12"/>
        <v>0</v>
      </c>
      <c r="L7" s="3">
        <f t="shared" si="12"/>
        <v>1</v>
      </c>
      <c r="M7" s="3">
        <f t="shared" si="12"/>
        <v>3</v>
      </c>
      <c r="N7" s="3">
        <f t="shared" si="12"/>
        <v>0</v>
      </c>
      <c r="O7" s="3">
        <f t="shared" si="12"/>
        <v>1</v>
      </c>
      <c r="P7" s="3">
        <f t="shared" si="12"/>
        <v>0</v>
      </c>
      <c r="Q7" s="3">
        <f t="shared" si="12"/>
        <v>0</v>
      </c>
      <c r="R7" s="3">
        <f t="shared" si="12"/>
        <v>4</v>
      </c>
      <c r="S7" s="3">
        <f t="shared" ref="S7:AD7" si="13">SUM(S32,S57)</f>
        <v>0</v>
      </c>
      <c r="T7" s="3">
        <f t="shared" si="13"/>
        <v>0</v>
      </c>
      <c r="U7" s="3">
        <f t="shared" si="13"/>
        <v>0</v>
      </c>
      <c r="V7" s="3">
        <f t="shared" si="13"/>
        <v>0</v>
      </c>
      <c r="W7" s="3">
        <f t="shared" si="13"/>
        <v>0</v>
      </c>
      <c r="X7" s="3">
        <f t="shared" si="13"/>
        <v>0</v>
      </c>
      <c r="Y7" s="3">
        <f t="shared" si="13"/>
        <v>0</v>
      </c>
      <c r="Z7" s="3">
        <f t="shared" si="13"/>
        <v>14</v>
      </c>
      <c r="AA7" s="3">
        <f t="shared" si="13"/>
        <v>0</v>
      </c>
      <c r="AB7" s="3">
        <f t="shared" si="13"/>
        <v>1</v>
      </c>
      <c r="AC7" s="3">
        <f t="shared" si="13"/>
        <v>0</v>
      </c>
      <c r="AD7" s="3">
        <f t="shared" si="13"/>
        <v>0</v>
      </c>
      <c r="AE7" s="3">
        <f t="shared" si="2"/>
        <v>0</v>
      </c>
      <c r="AF7" s="16">
        <f t="shared" si="2"/>
        <v>1</v>
      </c>
      <c r="AG7">
        <f t="shared" si="5"/>
        <v>178</v>
      </c>
      <c r="AI7" s="32">
        <v>11</v>
      </c>
    </row>
    <row r="8" spans="2:35">
      <c r="B8" s="15">
        <v>13</v>
      </c>
      <c r="C8" s="3">
        <f t="shared" si="0"/>
        <v>37</v>
      </c>
      <c r="D8" s="3">
        <f t="shared" ref="D8:R8" si="14">SUM(D33,D58)</f>
        <v>19</v>
      </c>
      <c r="E8" s="3">
        <f t="shared" si="14"/>
        <v>14</v>
      </c>
      <c r="F8" s="3">
        <f t="shared" si="14"/>
        <v>0</v>
      </c>
      <c r="G8" s="3">
        <f t="shared" si="14"/>
        <v>0</v>
      </c>
      <c r="H8" s="3">
        <f t="shared" si="14"/>
        <v>77</v>
      </c>
      <c r="I8" s="3">
        <f t="shared" si="14"/>
        <v>0</v>
      </c>
      <c r="J8" s="3">
        <f t="shared" si="14"/>
        <v>0</v>
      </c>
      <c r="K8" s="3">
        <f t="shared" si="14"/>
        <v>0</v>
      </c>
      <c r="L8" s="3">
        <f t="shared" si="14"/>
        <v>0</v>
      </c>
      <c r="M8" s="3">
        <f t="shared" si="14"/>
        <v>0</v>
      </c>
      <c r="N8" s="3">
        <f t="shared" si="14"/>
        <v>0</v>
      </c>
      <c r="O8" s="3">
        <f t="shared" si="14"/>
        <v>1</v>
      </c>
      <c r="P8" s="3">
        <f t="shared" si="14"/>
        <v>1</v>
      </c>
      <c r="Q8" s="3">
        <f t="shared" si="14"/>
        <v>1</v>
      </c>
      <c r="R8" s="3">
        <f t="shared" si="14"/>
        <v>1</v>
      </c>
      <c r="S8" s="3">
        <f t="shared" ref="S8:AD8" si="15">SUM(S33,S58)</f>
        <v>1</v>
      </c>
      <c r="T8" s="3">
        <f t="shared" si="15"/>
        <v>0</v>
      </c>
      <c r="U8" s="3">
        <f t="shared" si="15"/>
        <v>0</v>
      </c>
      <c r="V8" s="3">
        <f t="shared" si="15"/>
        <v>0</v>
      </c>
      <c r="W8" s="3">
        <f t="shared" si="15"/>
        <v>0</v>
      </c>
      <c r="X8" s="3">
        <f t="shared" si="15"/>
        <v>0</v>
      </c>
      <c r="Y8" s="3">
        <f t="shared" si="15"/>
        <v>0</v>
      </c>
      <c r="Z8" s="3">
        <f t="shared" si="15"/>
        <v>18</v>
      </c>
      <c r="AA8" s="3">
        <f t="shared" si="15"/>
        <v>0</v>
      </c>
      <c r="AB8" s="3">
        <f t="shared" si="15"/>
        <v>2</v>
      </c>
      <c r="AC8" s="3">
        <f t="shared" si="15"/>
        <v>0</v>
      </c>
      <c r="AD8" s="3">
        <f t="shared" si="15"/>
        <v>0</v>
      </c>
      <c r="AE8" s="3">
        <f t="shared" si="2"/>
        <v>5</v>
      </c>
      <c r="AF8" s="16">
        <f t="shared" si="2"/>
        <v>0</v>
      </c>
      <c r="AG8">
        <f t="shared" si="5"/>
        <v>172</v>
      </c>
      <c r="AI8" s="32">
        <v>13</v>
      </c>
    </row>
    <row r="9" spans="2:35">
      <c r="B9" s="15">
        <v>15</v>
      </c>
      <c r="C9" s="3">
        <f t="shared" si="0"/>
        <v>31</v>
      </c>
      <c r="D9" s="3">
        <f t="shared" ref="D9:R9" si="16">SUM(D34,D59)</f>
        <v>13</v>
      </c>
      <c r="E9" s="3">
        <f t="shared" si="16"/>
        <v>4</v>
      </c>
      <c r="F9" s="3">
        <f t="shared" si="16"/>
        <v>0</v>
      </c>
      <c r="G9" s="3">
        <f t="shared" si="16"/>
        <v>0</v>
      </c>
      <c r="H9" s="3">
        <f t="shared" si="16"/>
        <v>40</v>
      </c>
      <c r="I9" s="3">
        <f t="shared" si="16"/>
        <v>0</v>
      </c>
      <c r="J9" s="3">
        <f t="shared" si="16"/>
        <v>0</v>
      </c>
      <c r="K9" s="3">
        <f t="shared" si="16"/>
        <v>0</v>
      </c>
      <c r="L9" s="3">
        <f t="shared" si="16"/>
        <v>0</v>
      </c>
      <c r="M9" s="3">
        <f t="shared" si="16"/>
        <v>0</v>
      </c>
      <c r="N9" s="3">
        <f t="shared" si="16"/>
        <v>0</v>
      </c>
      <c r="O9" s="3">
        <f t="shared" si="16"/>
        <v>0</v>
      </c>
      <c r="P9" s="3">
        <f t="shared" si="16"/>
        <v>0</v>
      </c>
      <c r="Q9" s="3">
        <f t="shared" si="16"/>
        <v>0</v>
      </c>
      <c r="R9" s="3">
        <f t="shared" si="16"/>
        <v>0</v>
      </c>
      <c r="S9" s="3">
        <f t="shared" ref="S9:AD9" si="17">SUM(S34,S59)</f>
        <v>1</v>
      </c>
      <c r="T9" s="3">
        <f t="shared" si="17"/>
        <v>0</v>
      </c>
      <c r="U9" s="3">
        <f t="shared" si="17"/>
        <v>1</v>
      </c>
      <c r="V9" s="3">
        <f t="shared" si="17"/>
        <v>0</v>
      </c>
      <c r="W9" s="3">
        <f t="shared" si="17"/>
        <v>0</v>
      </c>
      <c r="X9" s="3">
        <f t="shared" si="17"/>
        <v>0</v>
      </c>
      <c r="Y9" s="3">
        <f t="shared" si="17"/>
        <v>0</v>
      </c>
      <c r="Z9" s="3">
        <f t="shared" si="17"/>
        <v>13</v>
      </c>
      <c r="AA9" s="3">
        <f t="shared" si="17"/>
        <v>0</v>
      </c>
      <c r="AB9" s="3">
        <f t="shared" si="17"/>
        <v>1</v>
      </c>
      <c r="AC9" s="3">
        <f t="shared" si="17"/>
        <v>0</v>
      </c>
      <c r="AD9" s="3">
        <f t="shared" si="17"/>
        <v>0</v>
      </c>
      <c r="AE9" s="3">
        <f t="shared" si="2"/>
        <v>0</v>
      </c>
      <c r="AF9" s="16">
        <f t="shared" si="2"/>
        <v>0</v>
      </c>
      <c r="AG9">
        <f t="shared" si="5"/>
        <v>104</v>
      </c>
      <c r="AI9" s="32">
        <v>15</v>
      </c>
    </row>
    <row r="10" spans="2:35">
      <c r="B10" s="15">
        <v>17</v>
      </c>
      <c r="C10" s="3">
        <f t="shared" si="0"/>
        <v>73</v>
      </c>
      <c r="D10" s="3">
        <f t="shared" ref="D10:R10" si="18">SUM(D35,D60)</f>
        <v>28</v>
      </c>
      <c r="E10" s="3">
        <f t="shared" si="18"/>
        <v>4</v>
      </c>
      <c r="F10" s="3">
        <f t="shared" si="18"/>
        <v>0</v>
      </c>
      <c r="G10" s="3">
        <f t="shared" si="18"/>
        <v>0</v>
      </c>
      <c r="H10" s="3">
        <f t="shared" si="18"/>
        <v>71.5</v>
      </c>
      <c r="I10" s="3">
        <f t="shared" si="18"/>
        <v>1</v>
      </c>
      <c r="J10" s="3">
        <f t="shared" si="18"/>
        <v>1</v>
      </c>
      <c r="K10" s="3">
        <f t="shared" si="18"/>
        <v>0</v>
      </c>
      <c r="L10" s="3">
        <f t="shared" si="18"/>
        <v>0</v>
      </c>
      <c r="M10" s="3">
        <f t="shared" si="18"/>
        <v>2</v>
      </c>
      <c r="N10" s="3">
        <f t="shared" si="18"/>
        <v>0</v>
      </c>
      <c r="O10" s="3">
        <f t="shared" si="18"/>
        <v>0</v>
      </c>
      <c r="P10" s="3">
        <f t="shared" si="18"/>
        <v>1</v>
      </c>
      <c r="Q10" s="3">
        <f t="shared" si="18"/>
        <v>0</v>
      </c>
      <c r="R10" s="3">
        <f t="shared" si="18"/>
        <v>0</v>
      </c>
      <c r="S10" s="3">
        <f t="shared" ref="S10:AD10" si="19">SUM(S35,S60)</f>
        <v>0</v>
      </c>
      <c r="T10" s="3">
        <f t="shared" si="19"/>
        <v>0</v>
      </c>
      <c r="U10" s="3">
        <f t="shared" si="19"/>
        <v>1</v>
      </c>
      <c r="V10" s="3">
        <f t="shared" si="19"/>
        <v>0</v>
      </c>
      <c r="W10" s="3">
        <f t="shared" si="19"/>
        <v>0</v>
      </c>
      <c r="X10" s="3">
        <f t="shared" si="19"/>
        <v>0</v>
      </c>
      <c r="Y10" s="3">
        <f t="shared" si="19"/>
        <v>0</v>
      </c>
      <c r="Z10" s="3">
        <f t="shared" si="19"/>
        <v>19</v>
      </c>
      <c r="AA10" s="3">
        <f t="shared" si="19"/>
        <v>1</v>
      </c>
      <c r="AB10" s="3">
        <f t="shared" si="19"/>
        <v>2</v>
      </c>
      <c r="AC10" s="3">
        <f t="shared" si="19"/>
        <v>0</v>
      </c>
      <c r="AD10" s="3">
        <f t="shared" si="19"/>
        <v>0</v>
      </c>
      <c r="AE10" s="3">
        <f t="shared" si="2"/>
        <v>1</v>
      </c>
      <c r="AF10" s="16">
        <f t="shared" si="2"/>
        <v>0</v>
      </c>
      <c r="AG10">
        <f t="shared" si="5"/>
        <v>204.5</v>
      </c>
      <c r="AI10" s="32">
        <v>17</v>
      </c>
    </row>
    <row r="11" spans="2:35">
      <c r="B11" s="15">
        <v>19</v>
      </c>
      <c r="C11" s="3">
        <f t="shared" si="0"/>
        <v>29</v>
      </c>
      <c r="D11" s="3">
        <f t="shared" ref="D11:R11" si="20">SUM(D36,D61)</f>
        <v>15</v>
      </c>
      <c r="E11" s="3">
        <f t="shared" si="20"/>
        <v>7</v>
      </c>
      <c r="F11" s="3">
        <f t="shared" si="20"/>
        <v>0</v>
      </c>
      <c r="G11" s="3">
        <f t="shared" si="20"/>
        <v>0</v>
      </c>
      <c r="H11" s="3">
        <f t="shared" si="20"/>
        <v>41</v>
      </c>
      <c r="I11" s="3">
        <f t="shared" si="20"/>
        <v>0</v>
      </c>
      <c r="J11" s="3">
        <f t="shared" si="20"/>
        <v>0</v>
      </c>
      <c r="K11" s="3">
        <f t="shared" si="20"/>
        <v>0</v>
      </c>
      <c r="L11" s="3">
        <f t="shared" si="20"/>
        <v>1</v>
      </c>
      <c r="M11" s="3">
        <f t="shared" si="20"/>
        <v>1</v>
      </c>
      <c r="N11" s="3">
        <f t="shared" si="20"/>
        <v>0</v>
      </c>
      <c r="O11" s="3">
        <f t="shared" si="20"/>
        <v>0</v>
      </c>
      <c r="P11" s="3">
        <f t="shared" si="20"/>
        <v>0</v>
      </c>
      <c r="Q11" s="3">
        <f t="shared" si="20"/>
        <v>0</v>
      </c>
      <c r="R11" s="3">
        <f t="shared" si="20"/>
        <v>1</v>
      </c>
      <c r="S11" s="3">
        <f t="shared" ref="S11:AD11" si="21">SUM(S36,S61)</f>
        <v>0</v>
      </c>
      <c r="T11" s="3">
        <f t="shared" si="21"/>
        <v>0</v>
      </c>
      <c r="U11" s="3">
        <f t="shared" si="21"/>
        <v>0</v>
      </c>
      <c r="V11" s="3">
        <f t="shared" si="21"/>
        <v>0</v>
      </c>
      <c r="W11" s="3">
        <f t="shared" si="21"/>
        <v>0</v>
      </c>
      <c r="X11" s="3">
        <f t="shared" si="21"/>
        <v>0</v>
      </c>
      <c r="Y11" s="3">
        <f t="shared" si="21"/>
        <v>0</v>
      </c>
      <c r="Z11" s="3">
        <f t="shared" si="21"/>
        <v>17</v>
      </c>
      <c r="AA11" s="3">
        <f t="shared" si="21"/>
        <v>0</v>
      </c>
      <c r="AB11" s="3">
        <f t="shared" si="21"/>
        <v>1</v>
      </c>
      <c r="AC11" s="3">
        <f t="shared" si="21"/>
        <v>0</v>
      </c>
      <c r="AD11" s="3">
        <f t="shared" si="21"/>
        <v>0</v>
      </c>
      <c r="AE11" s="3">
        <f t="shared" si="2"/>
        <v>0</v>
      </c>
      <c r="AF11" s="16">
        <f t="shared" si="2"/>
        <v>3</v>
      </c>
      <c r="AG11">
        <f t="shared" si="5"/>
        <v>113</v>
      </c>
      <c r="AI11" s="32">
        <v>19</v>
      </c>
    </row>
    <row r="12" spans="2:35">
      <c r="B12" s="15">
        <v>23</v>
      </c>
      <c r="C12" s="3">
        <f t="shared" si="0"/>
        <v>59</v>
      </c>
      <c r="D12" s="3">
        <f t="shared" ref="D12:R12" si="22">SUM(D37,D62)</f>
        <v>11</v>
      </c>
      <c r="E12" s="3">
        <f t="shared" si="22"/>
        <v>1</v>
      </c>
      <c r="F12" s="3">
        <f t="shared" si="22"/>
        <v>0</v>
      </c>
      <c r="G12" s="3">
        <f t="shared" si="22"/>
        <v>0</v>
      </c>
      <c r="H12" s="3">
        <f t="shared" si="22"/>
        <v>49</v>
      </c>
      <c r="I12" s="3">
        <f t="shared" si="22"/>
        <v>0</v>
      </c>
      <c r="J12" s="3">
        <f t="shared" si="22"/>
        <v>1</v>
      </c>
      <c r="K12" s="3">
        <f t="shared" si="22"/>
        <v>0</v>
      </c>
      <c r="L12" s="3">
        <f t="shared" si="22"/>
        <v>0</v>
      </c>
      <c r="M12" s="3">
        <f t="shared" si="22"/>
        <v>0</v>
      </c>
      <c r="N12" s="3">
        <f t="shared" si="22"/>
        <v>0</v>
      </c>
      <c r="O12" s="3">
        <f t="shared" si="22"/>
        <v>2</v>
      </c>
      <c r="P12" s="3">
        <f t="shared" si="22"/>
        <v>0</v>
      </c>
      <c r="Q12" s="3">
        <f t="shared" si="22"/>
        <v>0</v>
      </c>
      <c r="R12" s="3">
        <f t="shared" si="22"/>
        <v>0</v>
      </c>
      <c r="S12" s="3">
        <f t="shared" ref="S12:AD12" si="23">SUM(S37,S62)</f>
        <v>0</v>
      </c>
      <c r="T12" s="3">
        <f t="shared" si="23"/>
        <v>0</v>
      </c>
      <c r="U12" s="3">
        <f t="shared" si="23"/>
        <v>0</v>
      </c>
      <c r="V12" s="3">
        <f t="shared" si="23"/>
        <v>2</v>
      </c>
      <c r="W12" s="3">
        <f t="shared" si="23"/>
        <v>0</v>
      </c>
      <c r="X12" s="3">
        <f t="shared" si="23"/>
        <v>0</v>
      </c>
      <c r="Y12" s="3">
        <f t="shared" si="23"/>
        <v>0</v>
      </c>
      <c r="Z12" s="3">
        <f t="shared" si="23"/>
        <v>16</v>
      </c>
      <c r="AA12" s="3">
        <f t="shared" si="23"/>
        <v>0</v>
      </c>
      <c r="AB12" s="3">
        <f t="shared" si="23"/>
        <v>3</v>
      </c>
      <c r="AC12" s="3">
        <f t="shared" si="23"/>
        <v>0</v>
      </c>
      <c r="AD12" s="3">
        <f t="shared" si="23"/>
        <v>0</v>
      </c>
      <c r="AE12" s="3">
        <f t="shared" si="2"/>
        <v>1</v>
      </c>
      <c r="AF12" s="16">
        <f t="shared" si="2"/>
        <v>2</v>
      </c>
      <c r="AG12">
        <f t="shared" si="5"/>
        <v>144</v>
      </c>
      <c r="AI12" s="32">
        <v>23</v>
      </c>
    </row>
    <row r="13" spans="2:35">
      <c r="B13" s="15">
        <v>25</v>
      </c>
      <c r="C13" s="3">
        <f t="shared" si="0"/>
        <v>55</v>
      </c>
      <c r="D13" s="3">
        <f t="shared" ref="D13:R13" si="24">SUM(D38,D63)</f>
        <v>29</v>
      </c>
      <c r="E13" s="3">
        <f t="shared" si="24"/>
        <v>8</v>
      </c>
      <c r="F13" s="3">
        <f t="shared" si="24"/>
        <v>0</v>
      </c>
      <c r="G13" s="3">
        <f t="shared" si="24"/>
        <v>0</v>
      </c>
      <c r="H13" s="3">
        <f t="shared" si="24"/>
        <v>24</v>
      </c>
      <c r="I13" s="3">
        <f t="shared" si="24"/>
        <v>0</v>
      </c>
      <c r="J13" s="3">
        <f t="shared" si="24"/>
        <v>1</v>
      </c>
      <c r="K13" s="3">
        <f t="shared" si="24"/>
        <v>0</v>
      </c>
      <c r="L13" s="3">
        <f t="shared" si="24"/>
        <v>1</v>
      </c>
      <c r="M13" s="3">
        <f t="shared" si="24"/>
        <v>0</v>
      </c>
      <c r="N13" s="3">
        <f t="shared" si="24"/>
        <v>0</v>
      </c>
      <c r="O13" s="3">
        <f t="shared" si="24"/>
        <v>0</v>
      </c>
      <c r="P13" s="3">
        <f t="shared" si="24"/>
        <v>0</v>
      </c>
      <c r="Q13" s="3">
        <f t="shared" si="24"/>
        <v>0</v>
      </c>
      <c r="R13" s="3">
        <f t="shared" si="24"/>
        <v>0</v>
      </c>
      <c r="S13" s="3">
        <f t="shared" ref="S13:AD13" si="25">SUM(S38,S63)</f>
        <v>0</v>
      </c>
      <c r="T13" s="3">
        <f t="shared" si="25"/>
        <v>0</v>
      </c>
      <c r="U13" s="3">
        <f t="shared" si="25"/>
        <v>0</v>
      </c>
      <c r="V13" s="3">
        <f t="shared" si="25"/>
        <v>0</v>
      </c>
      <c r="W13" s="3">
        <f t="shared" si="25"/>
        <v>0</v>
      </c>
      <c r="X13" s="3">
        <f t="shared" si="25"/>
        <v>0</v>
      </c>
      <c r="Y13" s="3">
        <f t="shared" si="25"/>
        <v>0</v>
      </c>
      <c r="Z13" s="3">
        <f t="shared" si="25"/>
        <v>8</v>
      </c>
      <c r="AA13" s="3">
        <f t="shared" si="25"/>
        <v>0</v>
      </c>
      <c r="AB13" s="3">
        <f t="shared" si="25"/>
        <v>0</v>
      </c>
      <c r="AC13" s="3">
        <f t="shared" si="25"/>
        <v>0</v>
      </c>
      <c r="AD13" s="3">
        <f t="shared" si="25"/>
        <v>0</v>
      </c>
      <c r="AE13" s="3">
        <f t="shared" si="2"/>
        <v>2</v>
      </c>
      <c r="AF13" s="16">
        <f t="shared" si="2"/>
        <v>2</v>
      </c>
      <c r="AG13">
        <f t="shared" si="5"/>
        <v>126</v>
      </c>
      <c r="AI13" s="32">
        <v>25</v>
      </c>
    </row>
    <row r="14" spans="2:35">
      <c r="B14" s="15">
        <v>27</v>
      </c>
      <c r="C14" s="3">
        <f t="shared" si="0"/>
        <v>73</v>
      </c>
      <c r="D14" s="3">
        <f t="shared" ref="D14:R14" si="26">SUM(D39,D64)</f>
        <v>22</v>
      </c>
      <c r="E14" s="3">
        <f t="shared" si="26"/>
        <v>8</v>
      </c>
      <c r="F14" s="3">
        <f t="shared" si="26"/>
        <v>0</v>
      </c>
      <c r="G14" s="3">
        <f t="shared" si="26"/>
        <v>0</v>
      </c>
      <c r="H14" s="3">
        <f t="shared" si="26"/>
        <v>34</v>
      </c>
      <c r="I14" s="3">
        <f t="shared" si="26"/>
        <v>0</v>
      </c>
      <c r="J14" s="3">
        <f t="shared" si="26"/>
        <v>2</v>
      </c>
      <c r="K14" s="3">
        <f t="shared" si="26"/>
        <v>0</v>
      </c>
      <c r="L14" s="3">
        <f t="shared" si="26"/>
        <v>0</v>
      </c>
      <c r="M14" s="3">
        <f t="shared" si="26"/>
        <v>1</v>
      </c>
      <c r="N14" s="3">
        <f t="shared" si="26"/>
        <v>0</v>
      </c>
      <c r="O14" s="3">
        <f t="shared" si="26"/>
        <v>1</v>
      </c>
      <c r="P14" s="3">
        <f t="shared" si="26"/>
        <v>0</v>
      </c>
      <c r="Q14" s="3">
        <f t="shared" si="26"/>
        <v>0</v>
      </c>
      <c r="R14" s="3">
        <f t="shared" si="26"/>
        <v>0</v>
      </c>
      <c r="S14" s="3">
        <f t="shared" ref="S14:AD14" si="27">SUM(S39,S64)</f>
        <v>0</v>
      </c>
      <c r="T14" s="3">
        <f t="shared" si="27"/>
        <v>0</v>
      </c>
      <c r="U14" s="3">
        <f t="shared" si="27"/>
        <v>0</v>
      </c>
      <c r="V14" s="3">
        <f t="shared" si="27"/>
        <v>0</v>
      </c>
      <c r="W14" s="3">
        <f t="shared" si="27"/>
        <v>0</v>
      </c>
      <c r="X14" s="3">
        <f t="shared" si="27"/>
        <v>0</v>
      </c>
      <c r="Y14" s="3">
        <f t="shared" si="27"/>
        <v>0</v>
      </c>
      <c r="Z14" s="3">
        <f t="shared" si="27"/>
        <v>6</v>
      </c>
      <c r="AA14" s="3">
        <f t="shared" si="27"/>
        <v>0</v>
      </c>
      <c r="AB14" s="3">
        <f t="shared" si="27"/>
        <v>0</v>
      </c>
      <c r="AC14" s="3">
        <f t="shared" si="27"/>
        <v>0</v>
      </c>
      <c r="AD14" s="3">
        <f t="shared" si="27"/>
        <v>0</v>
      </c>
      <c r="AE14" s="3">
        <f t="shared" si="2"/>
        <v>1</v>
      </c>
      <c r="AF14" s="16">
        <f t="shared" si="2"/>
        <v>1</v>
      </c>
      <c r="AG14">
        <f t="shared" si="5"/>
        <v>147</v>
      </c>
      <c r="AI14" s="32">
        <v>27</v>
      </c>
    </row>
    <row r="15" spans="2:35">
      <c r="B15" s="15">
        <v>29</v>
      </c>
      <c r="C15" s="3">
        <f t="shared" si="0"/>
        <v>69</v>
      </c>
      <c r="D15" s="3">
        <f t="shared" ref="D15:R15" si="28">SUM(D40,D65)</f>
        <v>25</v>
      </c>
      <c r="E15" s="3">
        <f t="shared" si="28"/>
        <v>11</v>
      </c>
      <c r="F15" s="3">
        <f t="shared" si="28"/>
        <v>1</v>
      </c>
      <c r="G15" s="3">
        <f t="shared" si="28"/>
        <v>0</v>
      </c>
      <c r="H15" s="3">
        <f t="shared" si="28"/>
        <v>38</v>
      </c>
      <c r="I15" s="3">
        <f t="shared" si="28"/>
        <v>0</v>
      </c>
      <c r="J15" s="3">
        <f t="shared" si="28"/>
        <v>1</v>
      </c>
      <c r="K15" s="3">
        <f t="shared" si="28"/>
        <v>0</v>
      </c>
      <c r="L15" s="3">
        <f t="shared" si="28"/>
        <v>2</v>
      </c>
      <c r="M15" s="3">
        <f t="shared" si="28"/>
        <v>0</v>
      </c>
      <c r="N15" s="3">
        <f t="shared" si="28"/>
        <v>0</v>
      </c>
      <c r="O15" s="3">
        <f t="shared" si="28"/>
        <v>0</v>
      </c>
      <c r="P15" s="3">
        <f t="shared" si="28"/>
        <v>0</v>
      </c>
      <c r="Q15" s="3">
        <f t="shared" si="28"/>
        <v>1</v>
      </c>
      <c r="R15" s="3">
        <f t="shared" si="28"/>
        <v>0</v>
      </c>
      <c r="S15" s="3">
        <f t="shared" ref="S15:AD15" si="29">SUM(S40,S65)</f>
        <v>0</v>
      </c>
      <c r="T15" s="3">
        <f t="shared" si="29"/>
        <v>2</v>
      </c>
      <c r="U15" s="3">
        <f t="shared" si="29"/>
        <v>0</v>
      </c>
      <c r="V15" s="3">
        <f t="shared" si="29"/>
        <v>0</v>
      </c>
      <c r="W15" s="3">
        <f t="shared" si="29"/>
        <v>0</v>
      </c>
      <c r="X15" s="3">
        <f t="shared" si="29"/>
        <v>0</v>
      </c>
      <c r="Y15" s="3">
        <f t="shared" si="29"/>
        <v>0</v>
      </c>
      <c r="Z15" s="3">
        <f t="shared" si="29"/>
        <v>6</v>
      </c>
      <c r="AA15" s="3">
        <f t="shared" si="29"/>
        <v>0</v>
      </c>
      <c r="AB15" s="3">
        <f t="shared" si="29"/>
        <v>2</v>
      </c>
      <c r="AC15" s="3">
        <f t="shared" si="29"/>
        <v>0</v>
      </c>
      <c r="AD15" s="3">
        <f t="shared" si="29"/>
        <v>0</v>
      </c>
      <c r="AE15" s="3">
        <f t="shared" si="2"/>
        <v>1</v>
      </c>
      <c r="AF15" s="16">
        <f t="shared" si="2"/>
        <v>0</v>
      </c>
      <c r="AG15">
        <f t="shared" si="5"/>
        <v>158</v>
      </c>
      <c r="AI15" s="32">
        <v>29</v>
      </c>
    </row>
    <row r="16" spans="2:35">
      <c r="B16" s="15">
        <v>33</v>
      </c>
      <c r="C16" s="3">
        <f t="shared" si="0"/>
        <v>100</v>
      </c>
      <c r="D16" s="3">
        <f t="shared" ref="D16:R18" si="30">SUM(D41,D66)</f>
        <v>34</v>
      </c>
      <c r="E16" s="3">
        <f t="shared" si="30"/>
        <v>12</v>
      </c>
      <c r="F16" s="3">
        <f t="shared" si="30"/>
        <v>0</v>
      </c>
      <c r="G16" s="3">
        <f t="shared" si="30"/>
        <v>0</v>
      </c>
      <c r="H16" s="3">
        <f t="shared" si="30"/>
        <v>65</v>
      </c>
      <c r="I16" s="3">
        <f t="shared" si="30"/>
        <v>0</v>
      </c>
      <c r="J16" s="3">
        <f t="shared" si="30"/>
        <v>1</v>
      </c>
      <c r="K16" s="3">
        <f t="shared" si="30"/>
        <v>0</v>
      </c>
      <c r="L16" s="3">
        <f t="shared" si="30"/>
        <v>0</v>
      </c>
      <c r="M16" s="3">
        <f t="shared" si="30"/>
        <v>1</v>
      </c>
      <c r="N16" s="3">
        <f t="shared" si="30"/>
        <v>0</v>
      </c>
      <c r="O16" s="3">
        <f t="shared" si="30"/>
        <v>0</v>
      </c>
      <c r="P16" s="3">
        <f t="shared" si="30"/>
        <v>0</v>
      </c>
      <c r="Q16" s="3">
        <f t="shared" si="30"/>
        <v>0</v>
      </c>
      <c r="R16" s="3">
        <f t="shared" si="30"/>
        <v>0</v>
      </c>
      <c r="S16" s="3">
        <f t="shared" ref="S16:AD16" si="31">SUM(S41,S66)</f>
        <v>0</v>
      </c>
      <c r="T16" s="3">
        <f t="shared" si="31"/>
        <v>0</v>
      </c>
      <c r="U16" s="3">
        <f t="shared" si="31"/>
        <v>0</v>
      </c>
      <c r="V16" s="3">
        <f t="shared" si="31"/>
        <v>2</v>
      </c>
      <c r="W16" s="3">
        <f t="shared" si="31"/>
        <v>1</v>
      </c>
      <c r="X16" s="3">
        <f t="shared" si="31"/>
        <v>0</v>
      </c>
      <c r="Y16" s="3">
        <f t="shared" si="31"/>
        <v>0</v>
      </c>
      <c r="Z16" s="3">
        <f t="shared" si="31"/>
        <v>5</v>
      </c>
      <c r="AA16" s="3">
        <f t="shared" si="31"/>
        <v>0</v>
      </c>
      <c r="AB16" s="3">
        <f t="shared" si="31"/>
        <v>0</v>
      </c>
      <c r="AC16" s="3">
        <f t="shared" si="31"/>
        <v>0</v>
      </c>
      <c r="AD16" s="3">
        <f t="shared" si="31"/>
        <v>0</v>
      </c>
      <c r="AE16" s="3">
        <f t="shared" ref="AE16:AE19" si="32">SUM(AE41,AE66)</f>
        <v>4</v>
      </c>
      <c r="AF16" s="16">
        <f t="shared" ref="AF16:AF22" si="33">SUM(AF41,AF66)</f>
        <v>8</v>
      </c>
      <c r="AG16">
        <f t="shared" si="5"/>
        <v>221</v>
      </c>
      <c r="AI16" s="32">
        <v>33</v>
      </c>
    </row>
    <row r="17" spans="2:35">
      <c r="B17" s="15">
        <v>35</v>
      </c>
      <c r="C17" s="3">
        <f t="shared" si="0"/>
        <v>43</v>
      </c>
      <c r="D17" s="3">
        <f t="shared" si="30"/>
        <v>29</v>
      </c>
      <c r="E17" s="3">
        <f t="shared" si="30"/>
        <v>5</v>
      </c>
      <c r="F17" s="3">
        <f t="shared" si="30"/>
        <v>0</v>
      </c>
      <c r="G17" s="3">
        <f t="shared" si="30"/>
        <v>0</v>
      </c>
      <c r="H17" s="3">
        <f t="shared" si="30"/>
        <v>50</v>
      </c>
      <c r="I17" s="3">
        <f t="shared" si="30"/>
        <v>0</v>
      </c>
      <c r="J17" s="3">
        <f t="shared" si="30"/>
        <v>1</v>
      </c>
      <c r="K17" s="3">
        <f t="shared" si="30"/>
        <v>0</v>
      </c>
      <c r="L17" s="3">
        <f t="shared" si="30"/>
        <v>2</v>
      </c>
      <c r="M17" s="3">
        <f t="shared" si="30"/>
        <v>1</v>
      </c>
      <c r="N17" s="3">
        <f t="shared" si="30"/>
        <v>0</v>
      </c>
      <c r="O17" s="3">
        <f t="shared" si="30"/>
        <v>1</v>
      </c>
      <c r="P17" s="3">
        <f t="shared" si="30"/>
        <v>2</v>
      </c>
      <c r="Q17" s="3">
        <f t="shared" si="30"/>
        <v>0</v>
      </c>
      <c r="R17" s="3">
        <f t="shared" si="30"/>
        <v>0</v>
      </c>
      <c r="S17" s="3">
        <f t="shared" ref="S17:AD17" si="34">SUM(S42,S67)</f>
        <v>0</v>
      </c>
      <c r="T17" s="3">
        <f t="shared" si="34"/>
        <v>0</v>
      </c>
      <c r="U17" s="3">
        <f t="shared" si="34"/>
        <v>0</v>
      </c>
      <c r="V17" s="3">
        <f t="shared" si="34"/>
        <v>0</v>
      </c>
      <c r="W17" s="3">
        <f t="shared" si="34"/>
        <v>0</v>
      </c>
      <c r="X17" s="3">
        <f t="shared" si="34"/>
        <v>0</v>
      </c>
      <c r="Y17" s="3">
        <f t="shared" si="34"/>
        <v>0</v>
      </c>
      <c r="Z17" s="3">
        <f t="shared" si="34"/>
        <v>3</v>
      </c>
      <c r="AA17" s="3">
        <f t="shared" si="34"/>
        <v>0</v>
      </c>
      <c r="AB17" s="3">
        <f t="shared" si="34"/>
        <v>0</v>
      </c>
      <c r="AC17" s="3">
        <f t="shared" si="34"/>
        <v>0</v>
      </c>
      <c r="AD17" s="3">
        <f t="shared" si="34"/>
        <v>0</v>
      </c>
      <c r="AE17" s="3">
        <f t="shared" si="32"/>
        <v>1</v>
      </c>
      <c r="AF17" s="16">
        <f t="shared" si="33"/>
        <v>3</v>
      </c>
      <c r="AG17">
        <f t="shared" si="5"/>
        <v>137</v>
      </c>
      <c r="AI17" s="32">
        <v>35</v>
      </c>
    </row>
    <row r="18" spans="2:35">
      <c r="B18" s="15">
        <v>37</v>
      </c>
      <c r="C18" s="3">
        <f t="shared" si="0"/>
        <v>23</v>
      </c>
      <c r="D18" s="3">
        <f t="shared" si="30"/>
        <v>5</v>
      </c>
      <c r="E18" s="3">
        <f t="shared" si="30"/>
        <v>2</v>
      </c>
      <c r="F18" s="3">
        <f t="shared" si="30"/>
        <v>0</v>
      </c>
      <c r="G18" s="3">
        <f t="shared" si="30"/>
        <v>0</v>
      </c>
      <c r="H18" s="3">
        <f t="shared" si="30"/>
        <v>49</v>
      </c>
      <c r="I18" s="3">
        <f t="shared" si="30"/>
        <v>0</v>
      </c>
      <c r="J18" s="3">
        <f t="shared" si="30"/>
        <v>0</v>
      </c>
      <c r="K18" s="3">
        <f t="shared" si="30"/>
        <v>0</v>
      </c>
      <c r="L18" s="3">
        <f t="shared" si="30"/>
        <v>3</v>
      </c>
      <c r="M18" s="3">
        <f t="shared" ref="M18:AD18" si="35">SUM(M43,M68)</f>
        <v>2</v>
      </c>
      <c r="N18" s="3">
        <f t="shared" si="35"/>
        <v>0</v>
      </c>
      <c r="O18" s="3">
        <f t="shared" si="35"/>
        <v>0</v>
      </c>
      <c r="P18" s="3">
        <f t="shared" si="35"/>
        <v>0</v>
      </c>
      <c r="Q18" s="3">
        <f t="shared" si="35"/>
        <v>0</v>
      </c>
      <c r="R18" s="3">
        <f t="shared" si="35"/>
        <v>0</v>
      </c>
      <c r="S18" s="3">
        <f t="shared" si="35"/>
        <v>0</v>
      </c>
      <c r="T18" s="3">
        <f t="shared" si="35"/>
        <v>1</v>
      </c>
      <c r="U18" s="3">
        <f t="shared" si="35"/>
        <v>0</v>
      </c>
      <c r="V18" s="3">
        <f t="shared" si="35"/>
        <v>0</v>
      </c>
      <c r="W18" s="3">
        <f t="shared" si="35"/>
        <v>0</v>
      </c>
      <c r="X18" s="3">
        <f t="shared" si="35"/>
        <v>0</v>
      </c>
      <c r="Y18" s="3">
        <f t="shared" si="35"/>
        <v>0</v>
      </c>
      <c r="Z18" s="3">
        <f t="shared" si="35"/>
        <v>4</v>
      </c>
      <c r="AA18" s="3">
        <f t="shared" si="35"/>
        <v>0</v>
      </c>
      <c r="AB18" s="3">
        <f t="shared" si="35"/>
        <v>0</v>
      </c>
      <c r="AC18" s="3">
        <f t="shared" si="35"/>
        <v>0</v>
      </c>
      <c r="AD18" s="3">
        <f t="shared" si="35"/>
        <v>0</v>
      </c>
      <c r="AE18" s="3">
        <f t="shared" si="32"/>
        <v>3</v>
      </c>
      <c r="AF18" s="16">
        <f t="shared" si="33"/>
        <v>3</v>
      </c>
      <c r="AG18">
        <f t="shared" si="5"/>
        <v>89</v>
      </c>
      <c r="AI18" s="32">
        <v>37</v>
      </c>
    </row>
    <row r="19" spans="2:35">
      <c r="B19" s="15">
        <v>39</v>
      </c>
      <c r="C19" s="3">
        <f t="shared" si="0"/>
        <v>20</v>
      </c>
      <c r="D19" s="3">
        <f t="shared" ref="D19:AD19" si="36">SUM(D44,D69)</f>
        <v>5</v>
      </c>
      <c r="E19" s="3">
        <f t="shared" si="36"/>
        <v>3</v>
      </c>
      <c r="F19" s="3">
        <f t="shared" si="36"/>
        <v>0</v>
      </c>
      <c r="G19" s="3">
        <f t="shared" si="36"/>
        <v>0</v>
      </c>
      <c r="H19" s="3">
        <f t="shared" si="36"/>
        <v>44</v>
      </c>
      <c r="I19" s="3">
        <f t="shared" si="36"/>
        <v>1</v>
      </c>
      <c r="J19" s="3">
        <f t="shared" si="36"/>
        <v>0</v>
      </c>
      <c r="K19" s="3">
        <f t="shared" si="36"/>
        <v>0</v>
      </c>
      <c r="L19" s="3">
        <f t="shared" si="36"/>
        <v>5</v>
      </c>
      <c r="M19" s="3">
        <f t="shared" si="36"/>
        <v>5</v>
      </c>
      <c r="N19" s="3">
        <f t="shared" si="36"/>
        <v>0</v>
      </c>
      <c r="O19" s="3">
        <f t="shared" si="36"/>
        <v>0</v>
      </c>
      <c r="P19" s="3">
        <f t="shared" si="36"/>
        <v>0</v>
      </c>
      <c r="Q19" s="3">
        <f t="shared" si="36"/>
        <v>0</v>
      </c>
      <c r="R19" s="3">
        <f t="shared" si="36"/>
        <v>0</v>
      </c>
      <c r="S19" s="3">
        <f t="shared" si="36"/>
        <v>0</v>
      </c>
      <c r="T19" s="3">
        <f t="shared" si="36"/>
        <v>0</v>
      </c>
      <c r="U19" s="3">
        <f t="shared" si="36"/>
        <v>0</v>
      </c>
      <c r="V19" s="3">
        <f t="shared" si="36"/>
        <v>0</v>
      </c>
      <c r="W19" s="3">
        <f t="shared" si="36"/>
        <v>0</v>
      </c>
      <c r="X19" s="3">
        <f t="shared" si="36"/>
        <v>0</v>
      </c>
      <c r="Y19" s="3">
        <f t="shared" si="36"/>
        <v>0</v>
      </c>
      <c r="Z19" s="3">
        <f t="shared" si="36"/>
        <v>0</v>
      </c>
      <c r="AA19" s="3">
        <f t="shared" si="36"/>
        <v>0</v>
      </c>
      <c r="AB19" s="3">
        <f t="shared" si="36"/>
        <v>2</v>
      </c>
      <c r="AC19" s="3">
        <f t="shared" si="36"/>
        <v>0</v>
      </c>
      <c r="AD19" s="3">
        <f t="shared" si="36"/>
        <v>0</v>
      </c>
      <c r="AE19" s="3">
        <f t="shared" si="32"/>
        <v>0</v>
      </c>
      <c r="AF19" s="16">
        <f t="shared" si="33"/>
        <v>1</v>
      </c>
      <c r="AG19">
        <f t="shared" si="5"/>
        <v>85</v>
      </c>
      <c r="AI19" s="32">
        <v>39</v>
      </c>
    </row>
    <row r="20" spans="2:35">
      <c r="B20" s="15">
        <v>41</v>
      </c>
      <c r="C20" s="3">
        <f t="shared" si="0"/>
        <v>2</v>
      </c>
      <c r="D20" s="3">
        <f t="shared" ref="D20:AD20" si="37">SUM(D45,D70)</f>
        <v>0</v>
      </c>
      <c r="E20" s="3">
        <f t="shared" si="37"/>
        <v>0</v>
      </c>
      <c r="F20" s="3">
        <f t="shared" si="37"/>
        <v>0</v>
      </c>
      <c r="G20" s="3">
        <f t="shared" si="37"/>
        <v>0</v>
      </c>
      <c r="H20" s="3">
        <f t="shared" si="37"/>
        <v>4</v>
      </c>
      <c r="I20" s="3">
        <f t="shared" si="37"/>
        <v>0</v>
      </c>
      <c r="J20" s="3">
        <f t="shared" si="37"/>
        <v>0</v>
      </c>
      <c r="K20" s="3">
        <f t="shared" si="37"/>
        <v>0</v>
      </c>
      <c r="L20" s="3">
        <f t="shared" si="37"/>
        <v>0</v>
      </c>
      <c r="M20" s="3">
        <f t="shared" si="37"/>
        <v>0</v>
      </c>
      <c r="N20" s="3">
        <f t="shared" si="37"/>
        <v>0</v>
      </c>
      <c r="O20" s="3">
        <f t="shared" si="37"/>
        <v>0</v>
      </c>
      <c r="P20" s="3">
        <f t="shared" si="37"/>
        <v>0</v>
      </c>
      <c r="Q20" s="3">
        <f t="shared" si="37"/>
        <v>0</v>
      </c>
      <c r="R20" s="3">
        <f t="shared" si="37"/>
        <v>0</v>
      </c>
      <c r="S20" s="3">
        <f t="shared" si="37"/>
        <v>0</v>
      </c>
      <c r="T20" s="3">
        <f t="shared" si="37"/>
        <v>0</v>
      </c>
      <c r="U20" s="3">
        <f t="shared" si="37"/>
        <v>0</v>
      </c>
      <c r="V20" s="3">
        <f t="shared" si="37"/>
        <v>0</v>
      </c>
      <c r="W20" s="3">
        <f t="shared" si="37"/>
        <v>0</v>
      </c>
      <c r="X20" s="3">
        <f t="shared" si="37"/>
        <v>0</v>
      </c>
      <c r="Y20" s="3">
        <f t="shared" si="37"/>
        <v>0</v>
      </c>
      <c r="Z20" s="3">
        <f t="shared" si="37"/>
        <v>0</v>
      </c>
      <c r="AA20" s="3">
        <f t="shared" si="37"/>
        <v>0</v>
      </c>
      <c r="AB20" s="3">
        <f t="shared" si="37"/>
        <v>0</v>
      </c>
      <c r="AC20" s="3">
        <f t="shared" si="37"/>
        <v>0</v>
      </c>
      <c r="AD20" s="3">
        <f t="shared" si="37"/>
        <v>0</v>
      </c>
      <c r="AE20" s="3">
        <f t="shared" ref="AE20" si="38">SUM(AE45,AE70)</f>
        <v>1</v>
      </c>
      <c r="AF20" s="16">
        <f t="shared" si="33"/>
        <v>0</v>
      </c>
      <c r="AG20">
        <f t="shared" si="5"/>
        <v>6</v>
      </c>
      <c r="AI20" s="32">
        <v>41</v>
      </c>
    </row>
    <row r="21" spans="2:35">
      <c r="B21" s="15" t="s">
        <v>8</v>
      </c>
      <c r="C21" s="3">
        <f t="shared" si="0"/>
        <v>65</v>
      </c>
      <c r="D21" s="3">
        <f t="shared" ref="D21:AD21" si="39">SUM(D46,D71)</f>
        <v>23</v>
      </c>
      <c r="E21" s="3">
        <f t="shared" si="39"/>
        <v>2</v>
      </c>
      <c r="F21" s="3">
        <f t="shared" si="39"/>
        <v>1</v>
      </c>
      <c r="G21" s="3">
        <f t="shared" si="39"/>
        <v>0</v>
      </c>
      <c r="H21" s="3">
        <f t="shared" si="39"/>
        <v>43</v>
      </c>
      <c r="I21" s="3">
        <f t="shared" si="39"/>
        <v>0</v>
      </c>
      <c r="J21" s="3">
        <f t="shared" si="39"/>
        <v>0</v>
      </c>
      <c r="K21" s="3">
        <f t="shared" si="39"/>
        <v>0</v>
      </c>
      <c r="L21" s="3">
        <f t="shared" si="39"/>
        <v>2</v>
      </c>
      <c r="M21" s="3">
        <f t="shared" si="39"/>
        <v>2</v>
      </c>
      <c r="N21" s="3">
        <f t="shared" si="39"/>
        <v>0</v>
      </c>
      <c r="O21" s="3">
        <f t="shared" si="39"/>
        <v>0</v>
      </c>
      <c r="P21" s="3">
        <f t="shared" si="39"/>
        <v>0</v>
      </c>
      <c r="Q21" s="3">
        <f t="shared" si="39"/>
        <v>0</v>
      </c>
      <c r="R21" s="3">
        <f t="shared" si="39"/>
        <v>0</v>
      </c>
      <c r="S21" s="3">
        <f t="shared" si="39"/>
        <v>0</v>
      </c>
      <c r="T21" s="3">
        <f t="shared" si="39"/>
        <v>0</v>
      </c>
      <c r="U21" s="3">
        <f t="shared" si="39"/>
        <v>0</v>
      </c>
      <c r="V21" s="3">
        <f t="shared" si="39"/>
        <v>0</v>
      </c>
      <c r="W21" s="3">
        <f t="shared" si="39"/>
        <v>0</v>
      </c>
      <c r="X21" s="3">
        <f t="shared" si="39"/>
        <v>0</v>
      </c>
      <c r="Y21" s="3">
        <f t="shared" si="39"/>
        <v>0</v>
      </c>
      <c r="Z21" s="3">
        <f t="shared" si="39"/>
        <v>9</v>
      </c>
      <c r="AA21" s="3">
        <f t="shared" si="39"/>
        <v>0</v>
      </c>
      <c r="AB21" s="3">
        <f t="shared" si="39"/>
        <v>2</v>
      </c>
      <c r="AC21" s="3">
        <f t="shared" si="39"/>
        <v>0</v>
      </c>
      <c r="AD21" s="3">
        <f t="shared" si="39"/>
        <v>0</v>
      </c>
      <c r="AE21" s="3">
        <f t="shared" ref="AE21:AE22" si="40">SUM(AE46,AE71)</f>
        <v>4</v>
      </c>
      <c r="AF21" s="16">
        <f t="shared" si="33"/>
        <v>1</v>
      </c>
      <c r="AG21">
        <f t="shared" si="5"/>
        <v>149</v>
      </c>
      <c r="AI21" s="32" t="s">
        <v>8</v>
      </c>
    </row>
    <row r="22" spans="2:35" ht="15" thickBot="1">
      <c r="B22" s="17" t="s">
        <v>7</v>
      </c>
      <c r="C22" s="18">
        <f t="shared" si="0"/>
        <v>73</v>
      </c>
      <c r="D22" s="18">
        <f t="shared" ref="D22:AD22" si="41">SUM(D47,D72)</f>
        <v>28</v>
      </c>
      <c r="E22" s="18">
        <f t="shared" si="41"/>
        <v>13</v>
      </c>
      <c r="F22" s="18">
        <f t="shared" si="41"/>
        <v>0</v>
      </c>
      <c r="G22" s="18">
        <f t="shared" si="41"/>
        <v>0</v>
      </c>
      <c r="H22" s="18">
        <f t="shared" si="41"/>
        <v>24</v>
      </c>
      <c r="I22" s="18">
        <f t="shared" si="41"/>
        <v>0</v>
      </c>
      <c r="J22" s="18">
        <f t="shared" si="41"/>
        <v>2</v>
      </c>
      <c r="K22" s="18">
        <f t="shared" si="41"/>
        <v>0</v>
      </c>
      <c r="L22" s="18">
        <f t="shared" si="41"/>
        <v>1</v>
      </c>
      <c r="M22" s="18">
        <f t="shared" si="41"/>
        <v>2</v>
      </c>
      <c r="N22" s="18">
        <f t="shared" si="41"/>
        <v>0</v>
      </c>
      <c r="O22" s="18">
        <f t="shared" si="41"/>
        <v>0</v>
      </c>
      <c r="P22" s="18">
        <f t="shared" si="41"/>
        <v>0</v>
      </c>
      <c r="Q22" s="18">
        <f t="shared" si="41"/>
        <v>0</v>
      </c>
      <c r="R22" s="18">
        <f t="shared" si="41"/>
        <v>0</v>
      </c>
      <c r="S22" s="18">
        <f t="shared" si="41"/>
        <v>1</v>
      </c>
      <c r="T22" s="18">
        <f t="shared" si="41"/>
        <v>0</v>
      </c>
      <c r="U22" s="18">
        <f t="shared" si="41"/>
        <v>2</v>
      </c>
      <c r="V22" s="18">
        <f t="shared" si="41"/>
        <v>0</v>
      </c>
      <c r="W22" s="18">
        <f t="shared" si="41"/>
        <v>0</v>
      </c>
      <c r="X22" s="18">
        <f t="shared" si="41"/>
        <v>0</v>
      </c>
      <c r="Y22" s="18">
        <f t="shared" si="41"/>
        <v>0</v>
      </c>
      <c r="Z22" s="18">
        <f t="shared" si="41"/>
        <v>10</v>
      </c>
      <c r="AA22" s="18">
        <f t="shared" si="41"/>
        <v>0</v>
      </c>
      <c r="AB22" s="18">
        <f t="shared" si="41"/>
        <v>0</v>
      </c>
      <c r="AC22" s="18">
        <f t="shared" si="41"/>
        <v>0</v>
      </c>
      <c r="AD22" s="18">
        <f t="shared" si="41"/>
        <v>0</v>
      </c>
      <c r="AE22" s="18">
        <f t="shared" si="40"/>
        <v>1</v>
      </c>
      <c r="AF22" s="19">
        <f t="shared" si="33"/>
        <v>0</v>
      </c>
      <c r="AG22">
        <f t="shared" si="5"/>
        <v>156</v>
      </c>
      <c r="AI22" s="32" t="s">
        <v>7</v>
      </c>
    </row>
    <row r="26" spans="2:35">
      <c r="B26" s="21" t="s">
        <v>62</v>
      </c>
      <c r="C26" t="s">
        <v>30</v>
      </c>
      <c r="D26" t="s">
        <v>31</v>
      </c>
      <c r="E26" t="s">
        <v>32</v>
      </c>
      <c r="F26" t="s">
        <v>33</v>
      </c>
      <c r="G26" t="s">
        <v>58</v>
      </c>
      <c r="H26" t="s">
        <v>34</v>
      </c>
      <c r="I26" t="s">
        <v>35</v>
      </c>
      <c r="J26" t="s">
        <v>45</v>
      </c>
      <c r="K26" t="s">
        <v>59</v>
      </c>
      <c r="L26" t="s">
        <v>36</v>
      </c>
      <c r="M26" t="s">
        <v>37</v>
      </c>
      <c r="N26" t="s">
        <v>60</v>
      </c>
      <c r="O26" t="s">
        <v>38</v>
      </c>
      <c r="P26" t="s">
        <v>39</v>
      </c>
      <c r="Q26" t="s">
        <v>41</v>
      </c>
      <c r="R26" t="s">
        <v>40</v>
      </c>
      <c r="S26" t="s">
        <v>42</v>
      </c>
      <c r="T26" t="s">
        <v>46</v>
      </c>
      <c r="U26" t="s">
        <v>43</v>
      </c>
      <c r="V26" t="s">
        <v>44</v>
      </c>
      <c r="W26" t="s">
        <v>47</v>
      </c>
      <c r="X26" t="s">
        <v>48</v>
      </c>
      <c r="Y26" t="s">
        <v>49</v>
      </c>
      <c r="Z26" t="s">
        <v>50</v>
      </c>
      <c r="AA26" t="s">
        <v>56</v>
      </c>
      <c r="AB26" t="s">
        <v>52</v>
      </c>
      <c r="AC26" t="s">
        <v>51</v>
      </c>
      <c r="AD26" t="s">
        <v>61</v>
      </c>
      <c r="AE26" t="s">
        <v>53</v>
      </c>
      <c r="AF26" t="s">
        <v>54</v>
      </c>
      <c r="AG26" t="s">
        <v>55</v>
      </c>
    </row>
    <row r="27" spans="2:35">
      <c r="B27">
        <v>1</v>
      </c>
      <c r="C27">
        <v>12</v>
      </c>
      <c r="D27">
        <v>4</v>
      </c>
      <c r="H27">
        <v>14</v>
      </c>
      <c r="I27">
        <v>2</v>
      </c>
      <c r="K27">
        <v>1</v>
      </c>
      <c r="N27">
        <v>1</v>
      </c>
      <c r="Z27">
        <v>6</v>
      </c>
      <c r="AB27">
        <v>1</v>
      </c>
      <c r="AC27">
        <v>1</v>
      </c>
      <c r="AG27">
        <f>SUM(C27:AD27)</f>
        <v>42</v>
      </c>
    </row>
    <row r="28" spans="2:35">
      <c r="B28">
        <v>3</v>
      </c>
      <c r="C28">
        <v>11</v>
      </c>
      <c r="D28">
        <v>1</v>
      </c>
      <c r="E28">
        <v>1</v>
      </c>
      <c r="H28">
        <v>21</v>
      </c>
      <c r="M28">
        <v>1</v>
      </c>
      <c r="P28">
        <v>1</v>
      </c>
      <c r="AC28">
        <v>3</v>
      </c>
      <c r="AE28">
        <v>1</v>
      </c>
      <c r="AF28">
        <v>1</v>
      </c>
      <c r="AG28">
        <f t="shared" ref="AG28:AG47" si="42">SUM(C28:AD28)</f>
        <v>39</v>
      </c>
    </row>
    <row r="29" spans="2:35">
      <c r="B29">
        <v>5</v>
      </c>
      <c r="C29">
        <v>4</v>
      </c>
      <c r="D29">
        <v>4</v>
      </c>
      <c r="H29">
        <v>14</v>
      </c>
      <c r="Z29">
        <v>2</v>
      </c>
      <c r="AF29">
        <v>2</v>
      </c>
      <c r="AG29">
        <f t="shared" si="42"/>
        <v>24</v>
      </c>
    </row>
    <row r="30" spans="2:35">
      <c r="B30">
        <v>7</v>
      </c>
      <c r="C30">
        <v>9</v>
      </c>
      <c r="D30">
        <v>11</v>
      </c>
      <c r="E30">
        <v>1</v>
      </c>
      <c r="H30">
        <v>36</v>
      </c>
      <c r="V30">
        <v>1</v>
      </c>
      <c r="Z30">
        <v>4</v>
      </c>
      <c r="AA30">
        <v>1</v>
      </c>
      <c r="AG30">
        <f t="shared" si="42"/>
        <v>63</v>
      </c>
    </row>
    <row r="31" spans="2:35">
      <c r="B31">
        <v>9</v>
      </c>
      <c r="C31">
        <v>22</v>
      </c>
      <c r="D31">
        <v>5</v>
      </c>
      <c r="H31">
        <v>57</v>
      </c>
      <c r="Z31">
        <v>15</v>
      </c>
      <c r="AE31">
        <v>2</v>
      </c>
      <c r="AF31">
        <v>3</v>
      </c>
      <c r="AG31">
        <f t="shared" si="42"/>
        <v>99</v>
      </c>
    </row>
    <row r="32" spans="2:35">
      <c r="B32">
        <v>11</v>
      </c>
      <c r="C32">
        <v>13</v>
      </c>
      <c r="D32">
        <v>3</v>
      </c>
      <c r="H32">
        <v>23</v>
      </c>
      <c r="M32">
        <v>1</v>
      </c>
      <c r="R32">
        <v>1</v>
      </c>
      <c r="Z32">
        <v>7</v>
      </c>
      <c r="AF32">
        <v>1</v>
      </c>
      <c r="AG32">
        <f t="shared" si="42"/>
        <v>48</v>
      </c>
    </row>
    <row r="33" spans="2:33">
      <c r="B33">
        <v>13</v>
      </c>
      <c r="C33">
        <v>11</v>
      </c>
      <c r="D33">
        <v>5</v>
      </c>
      <c r="E33">
        <v>6</v>
      </c>
      <c r="H33">
        <v>37</v>
      </c>
      <c r="O33">
        <v>1</v>
      </c>
      <c r="R33">
        <v>1</v>
      </c>
      <c r="Z33">
        <v>7</v>
      </c>
      <c r="AG33">
        <f t="shared" si="42"/>
        <v>68</v>
      </c>
    </row>
    <row r="34" spans="2:33">
      <c r="B34">
        <v>15</v>
      </c>
      <c r="C34">
        <v>31</v>
      </c>
      <c r="D34">
        <v>13</v>
      </c>
      <c r="E34">
        <v>4</v>
      </c>
      <c r="H34">
        <v>40</v>
      </c>
      <c r="S34">
        <v>1</v>
      </c>
      <c r="U34">
        <v>1</v>
      </c>
      <c r="Z34">
        <v>13</v>
      </c>
      <c r="AB34">
        <v>1</v>
      </c>
      <c r="AG34">
        <f t="shared" si="42"/>
        <v>104</v>
      </c>
    </row>
    <row r="35" spans="2:33">
      <c r="B35">
        <v>17</v>
      </c>
      <c r="C35">
        <v>42</v>
      </c>
      <c r="D35">
        <v>13</v>
      </c>
      <c r="E35">
        <v>1</v>
      </c>
      <c r="H35">
        <v>33.5</v>
      </c>
      <c r="I35">
        <v>1</v>
      </c>
      <c r="J35">
        <v>1</v>
      </c>
      <c r="Z35">
        <v>6</v>
      </c>
      <c r="AA35">
        <v>1</v>
      </c>
      <c r="AG35">
        <f t="shared" si="42"/>
        <v>98.5</v>
      </c>
    </row>
    <row r="36" spans="2:33">
      <c r="B36">
        <v>19</v>
      </c>
      <c r="C36">
        <v>29</v>
      </c>
      <c r="D36">
        <v>15</v>
      </c>
      <c r="E36">
        <v>7</v>
      </c>
      <c r="H36">
        <v>41</v>
      </c>
      <c r="L36">
        <v>1</v>
      </c>
      <c r="M36">
        <v>1</v>
      </c>
      <c r="R36">
        <v>1</v>
      </c>
      <c r="Z36">
        <v>17</v>
      </c>
      <c r="AB36">
        <v>1</v>
      </c>
      <c r="AF36">
        <v>3</v>
      </c>
      <c r="AG36">
        <f t="shared" si="42"/>
        <v>113</v>
      </c>
    </row>
    <row r="37" spans="2:33">
      <c r="B37">
        <v>23</v>
      </c>
      <c r="C37">
        <v>59</v>
      </c>
      <c r="D37">
        <v>11</v>
      </c>
      <c r="E37">
        <v>1</v>
      </c>
      <c r="H37">
        <v>49</v>
      </c>
      <c r="J37">
        <v>1</v>
      </c>
      <c r="O37">
        <v>2</v>
      </c>
      <c r="V37">
        <v>2</v>
      </c>
      <c r="Z37">
        <v>16</v>
      </c>
      <c r="AB37">
        <v>3</v>
      </c>
      <c r="AE37">
        <v>1</v>
      </c>
      <c r="AF37">
        <v>2</v>
      </c>
      <c r="AG37">
        <f t="shared" si="42"/>
        <v>144</v>
      </c>
    </row>
    <row r="38" spans="2:33">
      <c r="B38">
        <v>25</v>
      </c>
      <c r="C38">
        <v>55</v>
      </c>
      <c r="D38">
        <v>29</v>
      </c>
      <c r="E38">
        <v>8</v>
      </c>
      <c r="H38">
        <v>24</v>
      </c>
      <c r="J38">
        <v>1</v>
      </c>
      <c r="L38">
        <v>1</v>
      </c>
      <c r="Z38">
        <v>8</v>
      </c>
      <c r="AE38">
        <v>2</v>
      </c>
      <c r="AF38">
        <v>2</v>
      </c>
      <c r="AG38">
        <f t="shared" si="42"/>
        <v>126</v>
      </c>
    </row>
    <row r="39" spans="2:33">
      <c r="B39">
        <v>27</v>
      </c>
      <c r="C39">
        <v>73</v>
      </c>
      <c r="D39">
        <v>22</v>
      </c>
      <c r="E39">
        <v>8</v>
      </c>
      <c r="H39">
        <v>34</v>
      </c>
      <c r="J39">
        <v>2</v>
      </c>
      <c r="M39">
        <v>1</v>
      </c>
      <c r="O39">
        <v>1</v>
      </c>
      <c r="Z39">
        <v>6</v>
      </c>
      <c r="AE39">
        <v>1</v>
      </c>
      <c r="AF39">
        <v>1</v>
      </c>
      <c r="AG39">
        <f t="shared" si="42"/>
        <v>147</v>
      </c>
    </row>
    <row r="40" spans="2:33">
      <c r="B40">
        <v>29</v>
      </c>
      <c r="C40">
        <v>69</v>
      </c>
      <c r="D40">
        <v>25</v>
      </c>
      <c r="E40">
        <v>11</v>
      </c>
      <c r="F40">
        <v>1</v>
      </c>
      <c r="H40">
        <v>38</v>
      </c>
      <c r="J40">
        <v>1</v>
      </c>
      <c r="L40">
        <v>2</v>
      </c>
      <c r="Q40">
        <v>1</v>
      </c>
      <c r="T40">
        <v>2</v>
      </c>
      <c r="Z40">
        <v>6</v>
      </c>
      <c r="AB40">
        <v>2</v>
      </c>
      <c r="AE40">
        <v>1</v>
      </c>
      <c r="AG40">
        <f t="shared" si="42"/>
        <v>158</v>
      </c>
    </row>
    <row r="41" spans="2:33">
      <c r="B41">
        <v>33</v>
      </c>
      <c r="C41">
        <v>62</v>
      </c>
      <c r="D41">
        <v>16</v>
      </c>
      <c r="H41">
        <v>33</v>
      </c>
      <c r="W41">
        <v>1</v>
      </c>
      <c r="Z41">
        <v>1</v>
      </c>
      <c r="AE41">
        <v>1</v>
      </c>
      <c r="AF41">
        <v>3</v>
      </c>
      <c r="AG41">
        <f t="shared" si="42"/>
        <v>113</v>
      </c>
    </row>
    <row r="42" spans="2:33">
      <c r="B42">
        <v>35</v>
      </c>
      <c r="C42">
        <v>32</v>
      </c>
      <c r="D42">
        <v>15</v>
      </c>
      <c r="E42">
        <v>2</v>
      </c>
      <c r="H42">
        <v>21</v>
      </c>
      <c r="J42">
        <v>1</v>
      </c>
      <c r="O42">
        <v>1</v>
      </c>
      <c r="P42">
        <v>2</v>
      </c>
      <c r="Z42">
        <v>2</v>
      </c>
      <c r="AF42">
        <v>3</v>
      </c>
      <c r="AG42">
        <f t="shared" si="42"/>
        <v>76</v>
      </c>
    </row>
    <row r="43" spans="2:33">
      <c r="B43">
        <v>37</v>
      </c>
      <c r="C43">
        <v>8</v>
      </c>
      <c r="D43">
        <v>2</v>
      </c>
      <c r="H43">
        <v>15</v>
      </c>
      <c r="L43">
        <v>1</v>
      </c>
      <c r="Z43">
        <v>4</v>
      </c>
      <c r="AE43">
        <v>1</v>
      </c>
      <c r="AF43">
        <v>2</v>
      </c>
      <c r="AG43">
        <f t="shared" si="42"/>
        <v>30</v>
      </c>
    </row>
    <row r="44" spans="2:33">
      <c r="B44">
        <v>39</v>
      </c>
      <c r="C44">
        <v>9</v>
      </c>
      <c r="E44">
        <v>1</v>
      </c>
      <c r="H44">
        <v>11</v>
      </c>
      <c r="L44">
        <v>1</v>
      </c>
      <c r="AB44">
        <v>2</v>
      </c>
      <c r="AF44">
        <v>1</v>
      </c>
      <c r="AG44">
        <f t="shared" si="42"/>
        <v>24</v>
      </c>
    </row>
    <row r="45" spans="2:33">
      <c r="B45">
        <v>41</v>
      </c>
      <c r="C45">
        <v>2</v>
      </c>
      <c r="H45">
        <v>4</v>
      </c>
      <c r="AE45">
        <v>1</v>
      </c>
      <c r="AG45">
        <f t="shared" si="42"/>
        <v>6</v>
      </c>
    </row>
    <row r="46" spans="2:33">
      <c r="B46" t="s">
        <v>8</v>
      </c>
      <c r="C46">
        <v>65</v>
      </c>
      <c r="D46">
        <v>23</v>
      </c>
      <c r="E46">
        <v>2</v>
      </c>
      <c r="F46">
        <v>1</v>
      </c>
      <c r="H46">
        <v>43</v>
      </c>
      <c r="L46">
        <v>2</v>
      </c>
      <c r="M46">
        <v>2</v>
      </c>
      <c r="Z46">
        <v>9</v>
      </c>
      <c r="AB46">
        <v>2</v>
      </c>
      <c r="AE46">
        <v>4</v>
      </c>
      <c r="AF46">
        <v>1</v>
      </c>
      <c r="AG46">
        <f t="shared" si="42"/>
        <v>149</v>
      </c>
    </row>
    <row r="47" spans="2:33">
      <c r="B47" t="s">
        <v>7</v>
      </c>
      <c r="C47">
        <v>73</v>
      </c>
      <c r="D47">
        <v>28</v>
      </c>
      <c r="E47">
        <v>13</v>
      </c>
      <c r="H47">
        <v>24</v>
      </c>
      <c r="J47">
        <v>2</v>
      </c>
      <c r="L47">
        <v>1</v>
      </c>
      <c r="M47">
        <v>2</v>
      </c>
      <c r="S47">
        <v>1</v>
      </c>
      <c r="U47">
        <v>2</v>
      </c>
      <c r="Z47">
        <v>10</v>
      </c>
      <c r="AE47">
        <v>1</v>
      </c>
      <c r="AG47">
        <f t="shared" si="42"/>
        <v>156</v>
      </c>
    </row>
    <row r="51" spans="2:33">
      <c r="B51" s="21" t="s">
        <v>63</v>
      </c>
      <c r="C51" t="s">
        <v>30</v>
      </c>
      <c r="D51" t="s">
        <v>31</v>
      </c>
      <c r="E51" t="s">
        <v>32</v>
      </c>
      <c r="F51" t="s">
        <v>33</v>
      </c>
      <c r="G51" t="s">
        <v>58</v>
      </c>
      <c r="H51" t="s">
        <v>34</v>
      </c>
      <c r="I51" t="s">
        <v>35</v>
      </c>
      <c r="J51" t="s">
        <v>45</v>
      </c>
      <c r="K51" t="s">
        <v>59</v>
      </c>
      <c r="L51" t="s">
        <v>36</v>
      </c>
      <c r="M51" t="s">
        <v>37</v>
      </c>
      <c r="N51" t="s">
        <v>60</v>
      </c>
      <c r="O51" t="s">
        <v>38</v>
      </c>
      <c r="P51" t="s">
        <v>39</v>
      </c>
      <c r="Q51" t="s">
        <v>41</v>
      </c>
      <c r="R51" t="s">
        <v>40</v>
      </c>
      <c r="S51" t="s">
        <v>42</v>
      </c>
      <c r="T51" t="s">
        <v>46</v>
      </c>
      <c r="U51" t="s">
        <v>43</v>
      </c>
      <c r="V51" t="s">
        <v>44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52</v>
      </c>
      <c r="AC51" t="s">
        <v>51</v>
      </c>
      <c r="AD51" t="s">
        <v>61</v>
      </c>
      <c r="AE51" t="s">
        <v>53</v>
      </c>
      <c r="AF51" t="s">
        <v>54</v>
      </c>
      <c r="AG51" t="s">
        <v>55</v>
      </c>
    </row>
    <row r="52" spans="2:33">
      <c r="B52">
        <v>1</v>
      </c>
      <c r="C52">
        <v>23</v>
      </c>
      <c r="D52">
        <v>8</v>
      </c>
      <c r="E52">
        <v>3</v>
      </c>
      <c r="H52">
        <v>37</v>
      </c>
      <c r="I52">
        <v>3</v>
      </c>
      <c r="O52">
        <v>1</v>
      </c>
      <c r="Z52">
        <v>4</v>
      </c>
      <c r="AA52">
        <v>6</v>
      </c>
      <c r="AB52">
        <v>2</v>
      </c>
      <c r="AC52">
        <v>1</v>
      </c>
      <c r="AE52">
        <v>1</v>
      </c>
      <c r="AG52">
        <f>SUM(C52:AD52)</f>
        <v>88</v>
      </c>
    </row>
    <row r="53" spans="2:33">
      <c r="B53">
        <v>3</v>
      </c>
      <c r="C53">
        <v>47</v>
      </c>
      <c r="D53">
        <v>15</v>
      </c>
      <c r="E53">
        <v>3</v>
      </c>
      <c r="H53">
        <v>76</v>
      </c>
      <c r="I53">
        <v>1</v>
      </c>
      <c r="Z53">
        <v>5</v>
      </c>
      <c r="AB53">
        <v>2</v>
      </c>
      <c r="AD53">
        <v>1</v>
      </c>
      <c r="AG53">
        <f t="shared" ref="AG53:AG72" si="43">SUM(C53:AD53)</f>
        <v>150</v>
      </c>
    </row>
    <row r="54" spans="2:33">
      <c r="B54">
        <v>5</v>
      </c>
      <c r="C54">
        <v>13</v>
      </c>
      <c r="D54">
        <v>6</v>
      </c>
      <c r="E54">
        <v>1</v>
      </c>
      <c r="H54">
        <v>34</v>
      </c>
      <c r="Z54">
        <v>4</v>
      </c>
      <c r="AA54">
        <v>1</v>
      </c>
      <c r="AE54">
        <v>1</v>
      </c>
      <c r="AF54">
        <v>1</v>
      </c>
      <c r="AG54">
        <f>SUM(C54:AD54)</f>
        <v>59</v>
      </c>
    </row>
    <row r="55" spans="2:33">
      <c r="B55">
        <v>7</v>
      </c>
      <c r="C55">
        <v>20</v>
      </c>
      <c r="D55">
        <v>6</v>
      </c>
      <c r="E55">
        <v>3</v>
      </c>
      <c r="G55">
        <v>3</v>
      </c>
      <c r="H55">
        <v>32</v>
      </c>
      <c r="I55">
        <v>3</v>
      </c>
      <c r="M55">
        <v>1</v>
      </c>
      <c r="Z55">
        <v>6</v>
      </c>
      <c r="AA55">
        <v>2</v>
      </c>
      <c r="AE55">
        <v>1</v>
      </c>
      <c r="AG55">
        <f t="shared" si="43"/>
        <v>76</v>
      </c>
    </row>
    <row r="56" spans="2:33">
      <c r="B56">
        <v>9</v>
      </c>
      <c r="C56">
        <v>16</v>
      </c>
      <c r="D56">
        <v>9</v>
      </c>
      <c r="E56">
        <v>1</v>
      </c>
      <c r="H56">
        <v>55</v>
      </c>
      <c r="P56">
        <v>1</v>
      </c>
      <c r="V56">
        <v>1</v>
      </c>
      <c r="Z56">
        <v>14</v>
      </c>
      <c r="AB56">
        <v>2</v>
      </c>
      <c r="AE56">
        <v>2</v>
      </c>
      <c r="AF56">
        <v>1</v>
      </c>
      <c r="AG56">
        <f t="shared" si="43"/>
        <v>99</v>
      </c>
    </row>
    <row r="57" spans="2:33">
      <c r="B57">
        <v>11</v>
      </c>
      <c r="C57">
        <v>30</v>
      </c>
      <c r="D57">
        <v>15</v>
      </c>
      <c r="E57">
        <v>3</v>
      </c>
      <c r="G57">
        <v>1</v>
      </c>
      <c r="H57">
        <v>66</v>
      </c>
      <c r="L57">
        <v>1</v>
      </c>
      <c r="M57">
        <v>2</v>
      </c>
      <c r="O57">
        <v>1</v>
      </c>
      <c r="R57">
        <v>3</v>
      </c>
      <c r="Z57">
        <v>7</v>
      </c>
      <c r="AB57">
        <v>1</v>
      </c>
      <c r="AG57">
        <f t="shared" si="43"/>
        <v>130</v>
      </c>
    </row>
    <row r="58" spans="2:33">
      <c r="B58">
        <v>13</v>
      </c>
      <c r="C58">
        <v>26</v>
      </c>
      <c r="D58">
        <v>14</v>
      </c>
      <c r="E58">
        <v>8</v>
      </c>
      <c r="H58">
        <v>40</v>
      </c>
      <c r="P58">
        <v>1</v>
      </c>
      <c r="Q58">
        <v>1</v>
      </c>
      <c r="S58">
        <v>1</v>
      </c>
      <c r="Z58">
        <v>11</v>
      </c>
      <c r="AB58">
        <v>2</v>
      </c>
      <c r="AE58">
        <v>5</v>
      </c>
      <c r="AG58">
        <f t="shared" si="43"/>
        <v>104</v>
      </c>
    </row>
    <row r="59" spans="2:33">
      <c r="B59" s="11">
        <v>15</v>
      </c>
      <c r="AG59">
        <f t="shared" si="43"/>
        <v>0</v>
      </c>
    </row>
    <row r="60" spans="2:33">
      <c r="B60">
        <v>17</v>
      </c>
      <c r="C60">
        <v>31</v>
      </c>
      <c r="D60">
        <v>15</v>
      </c>
      <c r="E60">
        <v>3</v>
      </c>
      <c r="H60">
        <v>38</v>
      </c>
      <c r="M60">
        <v>2</v>
      </c>
      <c r="P60">
        <v>1</v>
      </c>
      <c r="U60">
        <v>1</v>
      </c>
      <c r="Z60">
        <v>13</v>
      </c>
      <c r="AB60">
        <v>2</v>
      </c>
      <c r="AE60">
        <v>1</v>
      </c>
      <c r="AG60">
        <f t="shared" si="43"/>
        <v>106</v>
      </c>
    </row>
    <row r="61" spans="2:33">
      <c r="B61" s="11">
        <v>19</v>
      </c>
      <c r="AG61">
        <f t="shared" si="43"/>
        <v>0</v>
      </c>
    </row>
    <row r="62" spans="2:33">
      <c r="B62" s="11">
        <v>23</v>
      </c>
      <c r="AG62">
        <f t="shared" si="43"/>
        <v>0</v>
      </c>
    </row>
    <row r="63" spans="2:33">
      <c r="B63" s="11">
        <v>25</v>
      </c>
      <c r="AG63">
        <f t="shared" si="43"/>
        <v>0</v>
      </c>
    </row>
    <row r="64" spans="2:33">
      <c r="B64" s="11">
        <v>27</v>
      </c>
      <c r="AG64">
        <f t="shared" si="43"/>
        <v>0</v>
      </c>
    </row>
    <row r="65" spans="2:33">
      <c r="B65" s="11">
        <v>29</v>
      </c>
      <c r="AG65">
        <f t="shared" si="43"/>
        <v>0</v>
      </c>
    </row>
    <row r="66" spans="2:33">
      <c r="B66">
        <v>33</v>
      </c>
      <c r="C66">
        <v>38</v>
      </c>
      <c r="D66">
        <v>18</v>
      </c>
      <c r="E66">
        <v>12</v>
      </c>
      <c r="H66">
        <v>32</v>
      </c>
      <c r="J66">
        <v>1</v>
      </c>
      <c r="M66">
        <v>1</v>
      </c>
      <c r="V66">
        <v>2</v>
      </c>
      <c r="Z66">
        <v>4</v>
      </c>
      <c r="AE66">
        <v>3</v>
      </c>
      <c r="AF66">
        <v>5</v>
      </c>
      <c r="AG66">
        <f t="shared" si="43"/>
        <v>108</v>
      </c>
    </row>
    <row r="67" spans="2:33">
      <c r="B67">
        <v>35</v>
      </c>
      <c r="C67">
        <v>11</v>
      </c>
      <c r="D67">
        <v>14</v>
      </c>
      <c r="E67">
        <v>3</v>
      </c>
      <c r="H67">
        <v>29</v>
      </c>
      <c r="L67">
        <v>2</v>
      </c>
      <c r="M67">
        <v>1</v>
      </c>
      <c r="Z67">
        <v>1</v>
      </c>
      <c r="AE67">
        <v>1</v>
      </c>
      <c r="AG67">
        <f t="shared" si="43"/>
        <v>61</v>
      </c>
    </row>
    <row r="68" spans="2:33">
      <c r="B68">
        <v>37</v>
      </c>
      <c r="C68">
        <v>15</v>
      </c>
      <c r="D68">
        <v>3</v>
      </c>
      <c r="E68">
        <v>2</v>
      </c>
      <c r="H68">
        <v>34</v>
      </c>
      <c r="L68">
        <v>2</v>
      </c>
      <c r="M68">
        <v>2</v>
      </c>
      <c r="T68">
        <v>1</v>
      </c>
      <c r="AE68">
        <v>2</v>
      </c>
      <c r="AF68">
        <v>1</v>
      </c>
      <c r="AG68">
        <f t="shared" si="43"/>
        <v>59</v>
      </c>
    </row>
    <row r="69" spans="2:33">
      <c r="B69">
        <v>39</v>
      </c>
      <c r="C69">
        <v>11</v>
      </c>
      <c r="D69">
        <v>5</v>
      </c>
      <c r="E69">
        <v>2</v>
      </c>
      <c r="H69">
        <v>33</v>
      </c>
      <c r="I69">
        <v>1</v>
      </c>
      <c r="L69">
        <v>4</v>
      </c>
      <c r="M69">
        <v>5</v>
      </c>
      <c r="AG69">
        <f t="shared" si="43"/>
        <v>61</v>
      </c>
    </row>
    <row r="70" spans="2:33">
      <c r="B70">
        <v>41</v>
      </c>
      <c r="AG70">
        <f t="shared" si="43"/>
        <v>0</v>
      </c>
    </row>
    <row r="71" spans="2:33">
      <c r="B71" s="11" t="s">
        <v>8</v>
      </c>
      <c r="AG71">
        <f t="shared" si="43"/>
        <v>0</v>
      </c>
    </row>
    <row r="72" spans="2:33">
      <c r="B72" s="11" t="s">
        <v>7</v>
      </c>
      <c r="AG72">
        <f t="shared" si="43"/>
        <v>0</v>
      </c>
    </row>
  </sheetData>
  <pageMargins left="0.7" right="0.7" top="0.75" bottom="0.75" header="0.3" footer="0.3"/>
  <pageSetup orientation="portrait" horizontalDpi="4294967293" verticalDpi="0" r:id="rId1"/>
  <ignoredErrors>
    <ignoredError sqref="AG56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I23"/>
  <sheetViews>
    <sheetView zoomScale="60" zoomScaleNormal="60" workbookViewId="0">
      <selection activeCell="D2" sqref="D2"/>
    </sheetView>
  </sheetViews>
  <sheetFormatPr defaultRowHeight="14.4"/>
  <sheetData>
    <row r="1" spans="1:35" ht="15" thickBot="1"/>
    <row r="2" spans="1:35">
      <c r="A2" t="s">
        <v>64</v>
      </c>
      <c r="B2" t="s">
        <v>74</v>
      </c>
      <c r="C2" t="s">
        <v>69</v>
      </c>
      <c r="D2" s="23" t="s">
        <v>70</v>
      </c>
      <c r="F2" s="22" t="s">
        <v>30</v>
      </c>
      <c r="G2" s="13" t="s">
        <v>31</v>
      </c>
      <c r="H2" s="13" t="s">
        <v>32</v>
      </c>
      <c r="I2" s="13" t="s">
        <v>33</v>
      </c>
      <c r="J2" s="13" t="s">
        <v>58</v>
      </c>
      <c r="K2" s="13" t="s">
        <v>34</v>
      </c>
      <c r="L2" s="13" t="s">
        <v>35</v>
      </c>
      <c r="M2" s="13" t="s">
        <v>45</v>
      </c>
      <c r="N2" s="13" t="s">
        <v>59</v>
      </c>
      <c r="O2" s="13" t="s">
        <v>36</v>
      </c>
      <c r="P2" s="13" t="s">
        <v>37</v>
      </c>
      <c r="Q2" s="13" t="s">
        <v>60</v>
      </c>
      <c r="R2" s="13" t="s">
        <v>38</v>
      </c>
      <c r="S2" s="13" t="s">
        <v>39</v>
      </c>
      <c r="T2" s="13" t="s">
        <v>41</v>
      </c>
      <c r="U2" s="13" t="s">
        <v>40</v>
      </c>
      <c r="V2" s="13" t="s">
        <v>42</v>
      </c>
      <c r="W2" s="13" t="s">
        <v>46</v>
      </c>
      <c r="X2" s="13" t="s">
        <v>43</v>
      </c>
      <c r="Y2" s="13" t="s">
        <v>44</v>
      </c>
      <c r="Z2" s="13" t="s">
        <v>47</v>
      </c>
      <c r="AA2" s="13" t="s">
        <v>48</v>
      </c>
      <c r="AB2" s="13" t="s">
        <v>49</v>
      </c>
      <c r="AC2" s="13" t="s">
        <v>50</v>
      </c>
      <c r="AD2" s="13" t="s">
        <v>56</v>
      </c>
      <c r="AE2" s="13" t="s">
        <v>52</v>
      </c>
      <c r="AF2" s="13" t="s">
        <v>51</v>
      </c>
      <c r="AG2" s="13" t="s">
        <v>61</v>
      </c>
      <c r="AH2" s="13" t="s">
        <v>53</v>
      </c>
      <c r="AI2" s="14" t="s">
        <v>54</v>
      </c>
    </row>
    <row r="3" spans="1:35">
      <c r="A3">
        <v>1</v>
      </c>
      <c r="B3">
        <f>'depth, masses, multiplier'!N5</f>
        <v>6.7984146009535715</v>
      </c>
      <c r="C3">
        <f>'Total Counts'!AG2</f>
        <v>130</v>
      </c>
      <c r="D3" s="24">
        <f t="shared" ref="D3:D23" si="0">B3*C3</f>
        <v>883.79389812396425</v>
      </c>
      <c r="F3" s="15">
        <f>$B$3*'Total Counts'!C2</f>
        <v>237.94451103337499</v>
      </c>
      <c r="G3" s="3">
        <f>$B$3*'Total Counts'!D2</f>
        <v>81.580975211442862</v>
      </c>
      <c r="H3" s="3">
        <f>$B$3*'Total Counts'!E2</f>
        <v>20.395243802860715</v>
      </c>
      <c r="I3" s="3">
        <f>$B$3*'Total Counts'!F2</f>
        <v>0</v>
      </c>
      <c r="J3" s="3">
        <f>$B$3*'Total Counts'!G2</f>
        <v>0</v>
      </c>
      <c r="K3" s="3">
        <f>$B$3*'Total Counts'!H2</f>
        <v>346.71914464863215</v>
      </c>
      <c r="L3" s="3">
        <f>$B$3*'Total Counts'!I2</f>
        <v>33.99207300476786</v>
      </c>
      <c r="M3" s="3">
        <f>$B$3*'Total Counts'!J2</f>
        <v>0</v>
      </c>
      <c r="N3" s="3">
        <f>$B$3*'Total Counts'!K2</f>
        <v>6.7984146009535715</v>
      </c>
      <c r="O3" s="3">
        <f>$B$3*'Total Counts'!L2</f>
        <v>0</v>
      </c>
      <c r="P3" s="3">
        <f>$B$3*'Total Counts'!M2</f>
        <v>0</v>
      </c>
      <c r="Q3" s="3">
        <f>$B$3*'Total Counts'!N2</f>
        <v>6.7984146009535715</v>
      </c>
      <c r="R3" s="3">
        <f>$B$3*'Total Counts'!O2</f>
        <v>6.7984146009535715</v>
      </c>
      <c r="S3" s="3">
        <f>$B$3*'Total Counts'!P2</f>
        <v>0</v>
      </c>
      <c r="T3" s="3">
        <f>$B$3*'Total Counts'!Q2</f>
        <v>0</v>
      </c>
      <c r="U3" s="3">
        <f>$B$3*'Total Counts'!R2</f>
        <v>0</v>
      </c>
      <c r="V3" s="3">
        <f>$B$3*'Total Counts'!S2</f>
        <v>0</v>
      </c>
      <c r="W3" s="3">
        <f>$B$3*'Total Counts'!T2</f>
        <v>0</v>
      </c>
      <c r="X3" s="3">
        <f>$B$3*'Total Counts'!U2</f>
        <v>0</v>
      </c>
      <c r="Y3" s="3">
        <f>$B$3*'Total Counts'!V2</f>
        <v>0</v>
      </c>
      <c r="Z3" s="3">
        <f>$B$3*'Total Counts'!W2</f>
        <v>0</v>
      </c>
      <c r="AA3" s="3">
        <f>$B$3*'Total Counts'!X2</f>
        <v>0</v>
      </c>
      <c r="AB3" s="3">
        <f>$B$3*'Total Counts'!Y2</f>
        <v>0</v>
      </c>
      <c r="AC3" s="3">
        <f>$B$3*'Total Counts'!Z2</f>
        <v>67.984146009535721</v>
      </c>
      <c r="AD3" s="3">
        <f>$B$3*'Total Counts'!AA2</f>
        <v>40.790487605721431</v>
      </c>
      <c r="AE3" s="3">
        <f>$B$3*'Total Counts'!AB2</f>
        <v>20.395243802860715</v>
      </c>
      <c r="AF3" s="3">
        <f>$B$3*'Total Counts'!AC2</f>
        <v>13.596829201907143</v>
      </c>
      <c r="AG3" s="3">
        <f>$B$3*'Total Counts'!AD2</f>
        <v>0</v>
      </c>
      <c r="AH3" s="3">
        <f>$B$3*'Total Counts'!AE2</f>
        <v>6.7984146009535715</v>
      </c>
      <c r="AI3" s="16">
        <f>$B$3*'Total Counts'!AF2</f>
        <v>0</v>
      </c>
    </row>
    <row r="4" spans="1:35">
      <c r="A4">
        <v>3</v>
      </c>
      <c r="B4">
        <f>'depth, masses, multiplier'!N6</f>
        <v>6.7010148080014975</v>
      </c>
      <c r="C4">
        <f>'Total Counts'!AG3</f>
        <v>189</v>
      </c>
      <c r="D4" s="24">
        <f t="shared" si="0"/>
        <v>1266.4917987122831</v>
      </c>
      <c r="F4" s="15">
        <f>$B$4*'Total Counts'!C3</f>
        <v>388.65885886408688</v>
      </c>
      <c r="G4" s="3">
        <f>$B$4*'Total Counts'!D3</f>
        <v>107.21623692802396</v>
      </c>
      <c r="H4" s="3">
        <f>$B$4*'Total Counts'!E3</f>
        <v>26.80405923200599</v>
      </c>
      <c r="I4" s="3">
        <f>$B$4*'Total Counts'!F3</f>
        <v>0</v>
      </c>
      <c r="J4" s="3">
        <f>$B$4*'Total Counts'!G3</f>
        <v>0</v>
      </c>
      <c r="K4" s="3">
        <f>$B$4*'Total Counts'!H3</f>
        <v>649.99843637614526</v>
      </c>
      <c r="L4" s="3">
        <f>$B$4*'Total Counts'!I3</f>
        <v>6.7010148080014975</v>
      </c>
      <c r="M4" s="3">
        <f>$B$4*'Total Counts'!J3</f>
        <v>0</v>
      </c>
      <c r="N4" s="3">
        <f>$B$4*'Total Counts'!K3</f>
        <v>0</v>
      </c>
      <c r="O4" s="3">
        <f>$B$4*'Total Counts'!L3</f>
        <v>0</v>
      </c>
      <c r="P4" s="3">
        <f>$B$4*'Total Counts'!M3</f>
        <v>6.7010148080014975</v>
      </c>
      <c r="Q4" s="3">
        <f>$B$4*'Total Counts'!N3</f>
        <v>0</v>
      </c>
      <c r="R4" s="3">
        <f>$B$4*'Total Counts'!O3</f>
        <v>0</v>
      </c>
      <c r="S4" s="3">
        <f>$B$4*'Total Counts'!P3</f>
        <v>6.7010148080014975</v>
      </c>
      <c r="T4" s="3">
        <f>$B$4*'Total Counts'!Q3</f>
        <v>0</v>
      </c>
      <c r="U4" s="3">
        <f>$B$4*'Total Counts'!R3</f>
        <v>0</v>
      </c>
      <c r="V4" s="3">
        <f>$B$4*'Total Counts'!S3</f>
        <v>0</v>
      </c>
      <c r="W4" s="3">
        <f>$B$4*'Total Counts'!T3</f>
        <v>0</v>
      </c>
      <c r="X4" s="3">
        <f>$B$4*'Total Counts'!U3</f>
        <v>0</v>
      </c>
      <c r="Y4" s="3">
        <f>$B$4*'Total Counts'!V3</f>
        <v>0</v>
      </c>
      <c r="Z4" s="3">
        <f>$B$4*'Total Counts'!W3</f>
        <v>0</v>
      </c>
      <c r="AA4" s="3">
        <f>$B$4*'Total Counts'!X3</f>
        <v>0</v>
      </c>
      <c r="AB4" s="3">
        <f>$B$4*'Total Counts'!Y3</f>
        <v>0</v>
      </c>
      <c r="AC4" s="3">
        <f>$B$4*'Total Counts'!Z3</f>
        <v>33.505074040007486</v>
      </c>
      <c r="AD4" s="3">
        <f>$B$4*'Total Counts'!AA3</f>
        <v>0</v>
      </c>
      <c r="AE4" s="3">
        <f>$B$4*'Total Counts'!AB3</f>
        <v>13.402029616002995</v>
      </c>
      <c r="AF4" s="3">
        <f>$B$4*'Total Counts'!AC3</f>
        <v>20.103044424004494</v>
      </c>
      <c r="AG4" s="3">
        <f>$B$4*'Total Counts'!AD3</f>
        <v>6.7010148080014975</v>
      </c>
      <c r="AH4" s="3">
        <f>$B$4*'Total Counts'!AE3</f>
        <v>6.7010148080014975</v>
      </c>
      <c r="AI4" s="16">
        <f>$B$4*'Total Counts'!AF3</f>
        <v>6.7010148080014975</v>
      </c>
    </row>
    <row r="5" spans="1:35">
      <c r="A5">
        <v>5</v>
      </c>
      <c r="B5">
        <f>'depth, masses, multiplier'!N7</f>
        <v>13.310020579918696</v>
      </c>
      <c r="C5">
        <f>'Total Counts'!AG4</f>
        <v>83</v>
      </c>
      <c r="D5" s="24">
        <f t="shared" si="0"/>
        <v>1104.7317081332517</v>
      </c>
      <c r="F5" s="15">
        <f>$B$5*'Total Counts'!C4</f>
        <v>226.27034985861783</v>
      </c>
      <c r="G5" s="3">
        <f>$B$5*'Total Counts'!D4</f>
        <v>133.10020579918697</v>
      </c>
      <c r="H5" s="3">
        <f>$B$5*'Total Counts'!E4</f>
        <v>13.310020579918696</v>
      </c>
      <c r="I5" s="3">
        <f>$B$5*'Total Counts'!F4</f>
        <v>0</v>
      </c>
      <c r="J5" s="3">
        <f>$B$5*'Total Counts'!G4</f>
        <v>0</v>
      </c>
      <c r="K5" s="3">
        <f>$B$5*'Total Counts'!H4</f>
        <v>638.88098783609735</v>
      </c>
      <c r="L5" s="3">
        <f>$B$5*'Total Counts'!I4</f>
        <v>0</v>
      </c>
      <c r="M5" s="3">
        <f>$B$5*'Total Counts'!J4</f>
        <v>0</v>
      </c>
      <c r="N5" s="3">
        <f>$B$5*'Total Counts'!K4</f>
        <v>0</v>
      </c>
      <c r="O5" s="3">
        <f>$B$5*'Total Counts'!L4</f>
        <v>0</v>
      </c>
      <c r="P5" s="3">
        <f>$B$5*'Total Counts'!M4</f>
        <v>0</v>
      </c>
      <c r="Q5" s="3">
        <f>$B$5*'Total Counts'!N4</f>
        <v>0</v>
      </c>
      <c r="R5" s="3">
        <f>$B$5*'Total Counts'!O4</f>
        <v>0</v>
      </c>
      <c r="S5" s="3">
        <f>$B$5*'Total Counts'!P4</f>
        <v>0</v>
      </c>
      <c r="T5" s="3">
        <f>$B$5*'Total Counts'!Q4</f>
        <v>0</v>
      </c>
      <c r="U5" s="3">
        <f>$B$5*'Total Counts'!R4</f>
        <v>0</v>
      </c>
      <c r="V5" s="3">
        <f>$B$5*'Total Counts'!S4</f>
        <v>0</v>
      </c>
      <c r="W5" s="3">
        <f>$B$5*'Total Counts'!T4</f>
        <v>0</v>
      </c>
      <c r="X5" s="3">
        <f>$B$5*'Total Counts'!U4</f>
        <v>0</v>
      </c>
      <c r="Y5" s="3">
        <f>$B$5*'Total Counts'!V4</f>
        <v>0</v>
      </c>
      <c r="Z5" s="3">
        <f>$B$5*'Total Counts'!W4</f>
        <v>0</v>
      </c>
      <c r="AA5" s="3">
        <f>$B$5*'Total Counts'!X4</f>
        <v>0</v>
      </c>
      <c r="AB5" s="3">
        <f>$B$5*'Total Counts'!Y4</f>
        <v>0</v>
      </c>
      <c r="AC5" s="3">
        <f>$B$5*'Total Counts'!Z4</f>
        <v>79.860123479512168</v>
      </c>
      <c r="AD5" s="3">
        <f>$B$5*'Total Counts'!AA4</f>
        <v>13.310020579918696</v>
      </c>
      <c r="AE5" s="3">
        <f>$B$5*'Total Counts'!AB4</f>
        <v>0</v>
      </c>
      <c r="AF5" s="3">
        <f>$B$5*'Total Counts'!AC4</f>
        <v>0</v>
      </c>
      <c r="AG5" s="3">
        <f>$B$5*'Total Counts'!AD4</f>
        <v>0</v>
      </c>
      <c r="AH5" s="3">
        <f>$B$5*'Total Counts'!AE4</f>
        <v>13.310020579918696</v>
      </c>
      <c r="AI5" s="16">
        <f>$B$5*'Total Counts'!AF4</f>
        <v>39.930061739756084</v>
      </c>
    </row>
    <row r="6" spans="1:35">
      <c r="A6">
        <v>7</v>
      </c>
      <c r="B6">
        <f>'depth, masses, multiplier'!N8</f>
        <v>7.9726786522100772</v>
      </c>
      <c r="C6">
        <f>'Total Counts'!AG5</f>
        <v>139</v>
      </c>
      <c r="D6" s="24">
        <f t="shared" si="0"/>
        <v>1108.2023326572007</v>
      </c>
      <c r="F6" s="15">
        <f>$B$6*'Total Counts'!C5</f>
        <v>231.20768091409224</v>
      </c>
      <c r="G6" s="3">
        <f>$B$6*'Total Counts'!D5</f>
        <v>135.5355370875713</v>
      </c>
      <c r="H6" s="3">
        <f>$B$6*'Total Counts'!E5</f>
        <v>31.890714608840309</v>
      </c>
      <c r="I6" s="3">
        <f>$B$6*'Total Counts'!F5</f>
        <v>0</v>
      </c>
      <c r="J6" s="3">
        <f>$B$6*'Total Counts'!G5</f>
        <v>23.918035956630231</v>
      </c>
      <c r="K6" s="3">
        <f>$B$6*'Total Counts'!H5</f>
        <v>542.1421483502852</v>
      </c>
      <c r="L6" s="3">
        <f>$B$6*'Total Counts'!I5</f>
        <v>23.918035956630231</v>
      </c>
      <c r="M6" s="3">
        <f>$B$6*'Total Counts'!J5</f>
        <v>0</v>
      </c>
      <c r="N6" s="3">
        <f>$B$6*'Total Counts'!K5</f>
        <v>0</v>
      </c>
      <c r="O6" s="3">
        <f>$B$6*'Total Counts'!L5</f>
        <v>0</v>
      </c>
      <c r="P6" s="3">
        <f>$B$6*'Total Counts'!M5</f>
        <v>7.9726786522100772</v>
      </c>
      <c r="Q6" s="3">
        <f>$B$6*'Total Counts'!N5</f>
        <v>0</v>
      </c>
      <c r="R6" s="3">
        <f>$B$6*'Total Counts'!O5</f>
        <v>0</v>
      </c>
      <c r="S6" s="3">
        <f>$B$6*'Total Counts'!P5</f>
        <v>0</v>
      </c>
      <c r="T6" s="3">
        <f>$B$6*'Total Counts'!Q5</f>
        <v>0</v>
      </c>
      <c r="U6" s="3">
        <f>$B$6*'Total Counts'!R5</f>
        <v>0</v>
      </c>
      <c r="V6" s="3">
        <f>$B$6*'Total Counts'!S5</f>
        <v>0</v>
      </c>
      <c r="W6" s="3">
        <f>$B$6*'Total Counts'!T5</f>
        <v>0</v>
      </c>
      <c r="X6" s="3">
        <f>$B$6*'Total Counts'!U5</f>
        <v>0</v>
      </c>
      <c r="Y6" s="3">
        <f>$B$6*'Total Counts'!V5</f>
        <v>7.9726786522100772</v>
      </c>
      <c r="Z6" s="3">
        <f>$B$6*'Total Counts'!W5</f>
        <v>0</v>
      </c>
      <c r="AA6" s="3">
        <f>$B$6*'Total Counts'!X5</f>
        <v>0</v>
      </c>
      <c r="AB6" s="3">
        <f>$B$6*'Total Counts'!Y5</f>
        <v>0</v>
      </c>
      <c r="AC6" s="3">
        <f>$B$6*'Total Counts'!Z5</f>
        <v>79.726786522100767</v>
      </c>
      <c r="AD6" s="3">
        <f>$B$6*'Total Counts'!AA5</f>
        <v>23.918035956630231</v>
      </c>
      <c r="AE6" s="3">
        <f>$B$6*'Total Counts'!AB5</f>
        <v>0</v>
      </c>
      <c r="AF6" s="3">
        <f>$B$6*'Total Counts'!AC5</f>
        <v>0</v>
      </c>
      <c r="AG6" s="3">
        <f>$B$6*'Total Counts'!AD5</f>
        <v>0</v>
      </c>
      <c r="AH6" s="3">
        <f>$B$6*'Total Counts'!AE5</f>
        <v>7.9726786522100772</v>
      </c>
      <c r="AI6" s="16">
        <f>$B$6*'Total Counts'!AF5</f>
        <v>0</v>
      </c>
    </row>
    <row r="7" spans="1:35">
      <c r="A7">
        <v>9</v>
      </c>
      <c r="B7">
        <f>'depth, masses, multiplier'!N9</f>
        <v>9.1579962605266818</v>
      </c>
      <c r="C7">
        <f>'Total Counts'!AG6</f>
        <v>198</v>
      </c>
      <c r="D7" s="24">
        <f t="shared" si="0"/>
        <v>1813.2832595842831</v>
      </c>
      <c r="F7" s="15">
        <f>$B$7*'Total Counts'!C6</f>
        <v>348.00385790001388</v>
      </c>
      <c r="G7" s="3">
        <f>$B$7*'Total Counts'!D6</f>
        <v>128.21194764737353</v>
      </c>
      <c r="H7" s="3">
        <f>$B$7*'Total Counts'!E6</f>
        <v>9.1579962605266818</v>
      </c>
      <c r="I7" s="3">
        <f>$B$7*'Total Counts'!F6</f>
        <v>0</v>
      </c>
      <c r="J7" s="3">
        <f>$B$7*'Total Counts'!G6</f>
        <v>0</v>
      </c>
      <c r="K7" s="3">
        <f>$B$7*'Total Counts'!H6</f>
        <v>1025.6955811789883</v>
      </c>
      <c r="L7" s="3">
        <f>$B$7*'Total Counts'!I6</f>
        <v>0</v>
      </c>
      <c r="M7" s="3">
        <f>$B$7*'Total Counts'!J6</f>
        <v>0</v>
      </c>
      <c r="N7" s="3">
        <f>$B$7*'Total Counts'!K6</f>
        <v>0</v>
      </c>
      <c r="O7" s="3">
        <f>$B$7*'Total Counts'!L6</f>
        <v>0</v>
      </c>
      <c r="P7" s="3">
        <f>$B$7*'Total Counts'!M6</f>
        <v>0</v>
      </c>
      <c r="Q7" s="3">
        <f>$B$7*'Total Counts'!N6</f>
        <v>0</v>
      </c>
      <c r="R7" s="3">
        <f>$B$7*'Total Counts'!O6</f>
        <v>0</v>
      </c>
      <c r="S7" s="3">
        <f>$B$7*'Total Counts'!P6</f>
        <v>9.1579962605266818</v>
      </c>
      <c r="T7" s="3">
        <f>$B$7*'Total Counts'!Q6</f>
        <v>0</v>
      </c>
      <c r="U7" s="3">
        <f>$B$7*'Total Counts'!R6</f>
        <v>0</v>
      </c>
      <c r="V7" s="3">
        <f>$B$7*'Total Counts'!S6</f>
        <v>0</v>
      </c>
      <c r="W7" s="3">
        <f>$B$7*'Total Counts'!T6</f>
        <v>0</v>
      </c>
      <c r="X7" s="3">
        <f>$B$7*'Total Counts'!U6</f>
        <v>0</v>
      </c>
      <c r="Y7" s="3">
        <f>$B$7*'Total Counts'!V6</f>
        <v>9.1579962605266818</v>
      </c>
      <c r="Z7" s="3">
        <f>$B$7*'Total Counts'!W6</f>
        <v>0</v>
      </c>
      <c r="AA7" s="3">
        <f>$B$7*'Total Counts'!X6</f>
        <v>0</v>
      </c>
      <c r="AB7" s="3">
        <f>$B$7*'Total Counts'!Y6</f>
        <v>0</v>
      </c>
      <c r="AC7" s="3">
        <f>$B$7*'Total Counts'!Z6</f>
        <v>265.58189155527378</v>
      </c>
      <c r="AD7" s="3">
        <f>$B$7*'Total Counts'!AA6</f>
        <v>0</v>
      </c>
      <c r="AE7" s="3">
        <f>$B$7*'Total Counts'!AB6</f>
        <v>18.315992521053364</v>
      </c>
      <c r="AF7" s="3">
        <f>$B$7*'Total Counts'!AC6</f>
        <v>0</v>
      </c>
      <c r="AG7" s="3">
        <f>$B$7*'Total Counts'!AD6</f>
        <v>0</v>
      </c>
      <c r="AH7" s="3">
        <f>$B$7*'Total Counts'!AE6</f>
        <v>36.631985042106727</v>
      </c>
      <c r="AI7" s="16">
        <f>$B$7*'Total Counts'!AF6</f>
        <v>36.631985042106727</v>
      </c>
    </row>
    <row r="8" spans="1:35">
      <c r="A8">
        <v>11</v>
      </c>
      <c r="B8">
        <f>'depth, masses, multiplier'!N10</f>
        <v>10.515971500957651</v>
      </c>
      <c r="C8">
        <f>'Total Counts'!AG7</f>
        <v>178</v>
      </c>
      <c r="D8" s="24">
        <f t="shared" si="0"/>
        <v>1871.842927170462</v>
      </c>
      <c r="F8" s="15">
        <f>$B$8*'Total Counts'!C7</f>
        <v>452.18677454117898</v>
      </c>
      <c r="G8" s="3">
        <f>$B$8*'Total Counts'!D7</f>
        <v>189.28748701723771</v>
      </c>
      <c r="H8" s="3">
        <f>$B$8*'Total Counts'!E7</f>
        <v>31.547914502872953</v>
      </c>
      <c r="I8" s="3">
        <f>$B$8*'Total Counts'!F7</f>
        <v>0</v>
      </c>
      <c r="J8" s="3">
        <f>$B$8*'Total Counts'!G7</f>
        <v>10.515971500957651</v>
      </c>
      <c r="K8" s="3">
        <f>$B$8*'Total Counts'!H7</f>
        <v>935.92146358523098</v>
      </c>
      <c r="L8" s="3">
        <f>$B$8*'Total Counts'!I7</f>
        <v>0</v>
      </c>
      <c r="M8" s="3">
        <f>$B$8*'Total Counts'!J7</f>
        <v>0</v>
      </c>
      <c r="N8" s="3">
        <f>$B$8*'Total Counts'!K7</f>
        <v>0</v>
      </c>
      <c r="O8" s="3">
        <f>$B$8*'Total Counts'!L7</f>
        <v>10.515971500957651</v>
      </c>
      <c r="P8" s="3">
        <f>$B$8*'Total Counts'!M7</f>
        <v>31.547914502872953</v>
      </c>
      <c r="Q8" s="3">
        <f>$B$8*'Total Counts'!N7</f>
        <v>0</v>
      </c>
      <c r="R8" s="3">
        <f>$B$8*'Total Counts'!O7</f>
        <v>10.515971500957651</v>
      </c>
      <c r="S8" s="3">
        <f>$B$8*'Total Counts'!P7</f>
        <v>0</v>
      </c>
      <c r="T8" s="3">
        <f>$B$8*'Total Counts'!Q7</f>
        <v>0</v>
      </c>
      <c r="U8" s="3">
        <f>$B$8*'Total Counts'!R7</f>
        <v>42.063886003830603</v>
      </c>
      <c r="V8" s="3">
        <f>$B$8*'Total Counts'!S7</f>
        <v>0</v>
      </c>
      <c r="W8" s="3">
        <f>$B$8*'Total Counts'!T7</f>
        <v>0</v>
      </c>
      <c r="X8" s="3">
        <f>$B$8*'Total Counts'!U7</f>
        <v>0</v>
      </c>
      <c r="Y8" s="3">
        <f>$B$8*'Total Counts'!V7</f>
        <v>0</v>
      </c>
      <c r="Z8" s="3">
        <f>$B$8*'Total Counts'!W7</f>
        <v>0</v>
      </c>
      <c r="AA8" s="3">
        <f>$B$8*'Total Counts'!X7</f>
        <v>0</v>
      </c>
      <c r="AB8" s="3">
        <f>$B$8*'Total Counts'!Y7</f>
        <v>0</v>
      </c>
      <c r="AC8" s="3">
        <f>$B$8*'Total Counts'!Z7</f>
        <v>147.22360101340712</v>
      </c>
      <c r="AD8" s="3">
        <f>$B$8*'Total Counts'!AA7</f>
        <v>0</v>
      </c>
      <c r="AE8" s="3">
        <f>$B$8*'Total Counts'!AB7</f>
        <v>10.515971500957651</v>
      </c>
      <c r="AF8" s="3">
        <f>$B$8*'Total Counts'!AC7</f>
        <v>0</v>
      </c>
      <c r="AG8" s="3">
        <f>$B$8*'Total Counts'!AD7</f>
        <v>0</v>
      </c>
      <c r="AH8" s="3">
        <f>$B$8*'Total Counts'!AE7</f>
        <v>0</v>
      </c>
      <c r="AI8" s="16">
        <f>$B$8*'Total Counts'!AF7</f>
        <v>10.515971500957651</v>
      </c>
    </row>
    <row r="9" spans="1:35">
      <c r="A9">
        <v>13</v>
      </c>
      <c r="B9">
        <f>'depth, masses, multiplier'!N11</f>
        <v>9.8845705163627411</v>
      </c>
      <c r="C9">
        <f>'Total Counts'!AG8</f>
        <v>172</v>
      </c>
      <c r="D9" s="24">
        <f t="shared" si="0"/>
        <v>1700.1461288143914</v>
      </c>
      <c r="F9" s="15">
        <f>$B$9*'Total Counts'!C8</f>
        <v>365.7291091054214</v>
      </c>
      <c r="G9" s="3">
        <f>$B$9*'Total Counts'!D8</f>
        <v>187.80683981089209</v>
      </c>
      <c r="H9" s="3">
        <f>$B$9*'Total Counts'!E8</f>
        <v>138.38398722907837</v>
      </c>
      <c r="I9" s="3">
        <f>$B$9*'Total Counts'!F8</f>
        <v>0</v>
      </c>
      <c r="J9" s="3">
        <f>$B$9*'Total Counts'!G8</f>
        <v>0</v>
      </c>
      <c r="K9" s="3">
        <f>$B$9*'Total Counts'!H8</f>
        <v>761.11192975993106</v>
      </c>
      <c r="L9" s="3">
        <f>$B$9*'Total Counts'!I8</f>
        <v>0</v>
      </c>
      <c r="M9" s="3">
        <f>$B$9*'Total Counts'!J8</f>
        <v>0</v>
      </c>
      <c r="N9" s="3">
        <f>$B$9*'Total Counts'!K8</f>
        <v>0</v>
      </c>
      <c r="O9" s="3">
        <f>$B$9*'Total Counts'!L8</f>
        <v>0</v>
      </c>
      <c r="P9" s="3">
        <f>$B$9*'Total Counts'!M8</f>
        <v>0</v>
      </c>
      <c r="Q9" s="3">
        <f>$B$9*'Total Counts'!N8</f>
        <v>0</v>
      </c>
      <c r="R9" s="3">
        <f>$B$9*'Total Counts'!O8</f>
        <v>9.8845705163627411</v>
      </c>
      <c r="S9" s="3">
        <f>$B$9*'Total Counts'!P8</f>
        <v>9.8845705163627411</v>
      </c>
      <c r="T9" s="3">
        <f>$B$9*'Total Counts'!Q8</f>
        <v>9.8845705163627411</v>
      </c>
      <c r="U9" s="3">
        <f>$B$9*'Total Counts'!R8</f>
        <v>9.8845705163627411</v>
      </c>
      <c r="V9" s="3">
        <f>$B$9*'Total Counts'!S8</f>
        <v>9.8845705163627411</v>
      </c>
      <c r="W9" s="3">
        <f>$B$9*'Total Counts'!T8</f>
        <v>0</v>
      </c>
      <c r="X9" s="3">
        <f>$B$9*'Total Counts'!U8</f>
        <v>0</v>
      </c>
      <c r="Y9" s="3">
        <f>$B$9*'Total Counts'!V8</f>
        <v>0</v>
      </c>
      <c r="Z9" s="3">
        <f>$B$9*'Total Counts'!W8</f>
        <v>0</v>
      </c>
      <c r="AA9" s="3">
        <f>$B$9*'Total Counts'!X8</f>
        <v>0</v>
      </c>
      <c r="AB9" s="3">
        <f>$B$9*'Total Counts'!Y8</f>
        <v>0</v>
      </c>
      <c r="AC9" s="3">
        <f>$B$9*'Total Counts'!Z8</f>
        <v>177.92226929452934</v>
      </c>
      <c r="AD9" s="3">
        <f>$B$9*'Total Counts'!AA8</f>
        <v>0</v>
      </c>
      <c r="AE9" s="3">
        <f>$B$9*'Total Counts'!AB8</f>
        <v>19.769141032725482</v>
      </c>
      <c r="AF9" s="3">
        <f>$B$9*'Total Counts'!AC8</f>
        <v>0</v>
      </c>
      <c r="AG9" s="3">
        <f>$B$9*'Total Counts'!AD8</f>
        <v>0</v>
      </c>
      <c r="AH9" s="3">
        <f>$B$9*'Total Counts'!AE8</f>
        <v>49.422852581813707</v>
      </c>
      <c r="AI9" s="16">
        <f>$B$9*'Total Counts'!AF8</f>
        <v>0</v>
      </c>
    </row>
    <row r="10" spans="1:35">
      <c r="A10">
        <v>15</v>
      </c>
      <c r="B10">
        <f>'depth, masses, multiplier'!N12</f>
        <v>7.551182800496762</v>
      </c>
      <c r="C10">
        <f>'Total Counts'!AG9</f>
        <v>104</v>
      </c>
      <c r="D10" s="24">
        <f t="shared" si="0"/>
        <v>785.32301125166327</v>
      </c>
      <c r="F10" s="15">
        <f>$B$10*'Total Counts'!C9</f>
        <v>234.08666681539961</v>
      </c>
      <c r="G10" s="3">
        <f>$B$10*'Total Counts'!D9</f>
        <v>98.165376406457909</v>
      </c>
      <c r="H10" s="3">
        <f>$B$10*'Total Counts'!E9</f>
        <v>30.204731201987048</v>
      </c>
      <c r="I10" s="3">
        <f>$B$10*'Total Counts'!F9</f>
        <v>0</v>
      </c>
      <c r="J10" s="3">
        <f>$B$10*'Total Counts'!G9</f>
        <v>0</v>
      </c>
      <c r="K10" s="3">
        <f>$B$10*'Total Counts'!H9</f>
        <v>302.0473120198705</v>
      </c>
      <c r="L10" s="3">
        <f>$B$10*'Total Counts'!I9</f>
        <v>0</v>
      </c>
      <c r="M10" s="3">
        <f>$B$10*'Total Counts'!J9</f>
        <v>0</v>
      </c>
      <c r="N10" s="3">
        <f>$B$10*'Total Counts'!K9</f>
        <v>0</v>
      </c>
      <c r="O10" s="3">
        <f>$B$10*'Total Counts'!L9</f>
        <v>0</v>
      </c>
      <c r="P10" s="3">
        <f>$B$10*'Total Counts'!M9</f>
        <v>0</v>
      </c>
      <c r="Q10" s="3">
        <f>$B$10*'Total Counts'!N9</f>
        <v>0</v>
      </c>
      <c r="R10" s="3">
        <f>$B$10*'Total Counts'!O9</f>
        <v>0</v>
      </c>
      <c r="S10" s="3">
        <f>$B$10*'Total Counts'!P9</f>
        <v>0</v>
      </c>
      <c r="T10" s="3">
        <f>$B$10*'Total Counts'!Q9</f>
        <v>0</v>
      </c>
      <c r="U10" s="3">
        <f>$B$10*'Total Counts'!R9</f>
        <v>0</v>
      </c>
      <c r="V10" s="3">
        <f>$B$10*'Total Counts'!S9</f>
        <v>7.551182800496762</v>
      </c>
      <c r="W10" s="3">
        <f>$B$10*'Total Counts'!T9</f>
        <v>0</v>
      </c>
      <c r="X10" s="3">
        <f>$B$10*'Total Counts'!U9</f>
        <v>7.551182800496762</v>
      </c>
      <c r="Y10" s="3">
        <f>$B$10*'Total Counts'!V9</f>
        <v>0</v>
      </c>
      <c r="Z10" s="3">
        <f>$B$10*'Total Counts'!W9</f>
        <v>0</v>
      </c>
      <c r="AA10" s="3">
        <f>$B$10*'Total Counts'!X9</f>
        <v>0</v>
      </c>
      <c r="AB10" s="3">
        <f>$B$10*'Total Counts'!Y9</f>
        <v>0</v>
      </c>
      <c r="AC10" s="3">
        <f>$B$10*'Total Counts'!Z9</f>
        <v>98.165376406457909</v>
      </c>
      <c r="AD10" s="3">
        <f>$B$10*'Total Counts'!AA9</f>
        <v>0</v>
      </c>
      <c r="AE10" s="3">
        <f>$B$10*'Total Counts'!AB9</f>
        <v>7.551182800496762</v>
      </c>
      <c r="AF10" s="3">
        <f>$B$10*'Total Counts'!AC9</f>
        <v>0</v>
      </c>
      <c r="AG10" s="3">
        <f>$B$10*'Total Counts'!AD9</f>
        <v>0</v>
      </c>
      <c r="AH10" s="3">
        <f>$B$10*'Total Counts'!AE9</f>
        <v>0</v>
      </c>
      <c r="AI10" s="16">
        <f>$B$10*'Total Counts'!AF9</f>
        <v>0</v>
      </c>
    </row>
    <row r="11" spans="1:35">
      <c r="A11">
        <v>17</v>
      </c>
      <c r="B11">
        <f>'depth, masses, multiplier'!N13</f>
        <v>12.068358365700364</v>
      </c>
      <c r="C11">
        <f>'Total Counts'!AG10</f>
        <v>204.5</v>
      </c>
      <c r="D11" s="24">
        <f t="shared" si="0"/>
        <v>2467.9792857857246</v>
      </c>
      <c r="F11" s="15">
        <f>$B$11*'Total Counts'!C10</f>
        <v>880.99016069612662</v>
      </c>
      <c r="G11" s="3">
        <f>$B$11*'Total Counts'!D10</f>
        <v>337.9140342396102</v>
      </c>
      <c r="H11" s="3">
        <f>$B$11*'Total Counts'!E10</f>
        <v>48.273433462801457</v>
      </c>
      <c r="I11" s="3">
        <f>$B$11*'Total Counts'!F10</f>
        <v>0</v>
      </c>
      <c r="J11" s="3">
        <f>$B$11*'Total Counts'!G10</f>
        <v>0</v>
      </c>
      <c r="K11" s="3">
        <f>$B$11*'Total Counts'!H10</f>
        <v>862.88762314757605</v>
      </c>
      <c r="L11" s="3">
        <f>$B$11*'Total Counts'!I10</f>
        <v>12.068358365700364</v>
      </c>
      <c r="M11" s="3">
        <f>$B$11*'Total Counts'!J10</f>
        <v>12.068358365700364</v>
      </c>
      <c r="N11" s="3">
        <f>$B$11*'Total Counts'!K10</f>
        <v>0</v>
      </c>
      <c r="O11" s="3">
        <f>$B$11*'Total Counts'!L10</f>
        <v>0</v>
      </c>
      <c r="P11" s="3">
        <f>$B$11*'Total Counts'!M10</f>
        <v>24.136716731400728</v>
      </c>
      <c r="Q11" s="3">
        <f>$B$11*'Total Counts'!N10</f>
        <v>0</v>
      </c>
      <c r="R11" s="3">
        <f>$B$11*'Total Counts'!O10</f>
        <v>0</v>
      </c>
      <c r="S11" s="3">
        <f>$B$11*'Total Counts'!P10</f>
        <v>12.068358365700364</v>
      </c>
      <c r="T11" s="3">
        <f>$B$11*'Total Counts'!Q10</f>
        <v>0</v>
      </c>
      <c r="U11" s="3">
        <f>$B$11*'Total Counts'!R10</f>
        <v>0</v>
      </c>
      <c r="V11" s="3">
        <f>$B$11*'Total Counts'!S10</f>
        <v>0</v>
      </c>
      <c r="W11" s="3">
        <f>$B$11*'Total Counts'!T10</f>
        <v>0</v>
      </c>
      <c r="X11" s="3">
        <f>$B$11*'Total Counts'!U10</f>
        <v>12.068358365700364</v>
      </c>
      <c r="Y11" s="3">
        <f>$B$11*'Total Counts'!V10</f>
        <v>0</v>
      </c>
      <c r="Z11" s="3">
        <f>$B$11*'Total Counts'!W10</f>
        <v>0</v>
      </c>
      <c r="AA11" s="3">
        <f>$B$11*'Total Counts'!X10</f>
        <v>0</v>
      </c>
      <c r="AB11" s="3">
        <f>$B$11*'Total Counts'!Y10</f>
        <v>0</v>
      </c>
      <c r="AC11" s="3">
        <f>$B$11*'Total Counts'!Z10</f>
        <v>229.29880894830691</v>
      </c>
      <c r="AD11" s="3">
        <f>$B$11*'Total Counts'!AA10</f>
        <v>12.068358365700364</v>
      </c>
      <c r="AE11" s="3">
        <f>$B$11*'Total Counts'!AB10</f>
        <v>24.136716731400728</v>
      </c>
      <c r="AF11" s="3">
        <f>$B$11*'Total Counts'!AC10</f>
        <v>0</v>
      </c>
      <c r="AG11" s="3">
        <f>$B$11*'Total Counts'!AD10</f>
        <v>0</v>
      </c>
      <c r="AH11" s="3">
        <f>$B$11*'Total Counts'!AE10</f>
        <v>12.068358365700364</v>
      </c>
      <c r="AI11" s="16">
        <f>$B$11*'Total Counts'!AF10</f>
        <v>0</v>
      </c>
    </row>
    <row r="12" spans="1:35">
      <c r="A12">
        <v>19</v>
      </c>
      <c r="B12">
        <f>'depth, masses, multiplier'!N14</f>
        <v>15.263092786505901</v>
      </c>
      <c r="C12">
        <f>'Total Counts'!AG11</f>
        <v>113</v>
      </c>
      <c r="D12" s="24">
        <f t="shared" si="0"/>
        <v>1724.7294848751667</v>
      </c>
      <c r="F12" s="15">
        <f>$B$12*'Total Counts'!C11</f>
        <v>442.62969080867111</v>
      </c>
      <c r="G12" s="3">
        <f>$B$12*'Total Counts'!D11</f>
        <v>228.94639179758852</v>
      </c>
      <c r="H12" s="3">
        <f>$B$12*'Total Counts'!E11</f>
        <v>106.84164950554131</v>
      </c>
      <c r="I12" s="3">
        <f>$B$12*'Total Counts'!F11</f>
        <v>0</v>
      </c>
      <c r="J12" s="3">
        <f>$B$12*'Total Counts'!G11</f>
        <v>0</v>
      </c>
      <c r="K12" s="3">
        <f>$B$12*'Total Counts'!H11</f>
        <v>625.78680424674189</v>
      </c>
      <c r="L12" s="3">
        <f>$B$12*'Total Counts'!I11</f>
        <v>0</v>
      </c>
      <c r="M12" s="3">
        <f>$B$12*'Total Counts'!J11</f>
        <v>0</v>
      </c>
      <c r="N12" s="3">
        <f>$B$12*'Total Counts'!K11</f>
        <v>0</v>
      </c>
      <c r="O12" s="3">
        <f>$B$12*'Total Counts'!L11</f>
        <v>15.263092786505901</v>
      </c>
      <c r="P12" s="3">
        <f>$B$12*'Total Counts'!M11</f>
        <v>15.263092786505901</v>
      </c>
      <c r="Q12" s="3">
        <f>$B$12*'Total Counts'!N11</f>
        <v>0</v>
      </c>
      <c r="R12" s="3">
        <f>$B$12*'Total Counts'!O11</f>
        <v>0</v>
      </c>
      <c r="S12" s="3">
        <f>$B$12*'Total Counts'!P11</f>
        <v>0</v>
      </c>
      <c r="T12" s="3">
        <f>$B$12*'Total Counts'!Q11</f>
        <v>0</v>
      </c>
      <c r="U12" s="3">
        <f>$B$12*'Total Counts'!R11</f>
        <v>15.263092786505901</v>
      </c>
      <c r="V12" s="3">
        <f>$B$12*'Total Counts'!S11</f>
        <v>0</v>
      </c>
      <c r="W12" s="3">
        <f>$B$12*'Total Counts'!T11</f>
        <v>0</v>
      </c>
      <c r="X12" s="3">
        <f>$B$12*'Total Counts'!U11</f>
        <v>0</v>
      </c>
      <c r="Y12" s="3">
        <f>$B$12*'Total Counts'!V11</f>
        <v>0</v>
      </c>
      <c r="Z12" s="3">
        <f>$B$12*'Total Counts'!W11</f>
        <v>0</v>
      </c>
      <c r="AA12" s="3">
        <f>$B$12*'Total Counts'!X11</f>
        <v>0</v>
      </c>
      <c r="AB12" s="3">
        <f>$B$12*'Total Counts'!Y11</f>
        <v>0</v>
      </c>
      <c r="AC12" s="3">
        <f>$B$12*'Total Counts'!Z11</f>
        <v>259.47257737060033</v>
      </c>
      <c r="AD12" s="3">
        <f>$B$12*'Total Counts'!AA11</f>
        <v>0</v>
      </c>
      <c r="AE12" s="3">
        <f>$B$12*'Total Counts'!AB11</f>
        <v>15.263092786505901</v>
      </c>
      <c r="AF12" s="3">
        <f>$B$12*'Total Counts'!AC11</f>
        <v>0</v>
      </c>
      <c r="AG12" s="3">
        <f>$B$12*'Total Counts'!AD11</f>
        <v>0</v>
      </c>
      <c r="AH12" s="3">
        <f>$B$12*'Total Counts'!AE11</f>
        <v>0</v>
      </c>
      <c r="AI12" s="16">
        <f>$B$12*'Total Counts'!AF11</f>
        <v>45.789278359517702</v>
      </c>
    </row>
    <row r="13" spans="1:35">
      <c r="A13">
        <v>23</v>
      </c>
      <c r="B13">
        <f>'depth, masses, multiplier'!N15</f>
        <v>39.773304746371281</v>
      </c>
      <c r="C13">
        <f>'Total Counts'!AG12</f>
        <v>144</v>
      </c>
      <c r="D13" s="24">
        <f t="shared" si="0"/>
        <v>5727.3558834774649</v>
      </c>
      <c r="F13" s="15">
        <f>$B$13*'Total Counts'!C12</f>
        <v>2346.6249800359055</v>
      </c>
      <c r="G13" s="3">
        <f>$B$13*'Total Counts'!D12</f>
        <v>437.50635221008406</v>
      </c>
      <c r="H13" s="3">
        <f>$B$13*'Total Counts'!E12</f>
        <v>39.773304746371281</v>
      </c>
      <c r="I13" s="3">
        <f>$B$13*'Total Counts'!F12</f>
        <v>0</v>
      </c>
      <c r="J13" s="3">
        <f>$B$13*'Total Counts'!G12</f>
        <v>0</v>
      </c>
      <c r="K13" s="3">
        <f>$B$13*'Total Counts'!H12</f>
        <v>1948.8919325721927</v>
      </c>
      <c r="L13" s="3">
        <f>$B$13*'Total Counts'!I12</f>
        <v>0</v>
      </c>
      <c r="M13" s="3">
        <f>$B$13*'Total Counts'!J12</f>
        <v>39.773304746371281</v>
      </c>
      <c r="N13" s="3">
        <f>$B$13*'Total Counts'!K12</f>
        <v>0</v>
      </c>
      <c r="O13" s="3">
        <f>$B$13*'Total Counts'!L12</f>
        <v>0</v>
      </c>
      <c r="P13" s="3">
        <f>$B$13*'Total Counts'!M12</f>
        <v>0</v>
      </c>
      <c r="Q13" s="3">
        <f>$B$13*'Total Counts'!N12</f>
        <v>0</v>
      </c>
      <c r="R13" s="3">
        <f>$B$13*'Total Counts'!O12</f>
        <v>79.546609492742562</v>
      </c>
      <c r="S13" s="3">
        <f>$B$13*'Total Counts'!P12</f>
        <v>0</v>
      </c>
      <c r="T13" s="3">
        <f>$B$13*'Total Counts'!Q12</f>
        <v>0</v>
      </c>
      <c r="U13" s="3">
        <f>$B$13*'Total Counts'!R12</f>
        <v>0</v>
      </c>
      <c r="V13" s="3">
        <f>$B$13*'Total Counts'!S12</f>
        <v>0</v>
      </c>
      <c r="W13" s="3">
        <f>$B$13*'Total Counts'!T12</f>
        <v>0</v>
      </c>
      <c r="X13" s="3">
        <f>$B$13*'Total Counts'!U12</f>
        <v>0</v>
      </c>
      <c r="Y13" s="3">
        <f>$B$13*'Total Counts'!V12</f>
        <v>79.546609492742562</v>
      </c>
      <c r="Z13" s="3">
        <f>$B$13*'Total Counts'!W12</f>
        <v>0</v>
      </c>
      <c r="AA13" s="3">
        <f>$B$13*'Total Counts'!X12</f>
        <v>0</v>
      </c>
      <c r="AB13" s="3">
        <f>$B$13*'Total Counts'!Y12</f>
        <v>0</v>
      </c>
      <c r="AC13" s="3">
        <f>$B$13*'Total Counts'!Z12</f>
        <v>636.37287594194049</v>
      </c>
      <c r="AD13" s="3">
        <f>$B$13*'Total Counts'!AA12</f>
        <v>0</v>
      </c>
      <c r="AE13" s="3">
        <f>$B$13*'Total Counts'!AB12</f>
        <v>119.31991423911384</v>
      </c>
      <c r="AF13" s="3">
        <f>$B$13*'Total Counts'!AC12</f>
        <v>0</v>
      </c>
      <c r="AG13" s="3">
        <f>$B$13*'Total Counts'!AD12</f>
        <v>0</v>
      </c>
      <c r="AH13" s="3">
        <f>$B$13*'Total Counts'!AE12</f>
        <v>39.773304746371281</v>
      </c>
      <c r="AI13" s="16">
        <f>$B$13*'Total Counts'!AF12</f>
        <v>79.546609492742562</v>
      </c>
    </row>
    <row r="14" spans="1:35">
      <c r="A14">
        <v>25</v>
      </c>
      <c r="B14">
        <f>'depth, masses, multiplier'!N16</f>
        <v>32.421130831978708</v>
      </c>
      <c r="C14">
        <f>'Total Counts'!AG13</f>
        <v>126</v>
      </c>
      <c r="D14" s="24">
        <f t="shared" si="0"/>
        <v>4085.0624848293173</v>
      </c>
      <c r="F14" s="15">
        <f>$B$14*'Total Counts'!C13</f>
        <v>1783.1621957588288</v>
      </c>
      <c r="G14" s="3">
        <f>$B$14*'Total Counts'!D13</f>
        <v>940.21279412738249</v>
      </c>
      <c r="H14" s="3">
        <f>$B$14*'Total Counts'!E13</f>
        <v>259.36904665582966</v>
      </c>
      <c r="I14" s="3">
        <f>$B$14*'Total Counts'!F13</f>
        <v>0</v>
      </c>
      <c r="J14" s="3">
        <f>$B$14*'Total Counts'!G13</f>
        <v>0</v>
      </c>
      <c r="K14" s="3">
        <f>$B$14*'Total Counts'!H13</f>
        <v>778.10713996748905</v>
      </c>
      <c r="L14" s="3">
        <f>$B$14*'Total Counts'!I13</f>
        <v>0</v>
      </c>
      <c r="M14" s="3">
        <f>$B$14*'Total Counts'!J13</f>
        <v>32.421130831978708</v>
      </c>
      <c r="N14" s="3">
        <f>$B$14*'Total Counts'!K13</f>
        <v>0</v>
      </c>
      <c r="O14" s="3">
        <f>$B$14*'Total Counts'!L13</f>
        <v>32.421130831978708</v>
      </c>
      <c r="P14" s="3">
        <f>$B$14*'Total Counts'!M13</f>
        <v>0</v>
      </c>
      <c r="Q14" s="3">
        <f>$B$14*'Total Counts'!N13</f>
        <v>0</v>
      </c>
      <c r="R14" s="3">
        <f>$B$14*'Total Counts'!O13</f>
        <v>0</v>
      </c>
      <c r="S14" s="3">
        <f>$B$14*'Total Counts'!P13</f>
        <v>0</v>
      </c>
      <c r="T14" s="3">
        <f>$B$14*'Total Counts'!Q13</f>
        <v>0</v>
      </c>
      <c r="U14" s="3">
        <f>$B$14*'Total Counts'!R13</f>
        <v>0</v>
      </c>
      <c r="V14" s="3">
        <f>$B$14*'Total Counts'!S13</f>
        <v>0</v>
      </c>
      <c r="W14" s="3">
        <f>$B$14*'Total Counts'!T13</f>
        <v>0</v>
      </c>
      <c r="X14" s="3">
        <f>$B$14*'Total Counts'!U13</f>
        <v>0</v>
      </c>
      <c r="Y14" s="3">
        <f>$B$14*'Total Counts'!V13</f>
        <v>0</v>
      </c>
      <c r="Z14" s="3">
        <f>$B$14*'Total Counts'!W13</f>
        <v>0</v>
      </c>
      <c r="AA14" s="3">
        <f>$B$14*'Total Counts'!X13</f>
        <v>0</v>
      </c>
      <c r="AB14" s="3">
        <f>$B$14*'Total Counts'!Y13</f>
        <v>0</v>
      </c>
      <c r="AC14" s="3">
        <f>$B$14*'Total Counts'!Z13</f>
        <v>259.36904665582966</v>
      </c>
      <c r="AD14" s="3">
        <f>$B$14*'Total Counts'!AA13</f>
        <v>0</v>
      </c>
      <c r="AE14" s="3">
        <f>$B$14*'Total Counts'!AB13</f>
        <v>0</v>
      </c>
      <c r="AF14" s="3">
        <f>$B$14*'Total Counts'!AC13</f>
        <v>0</v>
      </c>
      <c r="AG14" s="3">
        <f>$B$14*'Total Counts'!AD13</f>
        <v>0</v>
      </c>
      <c r="AH14" s="3">
        <f>$B$14*'Total Counts'!AE13</f>
        <v>64.842261663957416</v>
      </c>
      <c r="AI14" s="16">
        <f>$B$14*'Total Counts'!AF13</f>
        <v>64.842261663957416</v>
      </c>
    </row>
    <row r="15" spans="1:35">
      <c r="A15">
        <v>27</v>
      </c>
      <c r="B15">
        <f>'depth, masses, multiplier'!N17</f>
        <v>30.265031283879903</v>
      </c>
      <c r="C15">
        <f>'Total Counts'!AG14</f>
        <v>147</v>
      </c>
      <c r="D15" s="24">
        <f t="shared" si="0"/>
        <v>4448.9595987303455</v>
      </c>
      <c r="F15" s="15">
        <f>$B$15*'Total Counts'!C14</f>
        <v>2209.347283723233</v>
      </c>
      <c r="G15" s="3">
        <f>$B$15*'Total Counts'!D14</f>
        <v>665.83068824535792</v>
      </c>
      <c r="H15" s="3">
        <f>$B$15*'Total Counts'!E14</f>
        <v>242.12025027103923</v>
      </c>
      <c r="I15" s="3">
        <f>$B$15*'Total Counts'!F14</f>
        <v>0</v>
      </c>
      <c r="J15" s="3">
        <f>$B$15*'Total Counts'!G14</f>
        <v>0</v>
      </c>
      <c r="K15" s="3">
        <f>$B$15*'Total Counts'!H14</f>
        <v>1029.0110636519166</v>
      </c>
      <c r="L15" s="3">
        <f>$B$15*'Total Counts'!I14</f>
        <v>0</v>
      </c>
      <c r="M15" s="3">
        <f>$B$15*'Total Counts'!J14</f>
        <v>60.530062567759806</v>
      </c>
      <c r="N15" s="3">
        <f>$B$15*'Total Counts'!K14</f>
        <v>0</v>
      </c>
      <c r="O15" s="3">
        <f>$B$15*'Total Counts'!L14</f>
        <v>0</v>
      </c>
      <c r="P15" s="3">
        <f>$B$15*'Total Counts'!M14</f>
        <v>30.265031283879903</v>
      </c>
      <c r="Q15" s="3">
        <f>$B$15*'Total Counts'!N14</f>
        <v>0</v>
      </c>
      <c r="R15" s="3">
        <f>$B$15*'Total Counts'!O14</f>
        <v>30.265031283879903</v>
      </c>
      <c r="S15" s="3">
        <f>$B$15*'Total Counts'!P14</f>
        <v>0</v>
      </c>
      <c r="T15" s="3">
        <f>$B$15*'Total Counts'!Q14</f>
        <v>0</v>
      </c>
      <c r="U15" s="3">
        <f>$B$15*'Total Counts'!R14</f>
        <v>0</v>
      </c>
      <c r="V15" s="3">
        <f>$B$15*'Total Counts'!S14</f>
        <v>0</v>
      </c>
      <c r="W15" s="3">
        <f>$B$15*'Total Counts'!T14</f>
        <v>0</v>
      </c>
      <c r="X15" s="3">
        <f>$B$15*'Total Counts'!U14</f>
        <v>0</v>
      </c>
      <c r="Y15" s="3">
        <f>$B$15*'Total Counts'!V14</f>
        <v>0</v>
      </c>
      <c r="Z15" s="3">
        <f>$B$15*'Total Counts'!W14</f>
        <v>0</v>
      </c>
      <c r="AA15" s="3">
        <f>$B$15*'Total Counts'!X14</f>
        <v>0</v>
      </c>
      <c r="AB15" s="3">
        <f>$B$15*'Total Counts'!Y14</f>
        <v>0</v>
      </c>
      <c r="AC15" s="3">
        <f>$B$15*'Total Counts'!Z14</f>
        <v>181.59018770327941</v>
      </c>
      <c r="AD15" s="3">
        <f>$B$15*'Total Counts'!AA14</f>
        <v>0</v>
      </c>
      <c r="AE15" s="3">
        <f>$B$15*'Total Counts'!AB14</f>
        <v>0</v>
      </c>
      <c r="AF15" s="3">
        <f>$B$15*'Total Counts'!AC14</f>
        <v>0</v>
      </c>
      <c r="AG15" s="3">
        <f>$B$15*'Total Counts'!AD14</f>
        <v>0</v>
      </c>
      <c r="AH15" s="3">
        <f>$B$15*'Total Counts'!AE14</f>
        <v>30.265031283879903</v>
      </c>
      <c r="AI15" s="16">
        <f>$B$15*'Total Counts'!AF14</f>
        <v>30.265031283879903</v>
      </c>
    </row>
    <row r="16" spans="1:35">
      <c r="A16">
        <v>29</v>
      </c>
      <c r="B16">
        <f>'depth, masses, multiplier'!N18</f>
        <v>25.465182465977001</v>
      </c>
      <c r="C16">
        <f>'Total Counts'!AG15</f>
        <v>158</v>
      </c>
      <c r="D16" s="24">
        <f t="shared" si="0"/>
        <v>4023.4988296243664</v>
      </c>
      <c r="F16" s="15">
        <f>$B$16*'Total Counts'!C15</f>
        <v>1757.0975901524132</v>
      </c>
      <c r="G16" s="3">
        <f>$B$16*'Total Counts'!D15</f>
        <v>636.629561649425</v>
      </c>
      <c r="H16" s="3">
        <f>$B$16*'Total Counts'!E15</f>
        <v>280.11700712574702</v>
      </c>
      <c r="I16" s="3">
        <f>$B$16*'Total Counts'!F15</f>
        <v>25.465182465977001</v>
      </c>
      <c r="J16" s="3">
        <f>$B$16*'Total Counts'!G15</f>
        <v>0</v>
      </c>
      <c r="K16" s="3">
        <f>$B$16*'Total Counts'!H15</f>
        <v>967.67693370712607</v>
      </c>
      <c r="L16" s="3">
        <f>$B$16*'Total Counts'!I15</f>
        <v>0</v>
      </c>
      <c r="M16" s="3">
        <f>$B$16*'Total Counts'!J15</f>
        <v>25.465182465977001</v>
      </c>
      <c r="N16" s="3">
        <f>$B$16*'Total Counts'!K15</f>
        <v>0</v>
      </c>
      <c r="O16" s="3">
        <f>$B$16*'Total Counts'!L15</f>
        <v>50.930364931954003</v>
      </c>
      <c r="P16" s="3">
        <f>$B$16*'Total Counts'!M15</f>
        <v>0</v>
      </c>
      <c r="Q16" s="3">
        <f>$B$16*'Total Counts'!N15</f>
        <v>0</v>
      </c>
      <c r="R16" s="3">
        <f>$B$16*'Total Counts'!O15</f>
        <v>0</v>
      </c>
      <c r="S16" s="3">
        <f>$B$16*'Total Counts'!P15</f>
        <v>0</v>
      </c>
      <c r="T16" s="3">
        <f>$B$16*'Total Counts'!Q15</f>
        <v>25.465182465977001</v>
      </c>
      <c r="U16" s="3">
        <f>$B$16*'Total Counts'!R15</f>
        <v>0</v>
      </c>
      <c r="V16" s="3">
        <f>$B$16*'Total Counts'!S15</f>
        <v>0</v>
      </c>
      <c r="W16" s="3">
        <f>$B$16*'Total Counts'!T15</f>
        <v>50.930364931954003</v>
      </c>
      <c r="X16" s="3">
        <f>$B$16*'Total Counts'!U15</f>
        <v>0</v>
      </c>
      <c r="Y16" s="3">
        <f>$B$16*'Total Counts'!V15</f>
        <v>0</v>
      </c>
      <c r="Z16" s="3">
        <f>$B$16*'Total Counts'!W15</f>
        <v>0</v>
      </c>
      <c r="AA16" s="3">
        <f>$B$16*'Total Counts'!X15</f>
        <v>0</v>
      </c>
      <c r="AB16" s="3">
        <f>$B$16*'Total Counts'!Y15</f>
        <v>0</v>
      </c>
      <c r="AC16" s="3">
        <f>$B$16*'Total Counts'!Z15</f>
        <v>152.79109479586202</v>
      </c>
      <c r="AD16" s="3">
        <f>$B$16*'Total Counts'!AA15</f>
        <v>0</v>
      </c>
      <c r="AE16" s="3">
        <f>$B$16*'Total Counts'!AB15</f>
        <v>50.930364931954003</v>
      </c>
      <c r="AF16" s="3">
        <f>$B$16*'Total Counts'!AC15</f>
        <v>0</v>
      </c>
      <c r="AG16" s="3">
        <f>$B$16*'Total Counts'!AD15</f>
        <v>0</v>
      </c>
      <c r="AH16" s="3">
        <f>$B$16*'Total Counts'!AE15</f>
        <v>25.465182465977001</v>
      </c>
      <c r="AI16" s="16">
        <f>$B$16*'Total Counts'!AF15</f>
        <v>0</v>
      </c>
    </row>
    <row r="17" spans="1:35">
      <c r="A17">
        <v>33</v>
      </c>
      <c r="B17">
        <f>'depth, masses, multiplier'!N19</f>
        <v>9.3774882787100395</v>
      </c>
      <c r="C17">
        <f>'Total Counts'!AG16</f>
        <v>221</v>
      </c>
      <c r="D17" s="24">
        <f t="shared" si="0"/>
        <v>2072.4249095949185</v>
      </c>
      <c r="F17" s="15">
        <f>$B$17*'Total Counts'!C16</f>
        <v>937.74882787100398</v>
      </c>
      <c r="G17" s="3">
        <f>$B$17*'Total Counts'!D16</f>
        <v>318.83460147614136</v>
      </c>
      <c r="H17" s="3">
        <f>$B$17*'Total Counts'!E16</f>
        <v>112.52985934452047</v>
      </c>
      <c r="I17" s="3">
        <f>$B$17*'Total Counts'!F16</f>
        <v>0</v>
      </c>
      <c r="J17" s="3">
        <f>$B$17*'Total Counts'!G16</f>
        <v>0</v>
      </c>
      <c r="K17" s="3">
        <f>$B$17*'Total Counts'!H16</f>
        <v>609.53673811615261</v>
      </c>
      <c r="L17" s="3">
        <f>$B$17*'Total Counts'!I16</f>
        <v>0</v>
      </c>
      <c r="M17" s="3">
        <f>$B$17*'Total Counts'!J16</f>
        <v>9.3774882787100395</v>
      </c>
      <c r="N17" s="3">
        <f>$B$17*'Total Counts'!K16</f>
        <v>0</v>
      </c>
      <c r="O17" s="3">
        <f>$B$17*'Total Counts'!L16</f>
        <v>0</v>
      </c>
      <c r="P17" s="3">
        <f>$B$17*'Total Counts'!M16</f>
        <v>9.3774882787100395</v>
      </c>
      <c r="Q17" s="3">
        <f>$B$17*'Total Counts'!N16</f>
        <v>0</v>
      </c>
      <c r="R17" s="3">
        <f>$B$17*'Total Counts'!O16</f>
        <v>0</v>
      </c>
      <c r="S17" s="3">
        <f>$B$17*'Total Counts'!P16</f>
        <v>0</v>
      </c>
      <c r="T17" s="3">
        <f>$B$17*'Total Counts'!Q16</f>
        <v>0</v>
      </c>
      <c r="U17" s="3">
        <f>$B$17*'Total Counts'!R16</f>
        <v>0</v>
      </c>
      <c r="V17" s="3">
        <f>$B$17*'Total Counts'!S16</f>
        <v>0</v>
      </c>
      <c r="W17" s="3">
        <f>$B$17*'Total Counts'!T16</f>
        <v>0</v>
      </c>
      <c r="X17" s="3">
        <f>$B$17*'Total Counts'!U16</f>
        <v>0</v>
      </c>
      <c r="Y17" s="3">
        <f>$B$17*'Total Counts'!V16</f>
        <v>18.754976557420079</v>
      </c>
      <c r="Z17" s="3">
        <f>$B$17*'Total Counts'!W16</f>
        <v>9.3774882787100395</v>
      </c>
      <c r="AA17" s="3">
        <f>$B$17*'Total Counts'!X16</f>
        <v>0</v>
      </c>
      <c r="AB17" s="3">
        <f>$B$17*'Total Counts'!Y16</f>
        <v>0</v>
      </c>
      <c r="AC17" s="3">
        <f>$B$17*'Total Counts'!Z16</f>
        <v>46.887441393550198</v>
      </c>
      <c r="AD17" s="3">
        <f>$B$17*'Total Counts'!AA16</f>
        <v>0</v>
      </c>
      <c r="AE17" s="3">
        <f>$B$17*'Total Counts'!AB16</f>
        <v>0</v>
      </c>
      <c r="AF17" s="3">
        <f>$B$17*'Total Counts'!AC16</f>
        <v>0</v>
      </c>
      <c r="AG17" s="3">
        <f>$B$17*'Total Counts'!AD16</f>
        <v>0</v>
      </c>
      <c r="AH17" s="3">
        <f>$B$17*'Total Counts'!AE16</f>
        <v>37.509953114840158</v>
      </c>
      <c r="AI17" s="16">
        <f>$B$17*'Total Counts'!AF16</f>
        <v>75.019906229680316</v>
      </c>
    </row>
    <row r="18" spans="1:35">
      <c r="A18">
        <v>35</v>
      </c>
      <c r="B18">
        <f>'depth, masses, multiplier'!N20</f>
        <v>9.439647904678317</v>
      </c>
      <c r="C18">
        <f>'Total Counts'!AG17</f>
        <v>137</v>
      </c>
      <c r="D18" s="24">
        <f t="shared" si="0"/>
        <v>1293.2317629409295</v>
      </c>
      <c r="F18" s="15">
        <f>$B$18*'Total Counts'!C17</f>
        <v>405.90485990116764</v>
      </c>
      <c r="G18" s="3">
        <f>$B$18*'Total Counts'!D17</f>
        <v>273.74978923567119</v>
      </c>
      <c r="H18" s="3">
        <f>$B$18*'Total Counts'!E17</f>
        <v>47.198239523391585</v>
      </c>
      <c r="I18" s="3">
        <f>$B$18*'Total Counts'!F17</f>
        <v>0</v>
      </c>
      <c r="J18" s="3">
        <f>$B$18*'Total Counts'!G17</f>
        <v>0</v>
      </c>
      <c r="K18" s="3">
        <f>$B$18*'Total Counts'!H17</f>
        <v>471.98239523391584</v>
      </c>
      <c r="L18" s="3">
        <f>$B$18*'Total Counts'!I17</f>
        <v>0</v>
      </c>
      <c r="M18" s="3">
        <f>$B$18*'Total Counts'!J17</f>
        <v>9.439647904678317</v>
      </c>
      <c r="N18" s="3">
        <f>$B$18*'Total Counts'!K17</f>
        <v>0</v>
      </c>
      <c r="O18" s="3">
        <f>$B$18*'Total Counts'!L17</f>
        <v>18.879295809356634</v>
      </c>
      <c r="P18" s="3">
        <f>$B$18*'Total Counts'!M17</f>
        <v>9.439647904678317</v>
      </c>
      <c r="Q18" s="3">
        <f>$B$18*'Total Counts'!N17</f>
        <v>0</v>
      </c>
      <c r="R18" s="3">
        <f>$B$18*'Total Counts'!O17</f>
        <v>9.439647904678317</v>
      </c>
      <c r="S18" s="3">
        <f>$B$18*'Total Counts'!P17</f>
        <v>18.879295809356634</v>
      </c>
      <c r="T18" s="3">
        <f>$B$18*'Total Counts'!Q17</f>
        <v>0</v>
      </c>
      <c r="U18" s="3">
        <f>$B$18*'Total Counts'!R17</f>
        <v>0</v>
      </c>
      <c r="V18" s="3">
        <f>$B$18*'Total Counts'!S17</f>
        <v>0</v>
      </c>
      <c r="W18" s="3">
        <f>$B$18*'Total Counts'!T17</f>
        <v>0</v>
      </c>
      <c r="X18" s="3">
        <f>$B$18*'Total Counts'!U17</f>
        <v>0</v>
      </c>
      <c r="Y18" s="3">
        <f>$B$18*'Total Counts'!V17</f>
        <v>0</v>
      </c>
      <c r="Z18" s="3">
        <f>$B$18*'Total Counts'!W17</f>
        <v>0</v>
      </c>
      <c r="AA18" s="3">
        <f>$B$18*'Total Counts'!X17</f>
        <v>0</v>
      </c>
      <c r="AB18" s="3">
        <f>$B$18*'Total Counts'!Y17</f>
        <v>0</v>
      </c>
      <c r="AC18" s="3">
        <f>$B$18*'Total Counts'!Z17</f>
        <v>28.318943714034951</v>
      </c>
      <c r="AD18" s="3">
        <f>$B$18*'Total Counts'!AA17</f>
        <v>0</v>
      </c>
      <c r="AE18" s="3">
        <f>$B$18*'Total Counts'!AB17</f>
        <v>0</v>
      </c>
      <c r="AF18" s="3">
        <f>$B$18*'Total Counts'!AC17</f>
        <v>0</v>
      </c>
      <c r="AG18" s="3">
        <f>$B$18*'Total Counts'!AD17</f>
        <v>0</v>
      </c>
      <c r="AH18" s="3">
        <f>$B$18*'Total Counts'!AE17</f>
        <v>9.439647904678317</v>
      </c>
      <c r="AI18" s="16">
        <f>$B$18*'Total Counts'!AF17</f>
        <v>28.318943714034951</v>
      </c>
    </row>
    <row r="19" spans="1:35">
      <c r="A19">
        <v>37</v>
      </c>
      <c r="B19">
        <f>'depth, masses, multiplier'!N21</f>
        <v>6.1752726317172533</v>
      </c>
      <c r="C19">
        <f>'Total Counts'!AG18</f>
        <v>89</v>
      </c>
      <c r="D19" s="24">
        <f t="shared" si="0"/>
        <v>549.59926422283559</v>
      </c>
      <c r="F19" s="15">
        <f>$B$19*'Total Counts'!C18</f>
        <v>142.03127052949682</v>
      </c>
      <c r="G19" s="3">
        <f>$B$19*'Total Counts'!D18</f>
        <v>30.876363158586265</v>
      </c>
      <c r="H19" s="3">
        <f>$B$19*'Total Counts'!E18</f>
        <v>12.350545263434507</v>
      </c>
      <c r="I19" s="3">
        <f>$B$19*'Total Counts'!F18</f>
        <v>0</v>
      </c>
      <c r="J19" s="3">
        <f>$B$19*'Total Counts'!G18</f>
        <v>0</v>
      </c>
      <c r="K19" s="3">
        <f>$B$19*'Total Counts'!H18</f>
        <v>302.58835895414541</v>
      </c>
      <c r="L19" s="3">
        <f>$B$19*'Total Counts'!I18</f>
        <v>0</v>
      </c>
      <c r="M19" s="3">
        <f>$B$19*'Total Counts'!J18</f>
        <v>0</v>
      </c>
      <c r="N19" s="3">
        <f>$B$19*'Total Counts'!K18</f>
        <v>0</v>
      </c>
      <c r="O19" s="3">
        <f>$B$19*'Total Counts'!L18</f>
        <v>18.525817895151761</v>
      </c>
      <c r="P19" s="3">
        <f>$B$19*'Total Counts'!M18</f>
        <v>12.350545263434507</v>
      </c>
      <c r="Q19" s="3">
        <f>$B$19*'Total Counts'!N18</f>
        <v>0</v>
      </c>
      <c r="R19" s="3">
        <f>$B$19*'Total Counts'!O18</f>
        <v>0</v>
      </c>
      <c r="S19" s="3">
        <f>$B$19*'Total Counts'!P18</f>
        <v>0</v>
      </c>
      <c r="T19" s="3">
        <f>$B$19*'Total Counts'!Q18</f>
        <v>0</v>
      </c>
      <c r="U19" s="3">
        <f>$B$19*'Total Counts'!R18</f>
        <v>0</v>
      </c>
      <c r="V19" s="3">
        <f>$B$19*'Total Counts'!S18</f>
        <v>0</v>
      </c>
      <c r="W19" s="3">
        <f>$B$19*'Total Counts'!T18</f>
        <v>6.1752726317172533</v>
      </c>
      <c r="X19" s="3">
        <f>$B$19*'Total Counts'!U18</f>
        <v>0</v>
      </c>
      <c r="Y19" s="3">
        <f>$B$19*'Total Counts'!V18</f>
        <v>0</v>
      </c>
      <c r="Z19" s="3">
        <f>$B$19*'Total Counts'!W18</f>
        <v>0</v>
      </c>
      <c r="AA19" s="3">
        <f>$B$19*'Total Counts'!X18</f>
        <v>0</v>
      </c>
      <c r="AB19" s="3">
        <f>$B$19*'Total Counts'!Y18</f>
        <v>0</v>
      </c>
      <c r="AC19" s="3">
        <f>$B$19*'Total Counts'!Z18</f>
        <v>24.701090526869013</v>
      </c>
      <c r="AD19" s="3">
        <f>$B$19*'Total Counts'!AA18</f>
        <v>0</v>
      </c>
      <c r="AE19" s="3">
        <f>$B$19*'Total Counts'!AB18</f>
        <v>0</v>
      </c>
      <c r="AF19" s="3">
        <f>$B$19*'Total Counts'!AC18</f>
        <v>0</v>
      </c>
      <c r="AG19" s="3">
        <f>$B$19*'Total Counts'!AD18</f>
        <v>0</v>
      </c>
      <c r="AH19" s="3">
        <f>$B$19*'Total Counts'!AE18</f>
        <v>18.525817895151761</v>
      </c>
      <c r="AI19" s="16">
        <f>$B$19*'Total Counts'!AF18</f>
        <v>18.525817895151761</v>
      </c>
    </row>
    <row r="20" spans="1:35">
      <c r="A20">
        <v>39</v>
      </c>
      <c r="B20">
        <f>'depth, masses, multiplier'!N22</f>
        <v>6.8814402546853577</v>
      </c>
      <c r="C20">
        <f>'Total Counts'!AG19</f>
        <v>85</v>
      </c>
      <c r="D20" s="24">
        <f t="shared" si="0"/>
        <v>584.92242164825541</v>
      </c>
      <c r="F20" s="15">
        <f>$B$20*'Total Counts'!C19</f>
        <v>137.62880509370714</v>
      </c>
      <c r="G20" s="3">
        <f>$B$20*'Total Counts'!D19</f>
        <v>34.407201273426786</v>
      </c>
      <c r="H20" s="3">
        <f>$B$20*'Total Counts'!E19</f>
        <v>20.644320764056072</v>
      </c>
      <c r="I20" s="3">
        <f>$B$20*'Total Counts'!F19</f>
        <v>0</v>
      </c>
      <c r="J20" s="3">
        <f>$B$20*'Total Counts'!G19</f>
        <v>0</v>
      </c>
      <c r="K20" s="3">
        <f>$B$20*'Total Counts'!H19</f>
        <v>302.78337120615572</v>
      </c>
      <c r="L20" s="3">
        <f>$B$20*'Total Counts'!I19</f>
        <v>6.8814402546853577</v>
      </c>
      <c r="M20" s="3">
        <f>$B$20*'Total Counts'!J19</f>
        <v>0</v>
      </c>
      <c r="N20" s="3">
        <f>$B$20*'Total Counts'!K19</f>
        <v>0</v>
      </c>
      <c r="O20" s="3">
        <f>$B$20*'Total Counts'!L19</f>
        <v>34.407201273426786</v>
      </c>
      <c r="P20" s="3">
        <f>$B$20*'Total Counts'!M19</f>
        <v>34.407201273426786</v>
      </c>
      <c r="Q20" s="3">
        <f>$B$20*'Total Counts'!N19</f>
        <v>0</v>
      </c>
      <c r="R20" s="3">
        <f>$B$20*'Total Counts'!O19</f>
        <v>0</v>
      </c>
      <c r="S20" s="3">
        <f>$B$20*'Total Counts'!P19</f>
        <v>0</v>
      </c>
      <c r="T20" s="3">
        <f>$B$20*'Total Counts'!Q19</f>
        <v>0</v>
      </c>
      <c r="U20" s="3">
        <f>$B$20*'Total Counts'!R19</f>
        <v>0</v>
      </c>
      <c r="V20" s="3">
        <f>$B$20*'Total Counts'!S19</f>
        <v>0</v>
      </c>
      <c r="W20" s="3">
        <f>$B$20*'Total Counts'!T19</f>
        <v>0</v>
      </c>
      <c r="X20" s="3">
        <f>$B$20*'Total Counts'!U19</f>
        <v>0</v>
      </c>
      <c r="Y20" s="3">
        <f>$B$20*'Total Counts'!V19</f>
        <v>0</v>
      </c>
      <c r="Z20" s="3">
        <f>$B$20*'Total Counts'!W19</f>
        <v>0</v>
      </c>
      <c r="AA20" s="3">
        <f>$B$20*'Total Counts'!X19</f>
        <v>0</v>
      </c>
      <c r="AB20" s="3">
        <f>$B$20*'Total Counts'!Y19</f>
        <v>0</v>
      </c>
      <c r="AC20" s="3">
        <f>$B$20*'Total Counts'!Z19</f>
        <v>0</v>
      </c>
      <c r="AD20" s="3">
        <f>$B$20*'Total Counts'!AA19</f>
        <v>0</v>
      </c>
      <c r="AE20" s="3">
        <f>$B$20*'Total Counts'!AB19</f>
        <v>13.762880509370715</v>
      </c>
      <c r="AF20" s="3">
        <f>$B$20*'Total Counts'!AC19</f>
        <v>0</v>
      </c>
      <c r="AG20" s="3">
        <f>$B$20*'Total Counts'!AD19</f>
        <v>0</v>
      </c>
      <c r="AH20" s="3">
        <f>$B$20*'Total Counts'!AE19</f>
        <v>0</v>
      </c>
      <c r="AI20" s="16">
        <f>$B$20*'Total Counts'!AF19</f>
        <v>6.8814402546853577</v>
      </c>
    </row>
    <row r="21" spans="1:35">
      <c r="A21">
        <v>41</v>
      </c>
      <c r="B21">
        <f>'depth, masses, multiplier'!N23</f>
        <v>8.1897328282046615</v>
      </c>
      <c r="C21">
        <f>'Total Counts'!AG20</f>
        <v>6</v>
      </c>
      <c r="D21" s="24">
        <f t="shared" si="0"/>
        <v>49.138396969227969</v>
      </c>
      <c r="F21" s="15">
        <f>$B$21*'Total Counts'!C20</f>
        <v>16.379465656409323</v>
      </c>
      <c r="G21" s="3">
        <f>$B$21*'Total Counts'!D20</f>
        <v>0</v>
      </c>
      <c r="H21" s="3">
        <f>$B$21*'Total Counts'!E20</f>
        <v>0</v>
      </c>
      <c r="I21" s="3">
        <f>$B$21*'Total Counts'!F20</f>
        <v>0</v>
      </c>
      <c r="J21" s="3">
        <f>$B$21*'Total Counts'!G20</f>
        <v>0</v>
      </c>
      <c r="K21" s="3">
        <f>$B$21*'Total Counts'!H20</f>
        <v>32.758931312818646</v>
      </c>
      <c r="L21" s="3">
        <f>$B$21*'Total Counts'!I20</f>
        <v>0</v>
      </c>
      <c r="M21" s="3">
        <f>$B$21*'Total Counts'!J20</f>
        <v>0</v>
      </c>
      <c r="N21" s="3">
        <f>$B$21*'Total Counts'!K20</f>
        <v>0</v>
      </c>
      <c r="O21" s="3">
        <f>$B$21*'Total Counts'!L20</f>
        <v>0</v>
      </c>
      <c r="P21" s="3">
        <f>$B$21*'Total Counts'!M20</f>
        <v>0</v>
      </c>
      <c r="Q21" s="3">
        <f>$B$21*'Total Counts'!N20</f>
        <v>0</v>
      </c>
      <c r="R21" s="3">
        <f>$B$21*'Total Counts'!O20</f>
        <v>0</v>
      </c>
      <c r="S21" s="3">
        <f>$B$21*'Total Counts'!P20</f>
        <v>0</v>
      </c>
      <c r="T21" s="3">
        <f>$B$21*'Total Counts'!Q20</f>
        <v>0</v>
      </c>
      <c r="U21" s="3">
        <f>$B$21*'Total Counts'!R20</f>
        <v>0</v>
      </c>
      <c r="V21" s="3">
        <f>$B$21*'Total Counts'!S20</f>
        <v>0</v>
      </c>
      <c r="W21" s="3">
        <f>$B$21*'Total Counts'!T20</f>
        <v>0</v>
      </c>
      <c r="X21" s="3">
        <f>$B$21*'Total Counts'!U20</f>
        <v>0</v>
      </c>
      <c r="Y21" s="3">
        <f>$B$21*'Total Counts'!V20</f>
        <v>0</v>
      </c>
      <c r="Z21" s="3">
        <f>$B$21*'Total Counts'!W20</f>
        <v>0</v>
      </c>
      <c r="AA21" s="3">
        <f>$B$21*'Total Counts'!X20</f>
        <v>0</v>
      </c>
      <c r="AB21" s="3">
        <f>$B$21*'Total Counts'!Y20</f>
        <v>0</v>
      </c>
      <c r="AC21" s="3">
        <f>$B$21*'Total Counts'!Z20</f>
        <v>0</v>
      </c>
      <c r="AD21" s="3">
        <f>$B$21*'Total Counts'!AA20</f>
        <v>0</v>
      </c>
      <c r="AE21" s="3">
        <f>$B$21*'Total Counts'!AB20</f>
        <v>0</v>
      </c>
      <c r="AF21" s="3">
        <f>$B$21*'Total Counts'!AC20</f>
        <v>0</v>
      </c>
      <c r="AG21" s="3">
        <f>$B$21*'Total Counts'!AD20</f>
        <v>0</v>
      </c>
      <c r="AH21" s="3">
        <f>$B$21*'Total Counts'!AE20</f>
        <v>8.1897328282046615</v>
      </c>
      <c r="AI21" s="16">
        <f>$B$21*'Total Counts'!AF20</f>
        <v>0</v>
      </c>
    </row>
    <row r="22" spans="1:35">
      <c r="A22" t="s">
        <v>68</v>
      </c>
      <c r="B22">
        <f>'depth, masses, multiplier'!N24</f>
        <v>43.442842476453976</v>
      </c>
      <c r="C22">
        <f>'Total Counts'!AG21</f>
        <v>149</v>
      </c>
      <c r="D22" s="24">
        <f t="shared" si="0"/>
        <v>6472.9835289916427</v>
      </c>
      <c r="F22" s="15">
        <f>$B$22*'Total Counts'!C21</f>
        <v>2823.7847609695086</v>
      </c>
      <c r="G22" s="3">
        <f>$B$22*'Total Counts'!D21</f>
        <v>999.18537695844145</v>
      </c>
      <c r="H22" s="3">
        <f>$B$22*'Total Counts'!E21</f>
        <v>86.885684952907951</v>
      </c>
      <c r="I22" s="3">
        <f>$B$22*'Total Counts'!F21</f>
        <v>43.442842476453976</v>
      </c>
      <c r="J22" s="3">
        <f>$B$22*'Total Counts'!G21</f>
        <v>0</v>
      </c>
      <c r="K22" s="3">
        <f>$B$22*'Total Counts'!H21</f>
        <v>1868.042226487521</v>
      </c>
      <c r="L22" s="3">
        <f>$B$22*'Total Counts'!I21</f>
        <v>0</v>
      </c>
      <c r="M22" s="3">
        <f>$B$22*'Total Counts'!J21</f>
        <v>0</v>
      </c>
      <c r="N22" s="3">
        <f>$B$22*'Total Counts'!K21</f>
        <v>0</v>
      </c>
      <c r="O22" s="3">
        <f>$B$22*'Total Counts'!L21</f>
        <v>86.885684952907951</v>
      </c>
      <c r="P22" s="3">
        <f>$B$22*'Total Counts'!M21</f>
        <v>86.885684952907951</v>
      </c>
      <c r="Q22" s="3">
        <f>$B$22*'Total Counts'!N21</f>
        <v>0</v>
      </c>
      <c r="R22" s="3">
        <f>$B$22*'Total Counts'!O21</f>
        <v>0</v>
      </c>
      <c r="S22" s="3">
        <f>$B$22*'Total Counts'!P21</f>
        <v>0</v>
      </c>
      <c r="T22" s="3">
        <f>$B$22*'Total Counts'!Q21</f>
        <v>0</v>
      </c>
      <c r="U22" s="3">
        <f>$B$22*'Total Counts'!R21</f>
        <v>0</v>
      </c>
      <c r="V22" s="3">
        <f>$B$22*'Total Counts'!S21</f>
        <v>0</v>
      </c>
      <c r="W22" s="3">
        <f>$B$22*'Total Counts'!T21</f>
        <v>0</v>
      </c>
      <c r="X22" s="3">
        <f>$B$22*'Total Counts'!U21</f>
        <v>0</v>
      </c>
      <c r="Y22" s="3">
        <f>$B$22*'Total Counts'!V21</f>
        <v>0</v>
      </c>
      <c r="Z22" s="3">
        <f>$B$22*'Total Counts'!W21</f>
        <v>0</v>
      </c>
      <c r="AA22" s="3">
        <f>$B$22*'Total Counts'!X21</f>
        <v>0</v>
      </c>
      <c r="AB22" s="3">
        <f>$B$22*'Total Counts'!Y21</f>
        <v>0</v>
      </c>
      <c r="AC22" s="3">
        <f>$B$22*'Total Counts'!Z21</f>
        <v>390.98558228808577</v>
      </c>
      <c r="AD22" s="3">
        <f>$B$22*'Total Counts'!AA21</f>
        <v>0</v>
      </c>
      <c r="AE22" s="3">
        <f>$B$22*'Total Counts'!AB21</f>
        <v>86.885684952907951</v>
      </c>
      <c r="AF22" s="3">
        <f>$B$22*'Total Counts'!AC21</f>
        <v>0</v>
      </c>
      <c r="AG22" s="3">
        <f>$B$22*'Total Counts'!AD21</f>
        <v>0</v>
      </c>
      <c r="AH22" s="3">
        <f>$B$22*'Total Counts'!AE21</f>
        <v>173.7713699058159</v>
      </c>
      <c r="AI22" s="16">
        <f>$B$22*'Total Counts'!AF21</f>
        <v>43.442842476453976</v>
      </c>
    </row>
    <row r="23" spans="1:35" ht="15" thickBot="1">
      <c r="A23" t="s">
        <v>7</v>
      </c>
      <c r="B23">
        <f>'depth, masses, multiplier'!N25</f>
        <v>10.17449601256361</v>
      </c>
      <c r="C23">
        <f>'Total Counts'!AG22</f>
        <v>156</v>
      </c>
      <c r="D23" s="25">
        <f t="shared" si="0"/>
        <v>1587.2213779599231</v>
      </c>
      <c r="F23" s="17">
        <f>$B$23*'Total Counts'!C22</f>
        <v>742.73820891714354</v>
      </c>
      <c r="G23" s="18">
        <f>$B$23*'Total Counts'!D22</f>
        <v>284.88588835178109</v>
      </c>
      <c r="H23" s="18">
        <f>$B$23*'Total Counts'!E22</f>
        <v>132.26844816332692</v>
      </c>
      <c r="I23" s="18">
        <f>$B$23*'Total Counts'!F22</f>
        <v>0</v>
      </c>
      <c r="J23" s="18">
        <f>$B$23*'Total Counts'!G22</f>
        <v>0</v>
      </c>
      <c r="K23" s="18">
        <f>$B$23*'Total Counts'!H22</f>
        <v>244.18790430152666</v>
      </c>
      <c r="L23" s="18">
        <f>$B$23*'Total Counts'!I22</f>
        <v>0</v>
      </c>
      <c r="M23" s="18">
        <f>$B$23*'Total Counts'!J22</f>
        <v>20.34899202512722</v>
      </c>
      <c r="N23" s="18">
        <f>$B$23*'Total Counts'!K22</f>
        <v>0</v>
      </c>
      <c r="O23" s="18">
        <f>$B$23*'Total Counts'!L22</f>
        <v>10.17449601256361</v>
      </c>
      <c r="P23" s="18">
        <f>$B$23*'Total Counts'!M22</f>
        <v>20.34899202512722</v>
      </c>
      <c r="Q23" s="18">
        <f>$B$23*'Total Counts'!N22</f>
        <v>0</v>
      </c>
      <c r="R23" s="18">
        <f>$B$23*'Total Counts'!O22</f>
        <v>0</v>
      </c>
      <c r="S23" s="18">
        <f>$B$23*'Total Counts'!P22</f>
        <v>0</v>
      </c>
      <c r="T23" s="18">
        <f>$B$23*'Total Counts'!Q22</f>
        <v>0</v>
      </c>
      <c r="U23" s="18">
        <f>$B$23*'Total Counts'!R22</f>
        <v>0</v>
      </c>
      <c r="V23" s="18">
        <f>$B$23*'Total Counts'!S22</f>
        <v>10.17449601256361</v>
      </c>
      <c r="W23" s="18">
        <f>$B$23*'Total Counts'!T22</f>
        <v>0</v>
      </c>
      <c r="X23" s="18">
        <f>$B$23*'Total Counts'!U22</f>
        <v>20.34899202512722</v>
      </c>
      <c r="Y23" s="18">
        <f>$B$23*'Total Counts'!V22</f>
        <v>0</v>
      </c>
      <c r="Z23" s="18">
        <f>$B$23*'Total Counts'!W22</f>
        <v>0</v>
      </c>
      <c r="AA23" s="18">
        <f>$B$23*'Total Counts'!X22</f>
        <v>0</v>
      </c>
      <c r="AB23" s="18">
        <f>$B$23*'Total Counts'!Y22</f>
        <v>0</v>
      </c>
      <c r="AC23" s="18">
        <f>$B$23*'Total Counts'!Z22</f>
        <v>101.7449601256361</v>
      </c>
      <c r="AD23" s="18">
        <f>$B$23*'Total Counts'!AA22</f>
        <v>0</v>
      </c>
      <c r="AE23" s="18">
        <f>$B$23*'Total Counts'!AB22</f>
        <v>0</v>
      </c>
      <c r="AF23" s="18">
        <f>$B$23*'Total Counts'!AC22</f>
        <v>0</v>
      </c>
      <c r="AG23" s="18">
        <f>$B$23*'Total Counts'!AD22</f>
        <v>0</v>
      </c>
      <c r="AH23" s="18">
        <f>$B$23*'Total Counts'!AE22</f>
        <v>10.17449601256361</v>
      </c>
      <c r="AI23" s="19">
        <f>$B$23*'Total Counts'!AF22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72"/>
  <sheetViews>
    <sheetView zoomScale="60" zoomScaleNormal="60" workbookViewId="0"/>
  </sheetViews>
  <sheetFormatPr defaultRowHeight="14.4"/>
  <sheetData>
    <row r="1" spans="1:34">
      <c r="A1" t="s">
        <v>98</v>
      </c>
      <c r="B1" s="12" t="s">
        <v>4</v>
      </c>
      <c r="C1" s="13" t="s">
        <v>30</v>
      </c>
      <c r="D1" s="13" t="s">
        <v>31</v>
      </c>
      <c r="E1" s="13" t="s">
        <v>32</v>
      </c>
      <c r="F1" s="13" t="s">
        <v>33</v>
      </c>
      <c r="G1" s="13" t="s">
        <v>58</v>
      </c>
      <c r="H1" s="13" t="s">
        <v>34</v>
      </c>
      <c r="I1" s="13" t="s">
        <v>35</v>
      </c>
      <c r="J1" s="13" t="s">
        <v>45</v>
      </c>
      <c r="K1" s="13" t="s">
        <v>59</v>
      </c>
      <c r="L1" s="13" t="s">
        <v>36</v>
      </c>
      <c r="M1" s="13" t="s">
        <v>37</v>
      </c>
      <c r="N1" s="13" t="s">
        <v>60</v>
      </c>
      <c r="O1" s="13" t="s">
        <v>38</v>
      </c>
      <c r="P1" s="13" t="s">
        <v>39</v>
      </c>
      <c r="Q1" s="13" t="s">
        <v>41</v>
      </c>
      <c r="R1" s="13" t="s">
        <v>40</v>
      </c>
      <c r="S1" s="13" t="s">
        <v>42</v>
      </c>
      <c r="T1" s="13" t="s">
        <v>46</v>
      </c>
      <c r="U1" s="13" t="s">
        <v>43</v>
      </c>
      <c r="V1" s="13" t="s">
        <v>44</v>
      </c>
      <c r="W1" s="13" t="s">
        <v>47</v>
      </c>
      <c r="X1" s="13" t="s">
        <v>48</v>
      </c>
      <c r="Y1" s="13" t="s">
        <v>49</v>
      </c>
      <c r="Z1" s="13" t="s">
        <v>50</v>
      </c>
      <c r="AA1" s="13" t="s">
        <v>56</v>
      </c>
      <c r="AB1" s="13" t="s">
        <v>52</v>
      </c>
      <c r="AC1" s="13" t="s">
        <v>51</v>
      </c>
      <c r="AD1" s="13" t="s">
        <v>61</v>
      </c>
      <c r="AE1" s="13" t="s">
        <v>53</v>
      </c>
      <c r="AF1" s="13" t="s">
        <v>54</v>
      </c>
      <c r="AG1" s="14" t="s">
        <v>55</v>
      </c>
    </row>
    <row r="2" spans="1:34">
      <c r="B2" s="15">
        <v>1</v>
      </c>
      <c r="C2" s="3">
        <f>SUM(C27,C52)</f>
        <v>40</v>
      </c>
      <c r="D2" s="3">
        <f t="shared" ref="D2:AF2" si="0">SUM(D27,D52)</f>
        <v>12</v>
      </c>
      <c r="E2" s="3">
        <f t="shared" si="0"/>
        <v>3</v>
      </c>
      <c r="F2" s="3">
        <f t="shared" si="0"/>
        <v>0</v>
      </c>
      <c r="G2" s="3">
        <f t="shared" si="0"/>
        <v>0</v>
      </c>
      <c r="H2" s="3">
        <f>SUM(H27,H52)</f>
        <v>68</v>
      </c>
      <c r="I2" s="3">
        <f t="shared" si="0"/>
        <v>5</v>
      </c>
      <c r="J2" s="3">
        <f t="shared" si="0"/>
        <v>0</v>
      </c>
      <c r="K2" s="3">
        <f t="shared" si="0"/>
        <v>1</v>
      </c>
      <c r="L2" s="3">
        <f t="shared" si="0"/>
        <v>0</v>
      </c>
      <c r="M2" s="3">
        <f t="shared" si="0"/>
        <v>0</v>
      </c>
      <c r="N2" s="3">
        <f t="shared" si="0"/>
        <v>1</v>
      </c>
      <c r="O2" s="3">
        <f t="shared" si="0"/>
        <v>1</v>
      </c>
      <c r="P2" s="3">
        <f t="shared" si="0"/>
        <v>0</v>
      </c>
      <c r="Q2" s="3">
        <f t="shared" si="0"/>
        <v>0</v>
      </c>
      <c r="R2" s="3">
        <f t="shared" si="0"/>
        <v>0</v>
      </c>
      <c r="S2" s="3">
        <f t="shared" si="0"/>
        <v>0</v>
      </c>
      <c r="T2" s="3">
        <f t="shared" si="0"/>
        <v>0</v>
      </c>
      <c r="U2" s="3">
        <f t="shared" si="0"/>
        <v>0</v>
      </c>
      <c r="V2" s="3">
        <f t="shared" si="0"/>
        <v>0</v>
      </c>
      <c r="W2" s="3">
        <f t="shared" si="0"/>
        <v>0</v>
      </c>
      <c r="X2" s="3">
        <f t="shared" si="0"/>
        <v>0</v>
      </c>
      <c r="Y2" s="3">
        <f t="shared" si="0"/>
        <v>0</v>
      </c>
      <c r="Z2" s="3">
        <f t="shared" si="0"/>
        <v>10</v>
      </c>
      <c r="AA2" s="3">
        <f t="shared" si="0"/>
        <v>6</v>
      </c>
      <c r="AB2" s="3">
        <f t="shared" si="0"/>
        <v>3</v>
      </c>
      <c r="AC2" s="3">
        <f t="shared" si="0"/>
        <v>2</v>
      </c>
      <c r="AD2" s="3">
        <f t="shared" si="0"/>
        <v>0</v>
      </c>
      <c r="AE2" s="3">
        <f t="shared" si="0"/>
        <v>1</v>
      </c>
      <c r="AF2" s="3">
        <f t="shared" si="0"/>
        <v>0</v>
      </c>
      <c r="AG2" s="16">
        <f>SUM(C2:AD2)</f>
        <v>152</v>
      </c>
      <c r="AH2" s="20">
        <v>1</v>
      </c>
    </row>
    <row r="3" spans="1:34">
      <c r="B3" s="15">
        <v>3</v>
      </c>
      <c r="C3" s="3">
        <f t="shared" ref="C3:AF11" si="1">SUM(C28,C53)</f>
        <v>70</v>
      </c>
      <c r="D3" s="3">
        <f t="shared" si="1"/>
        <v>16</v>
      </c>
      <c r="E3" s="3">
        <f t="shared" si="1"/>
        <v>4</v>
      </c>
      <c r="F3" s="3">
        <f t="shared" si="1"/>
        <v>0</v>
      </c>
      <c r="G3" s="3">
        <f t="shared" si="1"/>
        <v>0</v>
      </c>
      <c r="H3" s="3">
        <f t="shared" ref="H3:H22" si="2">SUM(H28,H53)</f>
        <v>122</v>
      </c>
      <c r="I3" s="3">
        <f t="shared" si="1"/>
        <v>1</v>
      </c>
      <c r="J3" s="3">
        <f t="shared" si="1"/>
        <v>0</v>
      </c>
      <c r="K3" s="3">
        <f t="shared" si="1"/>
        <v>0</v>
      </c>
      <c r="L3" s="3">
        <f t="shared" si="1"/>
        <v>0</v>
      </c>
      <c r="M3" s="3">
        <f t="shared" si="1"/>
        <v>1</v>
      </c>
      <c r="N3" s="3">
        <f t="shared" si="1"/>
        <v>0</v>
      </c>
      <c r="O3" s="3">
        <f t="shared" si="1"/>
        <v>0</v>
      </c>
      <c r="P3" s="3">
        <f t="shared" si="1"/>
        <v>1</v>
      </c>
      <c r="Q3" s="3">
        <f t="shared" si="1"/>
        <v>0</v>
      </c>
      <c r="R3" s="3">
        <f t="shared" si="1"/>
        <v>0</v>
      </c>
      <c r="S3" s="3">
        <f t="shared" si="1"/>
        <v>0</v>
      </c>
      <c r="T3" s="3">
        <f t="shared" si="1"/>
        <v>0</v>
      </c>
      <c r="U3" s="3">
        <f t="shared" si="1"/>
        <v>0</v>
      </c>
      <c r="V3" s="3">
        <f t="shared" si="1"/>
        <v>0</v>
      </c>
      <c r="W3" s="3">
        <f t="shared" si="1"/>
        <v>0</v>
      </c>
      <c r="X3" s="3">
        <f t="shared" si="1"/>
        <v>0</v>
      </c>
      <c r="Y3" s="3">
        <f t="shared" si="1"/>
        <v>0</v>
      </c>
      <c r="Z3" s="3">
        <f t="shared" si="1"/>
        <v>9</v>
      </c>
      <c r="AA3" s="3">
        <f t="shared" si="1"/>
        <v>0</v>
      </c>
      <c r="AB3" s="3">
        <f t="shared" si="1"/>
        <v>2</v>
      </c>
      <c r="AC3" s="3">
        <f t="shared" si="1"/>
        <v>3</v>
      </c>
      <c r="AD3" s="3">
        <f t="shared" si="1"/>
        <v>1</v>
      </c>
      <c r="AE3" s="3">
        <f t="shared" si="1"/>
        <v>1</v>
      </c>
      <c r="AF3" s="3">
        <f t="shared" si="1"/>
        <v>1</v>
      </c>
      <c r="AG3" s="16">
        <f t="shared" ref="AG3:AG22" si="3">SUM(C3:AD3)</f>
        <v>230</v>
      </c>
      <c r="AH3" s="20">
        <v>3</v>
      </c>
    </row>
    <row r="4" spans="1:34">
      <c r="B4" s="15">
        <v>5</v>
      </c>
      <c r="C4" s="3">
        <f t="shared" si="1"/>
        <v>24</v>
      </c>
      <c r="D4" s="3">
        <f t="shared" si="1"/>
        <v>10</v>
      </c>
      <c r="E4" s="3">
        <f t="shared" si="1"/>
        <v>1</v>
      </c>
      <c r="F4" s="3">
        <f t="shared" si="1"/>
        <v>0</v>
      </c>
      <c r="G4" s="3">
        <f t="shared" si="1"/>
        <v>0</v>
      </c>
      <c r="H4" s="3">
        <f t="shared" si="2"/>
        <v>59</v>
      </c>
      <c r="I4" s="3">
        <f t="shared" si="1"/>
        <v>0</v>
      </c>
      <c r="J4" s="3">
        <f t="shared" si="1"/>
        <v>0</v>
      </c>
      <c r="K4" s="3">
        <f t="shared" si="1"/>
        <v>0</v>
      </c>
      <c r="L4" s="3">
        <f t="shared" si="1"/>
        <v>0</v>
      </c>
      <c r="M4" s="3">
        <f t="shared" si="1"/>
        <v>0</v>
      </c>
      <c r="N4" s="3">
        <f t="shared" si="1"/>
        <v>0</v>
      </c>
      <c r="O4" s="3">
        <f t="shared" si="1"/>
        <v>0</v>
      </c>
      <c r="P4" s="3">
        <f t="shared" si="1"/>
        <v>0</v>
      </c>
      <c r="Q4" s="3">
        <f t="shared" si="1"/>
        <v>0</v>
      </c>
      <c r="R4" s="3">
        <f t="shared" si="1"/>
        <v>0</v>
      </c>
      <c r="S4" s="3">
        <f t="shared" si="1"/>
        <v>0</v>
      </c>
      <c r="T4" s="3">
        <f t="shared" si="1"/>
        <v>0</v>
      </c>
      <c r="U4" s="3">
        <f t="shared" si="1"/>
        <v>0</v>
      </c>
      <c r="V4" s="3">
        <f t="shared" si="1"/>
        <v>0</v>
      </c>
      <c r="W4" s="3">
        <f t="shared" si="1"/>
        <v>0</v>
      </c>
      <c r="X4" s="3">
        <f t="shared" si="1"/>
        <v>0</v>
      </c>
      <c r="Y4" s="3">
        <f t="shared" si="1"/>
        <v>0</v>
      </c>
      <c r="Z4" s="3">
        <f t="shared" si="1"/>
        <v>10</v>
      </c>
      <c r="AA4" s="3">
        <f t="shared" si="1"/>
        <v>1</v>
      </c>
      <c r="AB4" s="3">
        <f t="shared" si="1"/>
        <v>0</v>
      </c>
      <c r="AC4" s="3">
        <f t="shared" si="1"/>
        <v>0</v>
      </c>
      <c r="AD4" s="3">
        <f t="shared" si="1"/>
        <v>0</v>
      </c>
      <c r="AE4" s="3">
        <f t="shared" si="1"/>
        <v>1</v>
      </c>
      <c r="AF4" s="3">
        <f t="shared" si="1"/>
        <v>3</v>
      </c>
      <c r="AG4" s="16">
        <f t="shared" si="3"/>
        <v>105</v>
      </c>
      <c r="AH4" s="20">
        <v>5</v>
      </c>
    </row>
    <row r="5" spans="1:34">
      <c r="B5" s="15">
        <v>7</v>
      </c>
      <c r="C5" s="3">
        <f t="shared" si="1"/>
        <v>38</v>
      </c>
      <c r="D5" s="3">
        <f t="shared" si="1"/>
        <v>17</v>
      </c>
      <c r="E5" s="3">
        <f t="shared" si="1"/>
        <v>4</v>
      </c>
      <c r="F5" s="3">
        <f t="shared" si="1"/>
        <v>0</v>
      </c>
      <c r="G5" s="3">
        <f t="shared" si="1"/>
        <v>3</v>
      </c>
      <c r="H5" s="3">
        <f t="shared" si="2"/>
        <v>92</v>
      </c>
      <c r="I5" s="3">
        <f t="shared" si="1"/>
        <v>3</v>
      </c>
      <c r="J5" s="3">
        <f t="shared" si="1"/>
        <v>1</v>
      </c>
      <c r="K5" s="3">
        <f t="shared" si="1"/>
        <v>0</v>
      </c>
      <c r="L5" s="3">
        <f t="shared" si="1"/>
        <v>0</v>
      </c>
      <c r="M5" s="3">
        <f t="shared" si="1"/>
        <v>1</v>
      </c>
      <c r="N5" s="3">
        <f t="shared" si="1"/>
        <v>0</v>
      </c>
      <c r="O5" s="3">
        <f t="shared" si="1"/>
        <v>0</v>
      </c>
      <c r="P5" s="3">
        <f t="shared" si="1"/>
        <v>0</v>
      </c>
      <c r="Q5" s="3">
        <f t="shared" si="1"/>
        <v>0</v>
      </c>
      <c r="R5" s="3">
        <f t="shared" si="1"/>
        <v>0</v>
      </c>
      <c r="S5" s="3">
        <f t="shared" si="1"/>
        <v>0</v>
      </c>
      <c r="T5" s="3">
        <f t="shared" si="1"/>
        <v>0</v>
      </c>
      <c r="U5" s="3">
        <f t="shared" si="1"/>
        <v>0</v>
      </c>
      <c r="V5" s="3">
        <f t="shared" si="1"/>
        <v>1</v>
      </c>
      <c r="W5" s="3">
        <f t="shared" si="1"/>
        <v>0</v>
      </c>
      <c r="X5" s="3">
        <f t="shared" si="1"/>
        <v>0</v>
      </c>
      <c r="Y5" s="3">
        <f t="shared" si="1"/>
        <v>0</v>
      </c>
      <c r="Z5" s="3">
        <f t="shared" si="1"/>
        <v>10</v>
      </c>
      <c r="AA5" s="3">
        <f t="shared" si="1"/>
        <v>3</v>
      </c>
      <c r="AB5" s="3">
        <f t="shared" si="1"/>
        <v>0</v>
      </c>
      <c r="AC5" s="3">
        <f t="shared" si="1"/>
        <v>0</v>
      </c>
      <c r="AD5" s="3">
        <f t="shared" si="1"/>
        <v>0</v>
      </c>
      <c r="AE5" s="3">
        <f t="shared" si="1"/>
        <v>1</v>
      </c>
      <c r="AF5" s="3">
        <f t="shared" si="1"/>
        <v>0</v>
      </c>
      <c r="AG5" s="16">
        <f t="shared" si="3"/>
        <v>173</v>
      </c>
      <c r="AH5" s="20">
        <v>7</v>
      </c>
    </row>
    <row r="6" spans="1:34">
      <c r="B6" s="15">
        <v>9</v>
      </c>
      <c r="C6" s="3">
        <f t="shared" si="1"/>
        <v>50</v>
      </c>
      <c r="D6" s="3">
        <f t="shared" si="1"/>
        <v>16</v>
      </c>
      <c r="E6" s="3">
        <f t="shared" si="1"/>
        <v>1</v>
      </c>
      <c r="F6" s="3">
        <f t="shared" si="1"/>
        <v>0</v>
      </c>
      <c r="G6" s="3">
        <f t="shared" si="1"/>
        <v>0</v>
      </c>
      <c r="H6" s="3">
        <f t="shared" si="2"/>
        <v>162</v>
      </c>
      <c r="I6" s="3">
        <f t="shared" si="1"/>
        <v>0</v>
      </c>
      <c r="J6" s="3">
        <f t="shared" si="1"/>
        <v>0</v>
      </c>
      <c r="K6" s="3">
        <f t="shared" si="1"/>
        <v>0</v>
      </c>
      <c r="L6" s="3">
        <f t="shared" si="1"/>
        <v>0</v>
      </c>
      <c r="M6" s="3">
        <f t="shared" si="1"/>
        <v>0</v>
      </c>
      <c r="N6" s="3">
        <f t="shared" si="1"/>
        <v>0</v>
      </c>
      <c r="O6" s="3">
        <f t="shared" si="1"/>
        <v>0</v>
      </c>
      <c r="P6" s="3">
        <f t="shared" si="1"/>
        <v>1</v>
      </c>
      <c r="Q6" s="3">
        <f t="shared" si="1"/>
        <v>0</v>
      </c>
      <c r="R6" s="3">
        <f t="shared" si="1"/>
        <v>0</v>
      </c>
      <c r="S6" s="3">
        <f t="shared" si="1"/>
        <v>0</v>
      </c>
      <c r="T6" s="3">
        <f t="shared" si="1"/>
        <v>0</v>
      </c>
      <c r="U6" s="3">
        <f t="shared" si="1"/>
        <v>0</v>
      </c>
      <c r="V6" s="3">
        <f t="shared" si="1"/>
        <v>1</v>
      </c>
      <c r="W6" s="3">
        <f t="shared" si="1"/>
        <v>0</v>
      </c>
      <c r="X6" s="3">
        <f t="shared" si="1"/>
        <v>0</v>
      </c>
      <c r="Y6" s="3">
        <f t="shared" si="1"/>
        <v>15</v>
      </c>
      <c r="Z6" s="3">
        <f t="shared" si="1"/>
        <v>16</v>
      </c>
      <c r="AA6" s="3">
        <f t="shared" si="1"/>
        <v>0</v>
      </c>
      <c r="AB6" s="3">
        <f t="shared" si="1"/>
        <v>2</v>
      </c>
      <c r="AC6" s="3">
        <f t="shared" si="1"/>
        <v>0</v>
      </c>
      <c r="AD6" s="3">
        <f t="shared" si="1"/>
        <v>0</v>
      </c>
      <c r="AE6" s="3">
        <f t="shared" si="1"/>
        <v>4</v>
      </c>
      <c r="AF6" s="3">
        <f t="shared" si="1"/>
        <v>4</v>
      </c>
      <c r="AG6" s="16">
        <f t="shared" si="3"/>
        <v>264</v>
      </c>
      <c r="AH6" s="20">
        <v>9</v>
      </c>
    </row>
    <row r="7" spans="1:34">
      <c r="B7" s="15">
        <v>11</v>
      </c>
      <c r="C7" s="3">
        <f t="shared" si="1"/>
        <v>55</v>
      </c>
      <c r="D7" s="3">
        <f t="shared" si="1"/>
        <v>18</v>
      </c>
      <c r="E7" s="3">
        <f t="shared" si="1"/>
        <v>3</v>
      </c>
      <c r="F7" s="3">
        <f t="shared" si="1"/>
        <v>0</v>
      </c>
      <c r="G7" s="3">
        <f t="shared" si="1"/>
        <v>1</v>
      </c>
      <c r="H7" s="3">
        <f t="shared" si="2"/>
        <v>119</v>
      </c>
      <c r="I7" s="3">
        <f t="shared" si="1"/>
        <v>0</v>
      </c>
      <c r="J7" s="3">
        <f t="shared" si="1"/>
        <v>0</v>
      </c>
      <c r="K7" s="3">
        <f t="shared" si="1"/>
        <v>0</v>
      </c>
      <c r="L7" s="3">
        <f t="shared" si="1"/>
        <v>1</v>
      </c>
      <c r="M7" s="3">
        <f t="shared" si="1"/>
        <v>2</v>
      </c>
      <c r="N7" s="3">
        <f t="shared" si="1"/>
        <v>0</v>
      </c>
      <c r="O7" s="3">
        <f t="shared" si="1"/>
        <v>1</v>
      </c>
      <c r="P7" s="3">
        <f t="shared" si="1"/>
        <v>0</v>
      </c>
      <c r="Q7" s="3">
        <f t="shared" si="1"/>
        <v>0</v>
      </c>
      <c r="R7" s="3">
        <f t="shared" si="1"/>
        <v>4</v>
      </c>
      <c r="S7" s="3">
        <f t="shared" si="1"/>
        <v>0</v>
      </c>
      <c r="T7" s="3">
        <f t="shared" si="1"/>
        <v>0</v>
      </c>
      <c r="U7" s="3">
        <f t="shared" si="1"/>
        <v>0</v>
      </c>
      <c r="V7" s="3">
        <f t="shared" si="1"/>
        <v>0</v>
      </c>
      <c r="W7" s="3">
        <f t="shared" si="1"/>
        <v>0</v>
      </c>
      <c r="X7" s="3">
        <f t="shared" si="1"/>
        <v>0</v>
      </c>
      <c r="Y7" s="3">
        <f t="shared" si="1"/>
        <v>0</v>
      </c>
      <c r="Z7" s="3">
        <f t="shared" si="1"/>
        <v>14</v>
      </c>
      <c r="AA7" s="3">
        <f t="shared" si="1"/>
        <v>0</v>
      </c>
      <c r="AB7" s="3">
        <f t="shared" si="1"/>
        <v>2</v>
      </c>
      <c r="AC7" s="3">
        <f t="shared" si="1"/>
        <v>0</v>
      </c>
      <c r="AD7" s="3">
        <f t="shared" si="1"/>
        <v>0</v>
      </c>
      <c r="AE7" s="3">
        <f t="shared" si="1"/>
        <v>0</v>
      </c>
      <c r="AF7" s="3">
        <f t="shared" si="1"/>
        <v>1</v>
      </c>
      <c r="AG7" s="16">
        <f t="shared" si="3"/>
        <v>220</v>
      </c>
      <c r="AH7" s="20">
        <v>11</v>
      </c>
    </row>
    <row r="8" spans="1:34">
      <c r="B8" s="15">
        <v>13</v>
      </c>
      <c r="C8" s="3">
        <f t="shared" si="1"/>
        <v>44</v>
      </c>
      <c r="D8" s="3">
        <f t="shared" si="1"/>
        <v>19</v>
      </c>
      <c r="E8" s="3">
        <f t="shared" si="1"/>
        <v>14</v>
      </c>
      <c r="F8" s="3">
        <f t="shared" si="1"/>
        <v>0</v>
      </c>
      <c r="G8" s="3">
        <f t="shared" si="1"/>
        <v>0</v>
      </c>
      <c r="H8" s="3">
        <f t="shared" si="2"/>
        <v>102</v>
      </c>
      <c r="I8" s="3">
        <f t="shared" si="1"/>
        <v>0</v>
      </c>
      <c r="J8" s="3">
        <f t="shared" si="1"/>
        <v>0</v>
      </c>
      <c r="K8" s="3">
        <f t="shared" si="1"/>
        <v>0</v>
      </c>
      <c r="L8" s="3">
        <f t="shared" si="1"/>
        <v>0</v>
      </c>
      <c r="M8" s="3">
        <f t="shared" si="1"/>
        <v>0</v>
      </c>
      <c r="N8" s="3">
        <f t="shared" si="1"/>
        <v>0</v>
      </c>
      <c r="O8" s="3">
        <f t="shared" si="1"/>
        <v>1</v>
      </c>
      <c r="P8" s="3">
        <f t="shared" si="1"/>
        <v>1</v>
      </c>
      <c r="Q8" s="3">
        <f t="shared" si="1"/>
        <v>1</v>
      </c>
      <c r="R8" s="3">
        <f t="shared" si="1"/>
        <v>1</v>
      </c>
      <c r="S8" s="3">
        <f t="shared" si="1"/>
        <v>1</v>
      </c>
      <c r="T8" s="3">
        <f t="shared" si="1"/>
        <v>0</v>
      </c>
      <c r="U8" s="3">
        <f t="shared" si="1"/>
        <v>0</v>
      </c>
      <c r="V8" s="3">
        <f t="shared" si="1"/>
        <v>0</v>
      </c>
      <c r="W8" s="3">
        <f t="shared" si="1"/>
        <v>0</v>
      </c>
      <c r="X8" s="3">
        <f t="shared" si="1"/>
        <v>0</v>
      </c>
      <c r="Y8" s="3">
        <f t="shared" si="1"/>
        <v>0</v>
      </c>
      <c r="Z8" s="3">
        <f t="shared" si="1"/>
        <v>18</v>
      </c>
      <c r="AA8" s="3">
        <f t="shared" si="1"/>
        <v>0</v>
      </c>
      <c r="AB8" s="3">
        <f t="shared" si="1"/>
        <v>2</v>
      </c>
      <c r="AC8" s="3">
        <f t="shared" si="1"/>
        <v>0</v>
      </c>
      <c r="AD8" s="3">
        <f t="shared" si="1"/>
        <v>0</v>
      </c>
      <c r="AE8" s="3">
        <f t="shared" si="1"/>
        <v>5</v>
      </c>
      <c r="AF8" s="3">
        <f t="shared" si="1"/>
        <v>0</v>
      </c>
      <c r="AG8" s="16">
        <f t="shared" si="3"/>
        <v>204</v>
      </c>
      <c r="AH8" s="20">
        <v>13</v>
      </c>
    </row>
    <row r="9" spans="1:34">
      <c r="B9" s="15">
        <v>15</v>
      </c>
      <c r="C9" s="3">
        <f t="shared" si="1"/>
        <v>37</v>
      </c>
      <c r="D9" s="3">
        <f t="shared" si="1"/>
        <v>13</v>
      </c>
      <c r="E9" s="3">
        <f t="shared" si="1"/>
        <v>4</v>
      </c>
      <c r="F9" s="3">
        <f t="shared" si="1"/>
        <v>0</v>
      </c>
      <c r="G9" s="3">
        <f t="shared" si="1"/>
        <v>0</v>
      </c>
      <c r="H9" s="3">
        <f t="shared" si="2"/>
        <v>59</v>
      </c>
      <c r="I9" s="3">
        <f t="shared" si="1"/>
        <v>0</v>
      </c>
      <c r="J9" s="3">
        <f t="shared" si="1"/>
        <v>0</v>
      </c>
      <c r="K9" s="3">
        <f t="shared" si="1"/>
        <v>0</v>
      </c>
      <c r="L9" s="3">
        <f t="shared" si="1"/>
        <v>0</v>
      </c>
      <c r="M9" s="3">
        <f t="shared" si="1"/>
        <v>0</v>
      </c>
      <c r="N9" s="3">
        <f t="shared" si="1"/>
        <v>0</v>
      </c>
      <c r="O9" s="3">
        <f t="shared" si="1"/>
        <v>0</v>
      </c>
      <c r="P9" s="3">
        <f t="shared" si="1"/>
        <v>0</v>
      </c>
      <c r="Q9" s="3">
        <f t="shared" si="1"/>
        <v>0</v>
      </c>
      <c r="R9" s="3">
        <f t="shared" si="1"/>
        <v>0</v>
      </c>
      <c r="S9" s="3">
        <f t="shared" si="1"/>
        <v>1</v>
      </c>
      <c r="T9" s="3">
        <f t="shared" si="1"/>
        <v>0</v>
      </c>
      <c r="U9" s="3">
        <f t="shared" si="1"/>
        <v>1</v>
      </c>
      <c r="V9" s="3">
        <f t="shared" si="1"/>
        <v>0</v>
      </c>
      <c r="W9" s="3">
        <f t="shared" si="1"/>
        <v>0</v>
      </c>
      <c r="X9" s="3">
        <f t="shared" si="1"/>
        <v>0</v>
      </c>
      <c r="Y9" s="3">
        <f t="shared" si="1"/>
        <v>0</v>
      </c>
      <c r="Z9" s="3">
        <f t="shared" si="1"/>
        <v>14</v>
      </c>
      <c r="AA9" s="3">
        <f t="shared" si="1"/>
        <v>0</v>
      </c>
      <c r="AB9" s="3">
        <f t="shared" si="1"/>
        <v>1</v>
      </c>
      <c r="AC9" s="3">
        <f t="shared" si="1"/>
        <v>0</v>
      </c>
      <c r="AD9" s="3">
        <f t="shared" si="1"/>
        <v>0</v>
      </c>
      <c r="AE9" s="3">
        <f t="shared" si="1"/>
        <v>0</v>
      </c>
      <c r="AF9" s="3">
        <f t="shared" si="1"/>
        <v>0</v>
      </c>
      <c r="AG9" s="16">
        <f t="shared" si="3"/>
        <v>130</v>
      </c>
      <c r="AH9" s="20">
        <v>15</v>
      </c>
    </row>
    <row r="10" spans="1:34">
      <c r="B10" s="15">
        <v>17</v>
      </c>
      <c r="C10" s="3">
        <f t="shared" si="1"/>
        <v>82</v>
      </c>
      <c r="D10" s="3">
        <f t="shared" si="1"/>
        <v>28</v>
      </c>
      <c r="E10" s="3">
        <f t="shared" si="1"/>
        <v>4</v>
      </c>
      <c r="F10" s="3">
        <f t="shared" si="1"/>
        <v>0</v>
      </c>
      <c r="G10" s="3">
        <f t="shared" si="1"/>
        <v>0</v>
      </c>
      <c r="H10" s="3">
        <f t="shared" si="2"/>
        <v>110.5</v>
      </c>
      <c r="I10" s="3">
        <f t="shared" si="1"/>
        <v>2</v>
      </c>
      <c r="J10" s="3">
        <f t="shared" si="1"/>
        <v>2</v>
      </c>
      <c r="K10" s="3">
        <f t="shared" si="1"/>
        <v>0</v>
      </c>
      <c r="L10" s="3">
        <f t="shared" si="1"/>
        <v>0</v>
      </c>
      <c r="M10" s="3">
        <f t="shared" si="1"/>
        <v>2</v>
      </c>
      <c r="N10" s="3">
        <f t="shared" si="1"/>
        <v>0</v>
      </c>
      <c r="O10" s="3">
        <f t="shared" si="1"/>
        <v>0</v>
      </c>
      <c r="P10" s="3">
        <f t="shared" si="1"/>
        <v>1</v>
      </c>
      <c r="Q10" s="3">
        <f t="shared" si="1"/>
        <v>0</v>
      </c>
      <c r="R10" s="3">
        <f t="shared" si="1"/>
        <v>0</v>
      </c>
      <c r="S10" s="3">
        <f t="shared" si="1"/>
        <v>0</v>
      </c>
      <c r="T10" s="3">
        <f t="shared" si="1"/>
        <v>0</v>
      </c>
      <c r="U10" s="3">
        <f t="shared" si="1"/>
        <v>1</v>
      </c>
      <c r="V10" s="3">
        <f t="shared" si="1"/>
        <v>0</v>
      </c>
      <c r="W10" s="3">
        <f t="shared" si="1"/>
        <v>0</v>
      </c>
      <c r="X10" s="3">
        <f t="shared" si="1"/>
        <v>0</v>
      </c>
      <c r="Y10" s="3">
        <f t="shared" si="1"/>
        <v>0</v>
      </c>
      <c r="Z10" s="3">
        <f t="shared" si="1"/>
        <v>19</v>
      </c>
      <c r="AA10" s="3">
        <f t="shared" si="1"/>
        <v>1</v>
      </c>
      <c r="AB10" s="3">
        <f t="shared" si="1"/>
        <v>2</v>
      </c>
      <c r="AC10" s="3">
        <f t="shared" si="1"/>
        <v>0</v>
      </c>
      <c r="AD10" s="3">
        <f t="shared" si="1"/>
        <v>0</v>
      </c>
      <c r="AE10" s="3">
        <f t="shared" si="1"/>
        <v>1</v>
      </c>
      <c r="AF10" s="3">
        <f t="shared" si="1"/>
        <v>0</v>
      </c>
      <c r="AG10" s="16">
        <f t="shared" si="3"/>
        <v>254.5</v>
      </c>
      <c r="AH10" s="20">
        <v>17</v>
      </c>
    </row>
    <row r="11" spans="1:34">
      <c r="B11" s="15">
        <v>19</v>
      </c>
      <c r="C11" s="3">
        <f t="shared" si="1"/>
        <v>39</v>
      </c>
      <c r="D11" s="3">
        <f t="shared" si="1"/>
        <v>15</v>
      </c>
      <c r="E11" s="3">
        <f t="shared" si="1"/>
        <v>7</v>
      </c>
      <c r="F11" s="3">
        <f t="shared" si="1"/>
        <v>0</v>
      </c>
      <c r="G11" s="3">
        <f t="shared" si="1"/>
        <v>0</v>
      </c>
      <c r="H11" s="3">
        <f t="shared" si="2"/>
        <v>56</v>
      </c>
      <c r="I11" s="3">
        <f t="shared" si="1"/>
        <v>0</v>
      </c>
      <c r="J11" s="3">
        <f t="shared" si="1"/>
        <v>0</v>
      </c>
      <c r="K11" s="3">
        <f t="shared" si="1"/>
        <v>0</v>
      </c>
      <c r="L11" s="3">
        <f t="shared" si="1"/>
        <v>2</v>
      </c>
      <c r="M11" s="3">
        <f t="shared" si="1"/>
        <v>1</v>
      </c>
      <c r="N11" s="3">
        <f t="shared" si="1"/>
        <v>0</v>
      </c>
      <c r="O11" s="3">
        <f t="shared" si="1"/>
        <v>0</v>
      </c>
      <c r="P11" s="3">
        <f t="shared" si="1"/>
        <v>0</v>
      </c>
      <c r="Q11" s="3">
        <f t="shared" si="1"/>
        <v>0</v>
      </c>
      <c r="R11" s="3">
        <f t="shared" si="1"/>
        <v>1</v>
      </c>
      <c r="S11" s="3">
        <f t="shared" si="1"/>
        <v>0</v>
      </c>
      <c r="T11" s="3">
        <f t="shared" si="1"/>
        <v>0</v>
      </c>
      <c r="U11" s="3">
        <f t="shared" si="1"/>
        <v>0</v>
      </c>
      <c r="V11" s="3">
        <f t="shared" si="1"/>
        <v>0</v>
      </c>
      <c r="W11" s="3">
        <f t="shared" si="1"/>
        <v>0</v>
      </c>
      <c r="X11" s="3">
        <f t="shared" si="1"/>
        <v>0</v>
      </c>
      <c r="Y11" s="3">
        <f t="shared" si="1"/>
        <v>0</v>
      </c>
      <c r="Z11" s="3">
        <f t="shared" si="1"/>
        <v>17</v>
      </c>
      <c r="AA11" s="3">
        <f t="shared" ref="AA11:AF11" si="4">SUM(AA36,AA61)</f>
        <v>0</v>
      </c>
      <c r="AB11" s="3">
        <f t="shared" si="4"/>
        <v>1</v>
      </c>
      <c r="AC11" s="3">
        <f t="shared" si="4"/>
        <v>0</v>
      </c>
      <c r="AD11" s="3">
        <f t="shared" si="4"/>
        <v>0</v>
      </c>
      <c r="AE11" s="3">
        <f t="shared" si="4"/>
        <v>0</v>
      </c>
      <c r="AF11" s="3">
        <f t="shared" si="4"/>
        <v>3</v>
      </c>
      <c r="AG11" s="16">
        <f t="shared" si="3"/>
        <v>139</v>
      </c>
      <c r="AH11" s="20">
        <v>19</v>
      </c>
    </row>
    <row r="12" spans="1:34">
      <c r="B12" s="15">
        <v>23</v>
      </c>
      <c r="C12" s="3">
        <f t="shared" ref="C12:AF20" si="5">SUM(C37,C62)</f>
        <v>82</v>
      </c>
      <c r="D12" s="3">
        <f t="shared" si="5"/>
        <v>14</v>
      </c>
      <c r="E12" s="3">
        <f t="shared" si="5"/>
        <v>1</v>
      </c>
      <c r="F12" s="3">
        <f t="shared" si="5"/>
        <v>0</v>
      </c>
      <c r="G12" s="3">
        <f t="shared" si="5"/>
        <v>0</v>
      </c>
      <c r="H12" s="3">
        <f t="shared" si="2"/>
        <v>62</v>
      </c>
      <c r="I12" s="3">
        <f t="shared" si="5"/>
        <v>0</v>
      </c>
      <c r="J12" s="3">
        <f t="shared" si="5"/>
        <v>1</v>
      </c>
      <c r="K12" s="3">
        <f t="shared" si="5"/>
        <v>0</v>
      </c>
      <c r="L12" s="3">
        <f t="shared" si="5"/>
        <v>0</v>
      </c>
      <c r="M12" s="3">
        <f t="shared" si="5"/>
        <v>0</v>
      </c>
      <c r="N12" s="3">
        <f t="shared" si="5"/>
        <v>0</v>
      </c>
      <c r="O12" s="3">
        <f t="shared" si="5"/>
        <v>2</v>
      </c>
      <c r="P12" s="3">
        <f t="shared" si="5"/>
        <v>0</v>
      </c>
      <c r="Q12" s="3">
        <f t="shared" si="5"/>
        <v>0</v>
      </c>
      <c r="R12" s="3">
        <f t="shared" si="5"/>
        <v>0</v>
      </c>
      <c r="S12" s="3">
        <f t="shared" si="5"/>
        <v>0</v>
      </c>
      <c r="T12" s="3">
        <f t="shared" si="5"/>
        <v>0</v>
      </c>
      <c r="U12" s="3">
        <f t="shared" si="5"/>
        <v>0</v>
      </c>
      <c r="V12" s="3">
        <f t="shared" si="5"/>
        <v>2</v>
      </c>
      <c r="W12" s="3">
        <f t="shared" si="5"/>
        <v>0</v>
      </c>
      <c r="X12" s="3">
        <f t="shared" si="5"/>
        <v>0</v>
      </c>
      <c r="Y12" s="3">
        <f t="shared" si="5"/>
        <v>0</v>
      </c>
      <c r="Z12" s="3">
        <f t="shared" si="5"/>
        <v>16</v>
      </c>
      <c r="AA12" s="3">
        <f t="shared" si="5"/>
        <v>0</v>
      </c>
      <c r="AB12" s="3">
        <f t="shared" si="5"/>
        <v>3</v>
      </c>
      <c r="AC12" s="3">
        <f t="shared" si="5"/>
        <v>0</v>
      </c>
      <c r="AD12" s="3">
        <f t="shared" si="5"/>
        <v>0</v>
      </c>
      <c r="AE12" s="3">
        <f t="shared" si="5"/>
        <v>1</v>
      </c>
      <c r="AF12" s="3">
        <f t="shared" si="5"/>
        <v>2</v>
      </c>
      <c r="AG12" s="16">
        <f t="shared" si="3"/>
        <v>183</v>
      </c>
      <c r="AH12" s="20">
        <v>23</v>
      </c>
    </row>
    <row r="13" spans="1:34">
      <c r="B13" s="15">
        <v>25</v>
      </c>
      <c r="C13" s="3">
        <f t="shared" si="5"/>
        <v>60</v>
      </c>
      <c r="D13" s="3">
        <f t="shared" si="5"/>
        <v>29</v>
      </c>
      <c r="E13" s="3">
        <f t="shared" si="5"/>
        <v>8</v>
      </c>
      <c r="F13" s="3">
        <f t="shared" si="5"/>
        <v>0</v>
      </c>
      <c r="G13" s="3">
        <f t="shared" si="5"/>
        <v>0</v>
      </c>
      <c r="H13" s="3">
        <f t="shared" si="2"/>
        <v>36</v>
      </c>
      <c r="I13" s="3">
        <f t="shared" si="5"/>
        <v>0</v>
      </c>
      <c r="J13" s="3">
        <f t="shared" si="5"/>
        <v>1</v>
      </c>
      <c r="K13" s="3">
        <f t="shared" si="5"/>
        <v>0</v>
      </c>
      <c r="L13" s="3">
        <f t="shared" si="5"/>
        <v>1</v>
      </c>
      <c r="M13" s="3">
        <f t="shared" si="5"/>
        <v>0</v>
      </c>
      <c r="N13" s="3">
        <f t="shared" si="5"/>
        <v>0</v>
      </c>
      <c r="O13" s="3">
        <f t="shared" si="5"/>
        <v>0</v>
      </c>
      <c r="P13" s="3">
        <f t="shared" si="5"/>
        <v>0</v>
      </c>
      <c r="Q13" s="3">
        <f t="shared" si="5"/>
        <v>0</v>
      </c>
      <c r="R13" s="3">
        <f t="shared" si="5"/>
        <v>0</v>
      </c>
      <c r="S13" s="3">
        <f t="shared" si="5"/>
        <v>0</v>
      </c>
      <c r="T13" s="3">
        <f t="shared" si="5"/>
        <v>0</v>
      </c>
      <c r="U13" s="3">
        <f t="shared" si="5"/>
        <v>0</v>
      </c>
      <c r="V13" s="3">
        <f t="shared" si="5"/>
        <v>0</v>
      </c>
      <c r="W13" s="3">
        <f t="shared" si="5"/>
        <v>0</v>
      </c>
      <c r="X13" s="3">
        <f t="shared" si="5"/>
        <v>0</v>
      </c>
      <c r="Y13" s="3">
        <f t="shared" si="5"/>
        <v>0</v>
      </c>
      <c r="Z13" s="3">
        <f t="shared" si="5"/>
        <v>10</v>
      </c>
      <c r="AA13" s="3">
        <f t="shared" si="5"/>
        <v>0</v>
      </c>
      <c r="AB13" s="3">
        <f t="shared" si="5"/>
        <v>0</v>
      </c>
      <c r="AC13" s="3">
        <f t="shared" si="5"/>
        <v>0</v>
      </c>
      <c r="AD13" s="3">
        <f t="shared" si="5"/>
        <v>0</v>
      </c>
      <c r="AE13" s="3">
        <f t="shared" si="5"/>
        <v>2</v>
      </c>
      <c r="AF13" s="3">
        <f t="shared" si="5"/>
        <v>2</v>
      </c>
      <c r="AG13" s="16">
        <f t="shared" si="3"/>
        <v>145</v>
      </c>
      <c r="AH13" s="20">
        <v>25</v>
      </c>
    </row>
    <row r="14" spans="1:34">
      <c r="B14" s="15">
        <v>27</v>
      </c>
      <c r="C14" s="3">
        <f t="shared" si="5"/>
        <v>103</v>
      </c>
      <c r="D14" s="3">
        <f t="shared" si="5"/>
        <v>22</v>
      </c>
      <c r="E14" s="3">
        <f t="shared" si="5"/>
        <v>8</v>
      </c>
      <c r="F14" s="3">
        <f t="shared" si="5"/>
        <v>0</v>
      </c>
      <c r="G14" s="3">
        <f t="shared" si="5"/>
        <v>0</v>
      </c>
      <c r="H14" s="3">
        <f t="shared" si="2"/>
        <v>48</v>
      </c>
      <c r="I14" s="3">
        <f t="shared" si="5"/>
        <v>0</v>
      </c>
      <c r="J14" s="3">
        <f t="shared" si="5"/>
        <v>2</v>
      </c>
      <c r="K14" s="3">
        <f t="shared" si="5"/>
        <v>0</v>
      </c>
      <c r="L14" s="3">
        <f t="shared" si="5"/>
        <v>0</v>
      </c>
      <c r="M14" s="3">
        <f t="shared" si="5"/>
        <v>1</v>
      </c>
      <c r="N14" s="3">
        <f t="shared" si="5"/>
        <v>0</v>
      </c>
      <c r="O14" s="3">
        <f t="shared" si="5"/>
        <v>1</v>
      </c>
      <c r="P14" s="3">
        <f t="shared" si="5"/>
        <v>0</v>
      </c>
      <c r="Q14" s="3">
        <f t="shared" si="5"/>
        <v>0</v>
      </c>
      <c r="R14" s="3">
        <f t="shared" si="5"/>
        <v>0</v>
      </c>
      <c r="S14" s="3">
        <f t="shared" si="5"/>
        <v>0</v>
      </c>
      <c r="T14" s="3">
        <f t="shared" si="5"/>
        <v>0</v>
      </c>
      <c r="U14" s="3">
        <f t="shared" si="5"/>
        <v>0</v>
      </c>
      <c r="V14" s="3">
        <f t="shared" si="5"/>
        <v>0</v>
      </c>
      <c r="W14" s="3">
        <f t="shared" si="5"/>
        <v>0</v>
      </c>
      <c r="X14" s="3">
        <f t="shared" si="5"/>
        <v>0</v>
      </c>
      <c r="Y14" s="3">
        <f t="shared" si="5"/>
        <v>0</v>
      </c>
      <c r="Z14" s="3">
        <f t="shared" si="5"/>
        <v>6</v>
      </c>
      <c r="AA14" s="3">
        <f t="shared" si="5"/>
        <v>0</v>
      </c>
      <c r="AB14" s="3">
        <f t="shared" si="5"/>
        <v>0</v>
      </c>
      <c r="AC14" s="3">
        <f t="shared" si="5"/>
        <v>0</v>
      </c>
      <c r="AD14" s="3">
        <f t="shared" si="5"/>
        <v>0</v>
      </c>
      <c r="AE14" s="3">
        <f t="shared" si="5"/>
        <v>1</v>
      </c>
      <c r="AF14" s="3">
        <f t="shared" si="5"/>
        <v>1</v>
      </c>
      <c r="AG14" s="16">
        <f t="shared" si="3"/>
        <v>191</v>
      </c>
      <c r="AH14" s="20">
        <v>27</v>
      </c>
    </row>
    <row r="15" spans="1:34">
      <c r="B15" s="15">
        <v>29</v>
      </c>
      <c r="C15" s="3">
        <f t="shared" si="5"/>
        <v>76</v>
      </c>
      <c r="D15" s="3">
        <f t="shared" si="5"/>
        <v>25</v>
      </c>
      <c r="E15" s="3">
        <f t="shared" si="5"/>
        <v>11</v>
      </c>
      <c r="F15" s="3">
        <f t="shared" si="5"/>
        <v>1</v>
      </c>
      <c r="G15" s="3">
        <f t="shared" si="5"/>
        <v>0</v>
      </c>
      <c r="H15" s="3">
        <f t="shared" si="2"/>
        <v>53</v>
      </c>
      <c r="I15" s="3">
        <f t="shared" si="5"/>
        <v>0</v>
      </c>
      <c r="J15" s="3">
        <f t="shared" si="5"/>
        <v>0</v>
      </c>
      <c r="K15" s="3">
        <f t="shared" si="5"/>
        <v>0</v>
      </c>
      <c r="L15" s="3">
        <f t="shared" si="5"/>
        <v>0</v>
      </c>
      <c r="M15" s="3">
        <f t="shared" si="5"/>
        <v>0</v>
      </c>
      <c r="N15" s="3">
        <f t="shared" si="5"/>
        <v>0</v>
      </c>
      <c r="O15" s="3">
        <f t="shared" si="5"/>
        <v>0</v>
      </c>
      <c r="P15" s="3">
        <f t="shared" si="5"/>
        <v>0</v>
      </c>
      <c r="Q15" s="3">
        <f t="shared" si="5"/>
        <v>0</v>
      </c>
      <c r="R15" s="3">
        <f t="shared" si="5"/>
        <v>0</v>
      </c>
      <c r="S15" s="3">
        <f t="shared" si="5"/>
        <v>0</v>
      </c>
      <c r="T15" s="3">
        <f t="shared" si="5"/>
        <v>0</v>
      </c>
      <c r="U15" s="3">
        <f t="shared" si="5"/>
        <v>0</v>
      </c>
      <c r="V15" s="3">
        <f t="shared" si="5"/>
        <v>0</v>
      </c>
      <c r="W15" s="3">
        <f t="shared" si="5"/>
        <v>0</v>
      </c>
      <c r="X15" s="3">
        <f t="shared" si="5"/>
        <v>0</v>
      </c>
      <c r="Y15" s="3">
        <f t="shared" si="5"/>
        <v>0</v>
      </c>
      <c r="Z15" s="3">
        <f t="shared" si="5"/>
        <v>7</v>
      </c>
      <c r="AA15" s="3">
        <f t="shared" si="5"/>
        <v>0</v>
      </c>
      <c r="AB15" s="3">
        <f t="shared" si="5"/>
        <v>0</v>
      </c>
      <c r="AC15" s="3">
        <f t="shared" si="5"/>
        <v>0</v>
      </c>
      <c r="AD15" s="3">
        <f t="shared" si="5"/>
        <v>0</v>
      </c>
      <c r="AE15" s="3">
        <f t="shared" si="5"/>
        <v>0</v>
      </c>
      <c r="AF15" s="3">
        <f t="shared" si="5"/>
        <v>0</v>
      </c>
      <c r="AG15" s="16">
        <f t="shared" si="3"/>
        <v>173</v>
      </c>
      <c r="AH15" s="20">
        <v>29</v>
      </c>
    </row>
    <row r="16" spans="1:34">
      <c r="B16" s="15">
        <v>33</v>
      </c>
      <c r="C16" s="3">
        <f t="shared" si="5"/>
        <v>126</v>
      </c>
      <c r="D16" s="3">
        <f t="shared" si="5"/>
        <v>35</v>
      </c>
      <c r="E16" s="3">
        <f t="shared" si="5"/>
        <v>12</v>
      </c>
      <c r="F16" s="3">
        <f t="shared" si="5"/>
        <v>0</v>
      </c>
      <c r="G16" s="3">
        <f t="shared" si="5"/>
        <v>0</v>
      </c>
      <c r="H16" s="3">
        <f t="shared" si="2"/>
        <v>84</v>
      </c>
      <c r="I16" s="3">
        <f t="shared" si="5"/>
        <v>0</v>
      </c>
      <c r="J16" s="3">
        <f t="shared" si="5"/>
        <v>3</v>
      </c>
      <c r="K16" s="3">
        <f t="shared" si="5"/>
        <v>0</v>
      </c>
      <c r="L16" s="3">
        <f t="shared" si="5"/>
        <v>2</v>
      </c>
      <c r="M16" s="3">
        <f t="shared" si="5"/>
        <v>1</v>
      </c>
      <c r="N16" s="3">
        <f t="shared" si="5"/>
        <v>0</v>
      </c>
      <c r="O16" s="3">
        <f t="shared" si="5"/>
        <v>0</v>
      </c>
      <c r="P16" s="3">
        <f t="shared" si="5"/>
        <v>0</v>
      </c>
      <c r="Q16" s="3">
        <f t="shared" si="5"/>
        <v>1</v>
      </c>
      <c r="R16" s="3">
        <f t="shared" si="5"/>
        <v>0</v>
      </c>
      <c r="S16" s="3">
        <f t="shared" si="5"/>
        <v>0</v>
      </c>
      <c r="T16" s="3">
        <f t="shared" si="5"/>
        <v>2</v>
      </c>
      <c r="U16" s="3">
        <f t="shared" si="5"/>
        <v>0</v>
      </c>
      <c r="V16" s="3">
        <f t="shared" si="5"/>
        <v>2</v>
      </c>
      <c r="W16" s="3">
        <f t="shared" si="5"/>
        <v>0</v>
      </c>
      <c r="X16" s="3">
        <f t="shared" si="5"/>
        <v>1</v>
      </c>
      <c r="Y16" s="3">
        <f t="shared" si="5"/>
        <v>0</v>
      </c>
      <c r="Z16" s="3">
        <f t="shared" si="5"/>
        <v>7</v>
      </c>
      <c r="AA16" s="3">
        <f t="shared" si="5"/>
        <v>0</v>
      </c>
      <c r="AB16" s="3">
        <f t="shared" si="5"/>
        <v>2</v>
      </c>
      <c r="AC16" s="3">
        <f t="shared" si="5"/>
        <v>0</v>
      </c>
      <c r="AD16" s="3">
        <f t="shared" si="5"/>
        <v>0</v>
      </c>
      <c r="AE16" s="3">
        <f t="shared" si="5"/>
        <v>4</v>
      </c>
      <c r="AF16" s="3">
        <f t="shared" si="5"/>
        <v>8</v>
      </c>
      <c r="AG16" s="16">
        <f t="shared" si="3"/>
        <v>278</v>
      </c>
      <c r="AH16" s="20">
        <v>33</v>
      </c>
    </row>
    <row r="17" spans="2:34">
      <c r="B17" s="15">
        <v>35</v>
      </c>
      <c r="C17" s="3">
        <f t="shared" si="5"/>
        <v>51</v>
      </c>
      <c r="D17" s="3">
        <f t="shared" si="5"/>
        <v>29</v>
      </c>
      <c r="E17" s="3">
        <f t="shared" si="5"/>
        <v>5</v>
      </c>
      <c r="F17" s="3">
        <f t="shared" si="5"/>
        <v>0</v>
      </c>
      <c r="G17" s="3">
        <f t="shared" si="5"/>
        <v>0</v>
      </c>
      <c r="H17" s="3">
        <f t="shared" si="2"/>
        <v>59</v>
      </c>
      <c r="I17" s="3">
        <f t="shared" si="5"/>
        <v>0</v>
      </c>
      <c r="J17" s="3">
        <f t="shared" si="5"/>
        <v>1</v>
      </c>
      <c r="K17" s="3">
        <f t="shared" si="5"/>
        <v>0</v>
      </c>
      <c r="L17" s="3">
        <f t="shared" si="5"/>
        <v>2</v>
      </c>
      <c r="M17" s="3">
        <f t="shared" si="5"/>
        <v>1</v>
      </c>
      <c r="N17" s="3">
        <f t="shared" si="5"/>
        <v>0</v>
      </c>
      <c r="O17" s="3">
        <f t="shared" si="5"/>
        <v>1</v>
      </c>
      <c r="P17" s="3">
        <f t="shared" si="5"/>
        <v>2</v>
      </c>
      <c r="Q17" s="3">
        <f t="shared" si="5"/>
        <v>0</v>
      </c>
      <c r="R17" s="3">
        <f t="shared" si="5"/>
        <v>0</v>
      </c>
      <c r="S17" s="3">
        <f t="shared" si="5"/>
        <v>0</v>
      </c>
      <c r="T17" s="3">
        <f t="shared" si="5"/>
        <v>0</v>
      </c>
      <c r="U17" s="3">
        <f t="shared" si="5"/>
        <v>0</v>
      </c>
      <c r="V17" s="3">
        <f t="shared" si="5"/>
        <v>0</v>
      </c>
      <c r="W17" s="3">
        <f t="shared" si="5"/>
        <v>0</v>
      </c>
      <c r="X17" s="3">
        <f t="shared" si="5"/>
        <v>0</v>
      </c>
      <c r="Y17" s="3">
        <f t="shared" si="5"/>
        <v>0</v>
      </c>
      <c r="Z17" s="3">
        <f t="shared" si="5"/>
        <v>4</v>
      </c>
      <c r="AA17" s="3">
        <f t="shared" si="5"/>
        <v>0</v>
      </c>
      <c r="AB17" s="3">
        <f t="shared" si="5"/>
        <v>0</v>
      </c>
      <c r="AC17" s="3">
        <f t="shared" si="5"/>
        <v>0</v>
      </c>
      <c r="AD17" s="3">
        <f t="shared" si="5"/>
        <v>0</v>
      </c>
      <c r="AE17" s="3">
        <f t="shared" si="5"/>
        <v>1</v>
      </c>
      <c r="AF17" s="3">
        <f t="shared" si="5"/>
        <v>3</v>
      </c>
      <c r="AG17" s="16">
        <f t="shared" si="3"/>
        <v>155</v>
      </c>
      <c r="AH17" s="20">
        <v>35</v>
      </c>
    </row>
    <row r="18" spans="2:34">
      <c r="B18" s="15">
        <v>37</v>
      </c>
      <c r="C18" s="3">
        <f t="shared" si="5"/>
        <v>26</v>
      </c>
      <c r="D18" s="3">
        <f t="shared" si="5"/>
        <v>5</v>
      </c>
      <c r="E18" s="3">
        <f t="shared" si="5"/>
        <v>2</v>
      </c>
      <c r="F18" s="3">
        <f t="shared" si="5"/>
        <v>0</v>
      </c>
      <c r="G18" s="3">
        <f t="shared" si="5"/>
        <v>0</v>
      </c>
      <c r="H18" s="3">
        <f t="shared" si="2"/>
        <v>58</v>
      </c>
      <c r="I18" s="3">
        <f t="shared" si="5"/>
        <v>0</v>
      </c>
      <c r="J18" s="3">
        <f t="shared" si="5"/>
        <v>0</v>
      </c>
      <c r="K18" s="3">
        <f t="shared" si="5"/>
        <v>0</v>
      </c>
      <c r="L18" s="3">
        <f t="shared" si="5"/>
        <v>3</v>
      </c>
      <c r="M18" s="3">
        <f t="shared" si="5"/>
        <v>2</v>
      </c>
      <c r="N18" s="3">
        <f t="shared" si="5"/>
        <v>0</v>
      </c>
      <c r="O18" s="3">
        <f t="shared" si="5"/>
        <v>0</v>
      </c>
      <c r="P18" s="3">
        <f t="shared" si="5"/>
        <v>0</v>
      </c>
      <c r="Q18" s="3">
        <f t="shared" si="5"/>
        <v>0</v>
      </c>
      <c r="R18" s="3">
        <f t="shared" si="5"/>
        <v>0</v>
      </c>
      <c r="S18" s="3">
        <f t="shared" si="5"/>
        <v>0</v>
      </c>
      <c r="T18" s="3">
        <f t="shared" si="5"/>
        <v>1</v>
      </c>
      <c r="U18" s="3">
        <f t="shared" si="5"/>
        <v>0</v>
      </c>
      <c r="V18" s="3">
        <f t="shared" si="5"/>
        <v>0</v>
      </c>
      <c r="W18" s="3">
        <f t="shared" si="5"/>
        <v>0</v>
      </c>
      <c r="X18" s="3">
        <f t="shared" si="5"/>
        <v>0</v>
      </c>
      <c r="Y18" s="3">
        <f t="shared" si="5"/>
        <v>0</v>
      </c>
      <c r="Z18" s="3">
        <f t="shared" si="5"/>
        <v>4</v>
      </c>
      <c r="AA18" s="3">
        <f t="shared" si="5"/>
        <v>0</v>
      </c>
      <c r="AB18" s="3">
        <f t="shared" si="5"/>
        <v>0</v>
      </c>
      <c r="AC18" s="3">
        <f t="shared" si="5"/>
        <v>0</v>
      </c>
      <c r="AD18" s="3">
        <f t="shared" si="5"/>
        <v>0</v>
      </c>
      <c r="AE18" s="3">
        <f t="shared" si="5"/>
        <v>3</v>
      </c>
      <c r="AF18" s="3">
        <f t="shared" si="5"/>
        <v>3</v>
      </c>
      <c r="AG18" s="16">
        <f t="shared" si="3"/>
        <v>101</v>
      </c>
      <c r="AH18" s="15">
        <v>37</v>
      </c>
    </row>
    <row r="19" spans="2:34">
      <c r="B19" s="15">
        <v>39</v>
      </c>
      <c r="C19" s="3">
        <f t="shared" si="5"/>
        <v>21</v>
      </c>
      <c r="D19" s="3">
        <f t="shared" si="5"/>
        <v>9</v>
      </c>
      <c r="E19" s="3">
        <f t="shared" si="5"/>
        <v>3</v>
      </c>
      <c r="F19" s="3">
        <f t="shared" si="5"/>
        <v>0</v>
      </c>
      <c r="G19" s="3">
        <f t="shared" si="5"/>
        <v>0</v>
      </c>
      <c r="H19" s="3">
        <f t="shared" si="2"/>
        <v>54</v>
      </c>
      <c r="I19" s="3">
        <f t="shared" si="5"/>
        <v>1</v>
      </c>
      <c r="J19" s="3">
        <f t="shared" si="5"/>
        <v>0</v>
      </c>
      <c r="K19" s="3">
        <f t="shared" si="5"/>
        <v>0</v>
      </c>
      <c r="L19" s="3">
        <f t="shared" si="5"/>
        <v>5</v>
      </c>
      <c r="M19" s="3">
        <f t="shared" si="5"/>
        <v>5</v>
      </c>
      <c r="N19" s="3">
        <f t="shared" si="5"/>
        <v>0</v>
      </c>
      <c r="O19" s="3">
        <f t="shared" si="5"/>
        <v>0</v>
      </c>
      <c r="P19" s="3">
        <f t="shared" si="5"/>
        <v>0</v>
      </c>
      <c r="Q19" s="3">
        <f t="shared" si="5"/>
        <v>0</v>
      </c>
      <c r="R19" s="3">
        <f t="shared" si="5"/>
        <v>0</v>
      </c>
      <c r="S19" s="3">
        <f t="shared" si="5"/>
        <v>0</v>
      </c>
      <c r="T19" s="3">
        <f t="shared" si="5"/>
        <v>0</v>
      </c>
      <c r="U19" s="3">
        <f t="shared" si="5"/>
        <v>0</v>
      </c>
      <c r="V19" s="3">
        <f t="shared" si="5"/>
        <v>0</v>
      </c>
      <c r="W19" s="3">
        <f t="shared" si="5"/>
        <v>0</v>
      </c>
      <c r="X19" s="3">
        <f t="shared" si="5"/>
        <v>0</v>
      </c>
      <c r="Y19" s="3">
        <f t="shared" si="5"/>
        <v>0</v>
      </c>
      <c r="Z19" s="3">
        <f t="shared" si="5"/>
        <v>0</v>
      </c>
      <c r="AA19" s="3">
        <f t="shared" si="5"/>
        <v>0</v>
      </c>
      <c r="AB19" s="3">
        <f t="shared" si="5"/>
        <v>3</v>
      </c>
      <c r="AC19" s="3">
        <f t="shared" si="5"/>
        <v>0</v>
      </c>
      <c r="AD19" s="3">
        <f t="shared" si="5"/>
        <v>0</v>
      </c>
      <c r="AE19" s="3">
        <f t="shared" si="5"/>
        <v>0</v>
      </c>
      <c r="AF19" s="3">
        <f t="shared" si="5"/>
        <v>1</v>
      </c>
      <c r="AG19" s="16">
        <f t="shared" si="3"/>
        <v>101</v>
      </c>
      <c r="AH19" s="15">
        <v>39</v>
      </c>
    </row>
    <row r="20" spans="2:34">
      <c r="B20" s="15">
        <v>41</v>
      </c>
      <c r="C20" s="3">
        <f t="shared" si="5"/>
        <v>3</v>
      </c>
      <c r="D20" s="3">
        <f t="shared" si="5"/>
        <v>0</v>
      </c>
      <c r="E20" s="3">
        <f t="shared" si="5"/>
        <v>0</v>
      </c>
      <c r="F20" s="3">
        <f t="shared" si="5"/>
        <v>0</v>
      </c>
      <c r="G20" s="3">
        <f t="shared" si="5"/>
        <v>0</v>
      </c>
      <c r="H20" s="3">
        <f t="shared" si="2"/>
        <v>7</v>
      </c>
      <c r="I20" s="3">
        <f t="shared" si="5"/>
        <v>0</v>
      </c>
      <c r="J20" s="3">
        <f t="shared" si="5"/>
        <v>0</v>
      </c>
      <c r="K20" s="3">
        <f t="shared" si="5"/>
        <v>0</v>
      </c>
      <c r="L20" s="3">
        <f t="shared" si="5"/>
        <v>0</v>
      </c>
      <c r="M20" s="3">
        <f t="shared" si="5"/>
        <v>0</v>
      </c>
      <c r="N20" s="3">
        <f t="shared" si="5"/>
        <v>0</v>
      </c>
      <c r="O20" s="3">
        <f t="shared" si="5"/>
        <v>0</v>
      </c>
      <c r="P20" s="3">
        <f t="shared" si="5"/>
        <v>0</v>
      </c>
      <c r="Q20" s="3">
        <f t="shared" si="5"/>
        <v>0</v>
      </c>
      <c r="R20" s="3">
        <f t="shared" si="5"/>
        <v>0</v>
      </c>
      <c r="S20" s="3">
        <f t="shared" si="5"/>
        <v>0</v>
      </c>
      <c r="T20" s="3">
        <f t="shared" si="5"/>
        <v>0</v>
      </c>
      <c r="U20" s="3">
        <f t="shared" si="5"/>
        <v>0</v>
      </c>
      <c r="V20" s="3">
        <f t="shared" si="5"/>
        <v>0</v>
      </c>
      <c r="W20" s="3">
        <f t="shared" si="5"/>
        <v>0</v>
      </c>
      <c r="X20" s="3">
        <f t="shared" si="5"/>
        <v>0</v>
      </c>
      <c r="Y20" s="3">
        <f t="shared" si="5"/>
        <v>0</v>
      </c>
      <c r="Z20" s="3">
        <f t="shared" si="5"/>
        <v>0</v>
      </c>
      <c r="AA20" s="3">
        <f t="shared" ref="AA20:AF20" si="6">SUM(AA45,AA70)</f>
        <v>0</v>
      </c>
      <c r="AB20" s="3">
        <f t="shared" si="6"/>
        <v>0</v>
      </c>
      <c r="AC20" s="3">
        <f t="shared" si="6"/>
        <v>0</v>
      </c>
      <c r="AD20" s="3">
        <f t="shared" si="6"/>
        <v>0</v>
      </c>
      <c r="AE20" s="3">
        <f t="shared" si="6"/>
        <v>1</v>
      </c>
      <c r="AF20" s="3">
        <f t="shared" si="6"/>
        <v>0</v>
      </c>
      <c r="AG20" s="16">
        <f t="shared" si="3"/>
        <v>10</v>
      </c>
      <c r="AH20" s="15">
        <v>41</v>
      </c>
    </row>
    <row r="21" spans="2:34">
      <c r="B21" s="15" t="s">
        <v>8</v>
      </c>
      <c r="C21" s="3">
        <f t="shared" ref="C21:AF22" si="7">SUM(C46,C71)</f>
        <v>73</v>
      </c>
      <c r="D21" s="3">
        <f t="shared" si="7"/>
        <v>23</v>
      </c>
      <c r="E21" s="3">
        <f t="shared" si="7"/>
        <v>3</v>
      </c>
      <c r="F21" s="3">
        <f t="shared" si="7"/>
        <v>1</v>
      </c>
      <c r="G21" s="3">
        <f t="shared" si="7"/>
        <v>0</v>
      </c>
      <c r="H21" s="3">
        <f t="shared" si="2"/>
        <v>67</v>
      </c>
      <c r="I21" s="3">
        <f t="shared" si="7"/>
        <v>0</v>
      </c>
      <c r="J21" s="3">
        <f t="shared" si="7"/>
        <v>0</v>
      </c>
      <c r="K21" s="3">
        <f t="shared" si="7"/>
        <v>0</v>
      </c>
      <c r="L21" s="3">
        <f t="shared" si="7"/>
        <v>2</v>
      </c>
      <c r="M21" s="3">
        <f t="shared" si="7"/>
        <v>2</v>
      </c>
      <c r="N21" s="3">
        <f t="shared" si="7"/>
        <v>0</v>
      </c>
      <c r="O21" s="3">
        <f t="shared" si="7"/>
        <v>0</v>
      </c>
      <c r="P21" s="3">
        <f t="shared" si="7"/>
        <v>0</v>
      </c>
      <c r="Q21" s="3">
        <f t="shared" si="7"/>
        <v>0</v>
      </c>
      <c r="R21" s="3">
        <f t="shared" si="7"/>
        <v>0</v>
      </c>
      <c r="S21" s="3">
        <f t="shared" si="7"/>
        <v>0</v>
      </c>
      <c r="T21" s="3">
        <f t="shared" si="7"/>
        <v>0</v>
      </c>
      <c r="U21" s="3">
        <f t="shared" si="7"/>
        <v>0</v>
      </c>
      <c r="V21" s="3">
        <f t="shared" si="7"/>
        <v>0</v>
      </c>
      <c r="W21" s="3">
        <f t="shared" si="7"/>
        <v>0</v>
      </c>
      <c r="X21" s="3">
        <f t="shared" si="7"/>
        <v>0</v>
      </c>
      <c r="Y21" s="3">
        <f t="shared" si="7"/>
        <v>0</v>
      </c>
      <c r="Z21" s="3">
        <f t="shared" si="7"/>
        <v>9</v>
      </c>
      <c r="AA21" s="3">
        <f t="shared" si="7"/>
        <v>0</v>
      </c>
      <c r="AB21" s="3">
        <f t="shared" si="7"/>
        <v>4</v>
      </c>
      <c r="AC21" s="3">
        <f t="shared" si="7"/>
        <v>0</v>
      </c>
      <c r="AD21" s="3">
        <f t="shared" si="7"/>
        <v>0</v>
      </c>
      <c r="AE21" s="3">
        <f t="shared" si="7"/>
        <v>4</v>
      </c>
      <c r="AF21" s="3">
        <f t="shared" si="7"/>
        <v>1</v>
      </c>
      <c r="AG21" s="16">
        <f t="shared" si="3"/>
        <v>184</v>
      </c>
      <c r="AH21" s="20" t="s">
        <v>8</v>
      </c>
    </row>
    <row r="22" spans="2:34">
      <c r="B22" s="15" t="s">
        <v>7</v>
      </c>
      <c r="C22" s="3">
        <f t="shared" si="7"/>
        <v>86</v>
      </c>
      <c r="D22" s="3">
        <f t="shared" si="7"/>
        <v>28</v>
      </c>
      <c r="E22" s="3">
        <f t="shared" si="7"/>
        <v>13</v>
      </c>
      <c r="F22" s="3">
        <f t="shared" si="7"/>
        <v>0</v>
      </c>
      <c r="G22" s="3">
        <f t="shared" si="7"/>
        <v>0</v>
      </c>
      <c r="H22" s="3">
        <f t="shared" si="2"/>
        <v>34</v>
      </c>
      <c r="I22" s="3">
        <f t="shared" si="7"/>
        <v>0</v>
      </c>
      <c r="J22" s="3">
        <f t="shared" si="7"/>
        <v>2</v>
      </c>
      <c r="K22" s="3">
        <f t="shared" si="7"/>
        <v>0</v>
      </c>
      <c r="L22" s="3">
        <f t="shared" si="7"/>
        <v>1</v>
      </c>
      <c r="M22" s="3">
        <f t="shared" si="7"/>
        <v>2</v>
      </c>
      <c r="N22" s="3">
        <f t="shared" si="7"/>
        <v>0</v>
      </c>
      <c r="O22" s="3">
        <f t="shared" si="7"/>
        <v>0</v>
      </c>
      <c r="P22" s="3">
        <f t="shared" si="7"/>
        <v>0</v>
      </c>
      <c r="Q22" s="3">
        <f t="shared" si="7"/>
        <v>0</v>
      </c>
      <c r="R22" s="3">
        <f t="shared" si="7"/>
        <v>0</v>
      </c>
      <c r="S22" s="3">
        <f t="shared" si="7"/>
        <v>1</v>
      </c>
      <c r="T22" s="3">
        <f t="shared" si="7"/>
        <v>0</v>
      </c>
      <c r="U22" s="3">
        <f t="shared" si="7"/>
        <v>2</v>
      </c>
      <c r="V22" s="3">
        <f t="shared" si="7"/>
        <v>0</v>
      </c>
      <c r="W22" s="3">
        <f t="shared" si="7"/>
        <v>0</v>
      </c>
      <c r="X22" s="3">
        <f t="shared" si="7"/>
        <v>0</v>
      </c>
      <c r="Y22" s="3">
        <f t="shared" si="7"/>
        <v>0</v>
      </c>
      <c r="Z22" s="3">
        <f t="shared" si="7"/>
        <v>11</v>
      </c>
      <c r="AA22" s="3">
        <f t="shared" si="7"/>
        <v>0</v>
      </c>
      <c r="AB22" s="3">
        <f t="shared" si="7"/>
        <v>0</v>
      </c>
      <c r="AC22" s="3">
        <f t="shared" si="7"/>
        <v>0</v>
      </c>
      <c r="AD22" s="3">
        <f t="shared" si="7"/>
        <v>0</v>
      </c>
      <c r="AE22" s="3">
        <f t="shared" si="7"/>
        <v>1</v>
      </c>
      <c r="AF22" s="3">
        <f t="shared" si="7"/>
        <v>0</v>
      </c>
      <c r="AG22" s="16">
        <f t="shared" si="3"/>
        <v>180</v>
      </c>
      <c r="AH22" s="20" t="s">
        <v>7</v>
      </c>
    </row>
    <row r="23" spans="2:34" ht="15" thickBot="1">
      <c r="B23" s="1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9"/>
      <c r="AH23" s="17"/>
    </row>
    <row r="26" spans="2:34">
      <c r="B26" t="s">
        <v>62</v>
      </c>
      <c r="C26" t="s">
        <v>30</v>
      </c>
      <c r="D26" t="s">
        <v>31</v>
      </c>
      <c r="E26" t="s">
        <v>32</v>
      </c>
      <c r="F26" t="s">
        <v>33</v>
      </c>
      <c r="G26" t="s">
        <v>58</v>
      </c>
      <c r="H26" t="s">
        <v>34</v>
      </c>
      <c r="I26" t="s">
        <v>35</v>
      </c>
      <c r="J26" t="s">
        <v>45</v>
      </c>
      <c r="K26" t="s">
        <v>59</v>
      </c>
      <c r="L26" t="s">
        <v>36</v>
      </c>
      <c r="M26" t="s">
        <v>37</v>
      </c>
      <c r="N26" t="s">
        <v>60</v>
      </c>
      <c r="O26" t="s">
        <v>38</v>
      </c>
      <c r="P26" t="s">
        <v>39</v>
      </c>
      <c r="Q26" t="s">
        <v>41</v>
      </c>
      <c r="R26" t="s">
        <v>40</v>
      </c>
      <c r="S26" t="s">
        <v>42</v>
      </c>
      <c r="T26" t="s">
        <v>46</v>
      </c>
      <c r="U26" t="s">
        <v>43</v>
      </c>
      <c r="V26" t="s">
        <v>44</v>
      </c>
      <c r="W26" t="s">
        <v>47</v>
      </c>
      <c r="X26" t="s">
        <v>48</v>
      </c>
      <c r="Y26" t="s">
        <v>49</v>
      </c>
      <c r="Z26" t="s">
        <v>50</v>
      </c>
      <c r="AA26" t="s">
        <v>56</v>
      </c>
      <c r="AB26" t="s">
        <v>52</v>
      </c>
      <c r="AC26" t="s">
        <v>51</v>
      </c>
      <c r="AD26" t="s">
        <v>61</v>
      </c>
      <c r="AE26" t="s">
        <v>53</v>
      </c>
      <c r="AF26" t="s">
        <v>54</v>
      </c>
    </row>
    <row r="27" spans="2:34">
      <c r="B27">
        <v>1</v>
      </c>
      <c r="C27">
        <v>16</v>
      </c>
      <c r="D27">
        <v>4</v>
      </c>
      <c r="H27">
        <v>18</v>
      </c>
      <c r="I27">
        <v>2</v>
      </c>
      <c r="K27">
        <v>1</v>
      </c>
      <c r="N27">
        <v>1</v>
      </c>
      <c r="Z27">
        <v>6</v>
      </c>
      <c r="AB27">
        <v>1</v>
      </c>
      <c r="AC27">
        <v>1</v>
      </c>
    </row>
    <row r="28" spans="2:34">
      <c r="B28">
        <v>3</v>
      </c>
      <c r="C28">
        <v>17</v>
      </c>
      <c r="D28">
        <v>1</v>
      </c>
      <c r="E28">
        <v>1</v>
      </c>
      <c r="H28">
        <v>27</v>
      </c>
      <c r="M28">
        <v>1</v>
      </c>
      <c r="Z28">
        <v>3</v>
      </c>
      <c r="AC28">
        <v>3</v>
      </c>
      <c r="AE28">
        <v>1</v>
      </c>
      <c r="AF28">
        <v>1</v>
      </c>
    </row>
    <row r="29" spans="2:34">
      <c r="B29">
        <v>5</v>
      </c>
      <c r="C29">
        <v>6</v>
      </c>
      <c r="D29">
        <v>4</v>
      </c>
      <c r="H29">
        <v>14</v>
      </c>
      <c r="Z29">
        <v>5</v>
      </c>
      <c r="AF29">
        <v>2</v>
      </c>
    </row>
    <row r="30" spans="2:34">
      <c r="B30">
        <v>7</v>
      </c>
      <c r="C30">
        <v>14</v>
      </c>
      <c r="D30">
        <v>11</v>
      </c>
      <c r="E30">
        <v>1</v>
      </c>
      <c r="H30">
        <v>46</v>
      </c>
      <c r="J30">
        <v>1</v>
      </c>
      <c r="V30">
        <v>1</v>
      </c>
      <c r="Z30">
        <v>4</v>
      </c>
      <c r="AA30">
        <v>1</v>
      </c>
    </row>
    <row r="31" spans="2:34">
      <c r="B31">
        <v>9</v>
      </c>
      <c r="C31">
        <v>31</v>
      </c>
      <c r="D31">
        <v>6</v>
      </c>
      <c r="H31">
        <v>90</v>
      </c>
      <c r="Y31">
        <v>15</v>
      </c>
      <c r="AE31">
        <v>2</v>
      </c>
      <c r="AF31">
        <v>3</v>
      </c>
    </row>
    <row r="32" spans="2:34">
      <c r="B32">
        <v>11</v>
      </c>
      <c r="C32">
        <v>17</v>
      </c>
      <c r="D32">
        <v>3</v>
      </c>
      <c r="H32">
        <v>30</v>
      </c>
      <c r="M32">
        <v>1</v>
      </c>
      <c r="R32">
        <v>1</v>
      </c>
      <c r="Z32">
        <v>7</v>
      </c>
      <c r="AF32">
        <v>1</v>
      </c>
    </row>
    <row r="33" spans="2:32">
      <c r="B33">
        <v>13</v>
      </c>
      <c r="C33">
        <v>13</v>
      </c>
      <c r="D33">
        <v>5</v>
      </c>
      <c r="E33">
        <v>6</v>
      </c>
      <c r="H33">
        <v>50</v>
      </c>
      <c r="O33">
        <v>1</v>
      </c>
      <c r="R33">
        <v>1</v>
      </c>
      <c r="Z33">
        <v>7</v>
      </c>
    </row>
    <row r="34" spans="2:32">
      <c r="B34">
        <v>15</v>
      </c>
      <c r="C34">
        <v>37</v>
      </c>
      <c r="D34">
        <v>13</v>
      </c>
      <c r="E34">
        <v>4</v>
      </c>
      <c r="H34">
        <v>59</v>
      </c>
      <c r="S34">
        <v>1</v>
      </c>
      <c r="U34">
        <v>1</v>
      </c>
      <c r="Z34">
        <v>14</v>
      </c>
      <c r="AB34">
        <v>1</v>
      </c>
    </row>
    <row r="35" spans="2:32">
      <c r="B35">
        <v>17</v>
      </c>
      <c r="C35">
        <v>49</v>
      </c>
      <c r="D35">
        <v>13</v>
      </c>
      <c r="E35">
        <v>1</v>
      </c>
      <c r="H35">
        <v>58.5</v>
      </c>
      <c r="I35">
        <v>2</v>
      </c>
      <c r="J35">
        <v>2</v>
      </c>
      <c r="Z35">
        <v>6</v>
      </c>
      <c r="AA35">
        <v>1</v>
      </c>
    </row>
    <row r="36" spans="2:32">
      <c r="B36">
        <v>19</v>
      </c>
      <c r="C36">
        <v>39</v>
      </c>
      <c r="D36">
        <v>15</v>
      </c>
      <c r="E36">
        <v>7</v>
      </c>
      <c r="H36">
        <v>56</v>
      </c>
      <c r="L36">
        <v>2</v>
      </c>
      <c r="M36">
        <v>1</v>
      </c>
      <c r="R36">
        <v>1</v>
      </c>
      <c r="Z36">
        <v>17</v>
      </c>
      <c r="AB36">
        <v>1</v>
      </c>
      <c r="AF36">
        <v>3</v>
      </c>
    </row>
    <row r="37" spans="2:32">
      <c r="B37">
        <v>23</v>
      </c>
      <c r="C37">
        <v>82</v>
      </c>
      <c r="D37">
        <v>14</v>
      </c>
      <c r="E37">
        <v>1</v>
      </c>
      <c r="H37">
        <v>62</v>
      </c>
      <c r="J37">
        <v>1</v>
      </c>
      <c r="O37">
        <v>2</v>
      </c>
      <c r="V37">
        <v>2</v>
      </c>
      <c r="Z37">
        <v>16</v>
      </c>
      <c r="AB37">
        <v>3</v>
      </c>
      <c r="AE37">
        <v>1</v>
      </c>
      <c r="AF37">
        <v>2</v>
      </c>
    </row>
    <row r="38" spans="2:32">
      <c r="B38">
        <v>25</v>
      </c>
      <c r="C38">
        <v>60</v>
      </c>
      <c r="D38">
        <v>29</v>
      </c>
      <c r="E38">
        <v>8</v>
      </c>
      <c r="H38">
        <v>36</v>
      </c>
      <c r="J38">
        <v>1</v>
      </c>
      <c r="L38">
        <v>1</v>
      </c>
      <c r="Z38">
        <v>10</v>
      </c>
      <c r="AE38">
        <v>2</v>
      </c>
      <c r="AF38">
        <v>2</v>
      </c>
    </row>
    <row r="39" spans="2:32">
      <c r="B39">
        <v>27</v>
      </c>
      <c r="C39">
        <v>103</v>
      </c>
      <c r="D39">
        <v>22</v>
      </c>
      <c r="E39">
        <v>8</v>
      </c>
      <c r="H39">
        <v>48</v>
      </c>
      <c r="J39">
        <v>2</v>
      </c>
      <c r="M39">
        <v>1</v>
      </c>
      <c r="O39">
        <v>1</v>
      </c>
      <c r="Z39">
        <v>6</v>
      </c>
      <c r="AE39">
        <v>1</v>
      </c>
      <c r="AF39">
        <v>1</v>
      </c>
    </row>
    <row r="40" spans="2:32">
      <c r="B40">
        <v>29</v>
      </c>
      <c r="C40">
        <v>76</v>
      </c>
      <c r="D40">
        <v>25</v>
      </c>
      <c r="E40">
        <v>11</v>
      </c>
      <c r="F40">
        <v>1</v>
      </c>
      <c r="H40">
        <v>53</v>
      </c>
      <c r="Z40">
        <v>7</v>
      </c>
    </row>
    <row r="41" spans="2:32">
      <c r="B41">
        <v>33</v>
      </c>
      <c r="C41">
        <v>76</v>
      </c>
      <c r="D41">
        <v>17</v>
      </c>
      <c r="H41">
        <v>48</v>
      </c>
      <c r="J41">
        <v>2</v>
      </c>
      <c r="L41">
        <v>2</v>
      </c>
      <c r="Q41">
        <v>1</v>
      </c>
      <c r="T41">
        <v>2</v>
      </c>
      <c r="X41">
        <v>1</v>
      </c>
      <c r="Z41">
        <v>1</v>
      </c>
      <c r="AB41">
        <v>2</v>
      </c>
      <c r="AE41">
        <v>1</v>
      </c>
      <c r="AF41">
        <v>3</v>
      </c>
    </row>
    <row r="42" spans="2:32">
      <c r="B42">
        <v>35</v>
      </c>
      <c r="C42">
        <v>38</v>
      </c>
      <c r="D42">
        <v>15</v>
      </c>
      <c r="E42">
        <v>2</v>
      </c>
      <c r="H42">
        <v>28</v>
      </c>
      <c r="J42">
        <v>1</v>
      </c>
      <c r="O42">
        <v>1</v>
      </c>
      <c r="P42">
        <v>2</v>
      </c>
      <c r="Z42">
        <v>2</v>
      </c>
      <c r="AF42">
        <v>3</v>
      </c>
    </row>
    <row r="43" spans="2:32">
      <c r="B43">
        <v>37</v>
      </c>
      <c r="C43">
        <v>10</v>
      </c>
      <c r="D43">
        <v>2</v>
      </c>
      <c r="H43">
        <v>17</v>
      </c>
      <c r="L43">
        <v>1</v>
      </c>
      <c r="Z43">
        <v>4</v>
      </c>
      <c r="AE43">
        <v>1</v>
      </c>
      <c r="AF43">
        <v>2</v>
      </c>
    </row>
    <row r="44" spans="2:32">
      <c r="B44">
        <v>39</v>
      </c>
      <c r="C44">
        <v>10</v>
      </c>
      <c r="D44">
        <v>4</v>
      </c>
      <c r="E44">
        <v>1</v>
      </c>
      <c r="H44">
        <v>15</v>
      </c>
      <c r="L44">
        <v>1</v>
      </c>
      <c r="AB44">
        <v>3</v>
      </c>
      <c r="AF44">
        <v>1</v>
      </c>
    </row>
    <row r="45" spans="2:32">
      <c r="B45">
        <v>41</v>
      </c>
      <c r="C45">
        <v>3</v>
      </c>
      <c r="H45">
        <v>7</v>
      </c>
      <c r="AE45">
        <v>1</v>
      </c>
    </row>
    <row r="46" spans="2:32">
      <c r="B46" t="s">
        <v>8</v>
      </c>
      <c r="C46">
        <v>73</v>
      </c>
      <c r="D46">
        <v>23</v>
      </c>
      <c r="E46">
        <v>3</v>
      </c>
      <c r="F46">
        <v>1</v>
      </c>
      <c r="H46">
        <v>67</v>
      </c>
      <c r="L46">
        <v>2</v>
      </c>
      <c r="M46">
        <v>2</v>
      </c>
      <c r="Z46">
        <v>9</v>
      </c>
      <c r="AB46">
        <v>4</v>
      </c>
      <c r="AE46">
        <v>4</v>
      </c>
      <c r="AF46">
        <v>1</v>
      </c>
    </row>
    <row r="47" spans="2:32">
      <c r="B47" t="s">
        <v>7</v>
      </c>
      <c r="C47">
        <v>86</v>
      </c>
      <c r="D47">
        <v>28</v>
      </c>
      <c r="E47">
        <v>13</v>
      </c>
      <c r="H47">
        <v>34</v>
      </c>
      <c r="J47">
        <v>2</v>
      </c>
      <c r="L47">
        <v>1</v>
      </c>
      <c r="M47">
        <v>2</v>
      </c>
      <c r="S47">
        <v>1</v>
      </c>
      <c r="U47">
        <v>2</v>
      </c>
      <c r="Z47">
        <v>11</v>
      </c>
      <c r="AE47">
        <v>1</v>
      </c>
    </row>
    <row r="51" spans="2:32">
      <c r="B51" t="s">
        <v>63</v>
      </c>
      <c r="C51" t="s">
        <v>30</v>
      </c>
      <c r="D51" t="s">
        <v>31</v>
      </c>
      <c r="E51" t="s">
        <v>32</v>
      </c>
      <c r="F51" t="s">
        <v>33</v>
      </c>
      <c r="G51" t="s">
        <v>58</v>
      </c>
      <c r="H51" t="s">
        <v>34</v>
      </c>
      <c r="I51" t="s">
        <v>35</v>
      </c>
      <c r="J51" t="s">
        <v>45</v>
      </c>
      <c r="K51" t="s">
        <v>59</v>
      </c>
      <c r="L51" t="s">
        <v>36</v>
      </c>
      <c r="M51" t="s">
        <v>37</v>
      </c>
      <c r="N51" t="s">
        <v>60</v>
      </c>
      <c r="O51" t="s">
        <v>38</v>
      </c>
      <c r="P51" t="s">
        <v>39</v>
      </c>
      <c r="Q51" t="s">
        <v>41</v>
      </c>
      <c r="R51" t="s">
        <v>40</v>
      </c>
      <c r="S51" t="s">
        <v>42</v>
      </c>
      <c r="T51" t="s">
        <v>46</v>
      </c>
      <c r="U51" t="s">
        <v>43</v>
      </c>
      <c r="V51" t="s">
        <v>44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52</v>
      </c>
      <c r="AC51" t="s">
        <v>51</v>
      </c>
      <c r="AD51" t="s">
        <v>61</v>
      </c>
      <c r="AE51" t="s">
        <v>53</v>
      </c>
      <c r="AF51" t="s">
        <v>54</v>
      </c>
    </row>
    <row r="52" spans="2:32">
      <c r="B52">
        <v>1</v>
      </c>
      <c r="C52">
        <v>24</v>
      </c>
      <c r="D52">
        <v>8</v>
      </c>
      <c r="E52">
        <v>3</v>
      </c>
      <c r="H52">
        <v>50</v>
      </c>
      <c r="I52">
        <v>3</v>
      </c>
      <c r="O52">
        <v>1</v>
      </c>
      <c r="Z52">
        <v>4</v>
      </c>
      <c r="AA52">
        <v>6</v>
      </c>
      <c r="AB52">
        <v>2</v>
      </c>
      <c r="AC52">
        <v>1</v>
      </c>
      <c r="AE52">
        <v>1</v>
      </c>
    </row>
    <row r="53" spans="2:32">
      <c r="B53">
        <v>3</v>
      </c>
      <c r="C53">
        <v>53</v>
      </c>
      <c r="D53">
        <v>15</v>
      </c>
      <c r="E53">
        <v>3</v>
      </c>
      <c r="H53">
        <v>95</v>
      </c>
      <c r="I53">
        <v>1</v>
      </c>
      <c r="P53">
        <v>1</v>
      </c>
      <c r="Z53">
        <v>6</v>
      </c>
      <c r="AB53">
        <v>2</v>
      </c>
      <c r="AD53">
        <v>1</v>
      </c>
    </row>
    <row r="54" spans="2:32">
      <c r="B54">
        <v>5</v>
      </c>
      <c r="C54">
        <v>18</v>
      </c>
      <c r="D54">
        <v>6</v>
      </c>
      <c r="E54">
        <v>1</v>
      </c>
      <c r="H54">
        <v>45</v>
      </c>
      <c r="Z54">
        <v>5</v>
      </c>
      <c r="AA54">
        <v>1</v>
      </c>
      <c r="AE54">
        <v>1</v>
      </c>
      <c r="AF54">
        <v>1</v>
      </c>
    </row>
    <row r="55" spans="2:32">
      <c r="B55">
        <v>7</v>
      </c>
      <c r="C55">
        <v>24</v>
      </c>
      <c r="D55">
        <v>6</v>
      </c>
      <c r="E55">
        <v>3</v>
      </c>
      <c r="G55">
        <v>3</v>
      </c>
      <c r="H55">
        <v>46</v>
      </c>
      <c r="I55">
        <v>3</v>
      </c>
      <c r="M55">
        <v>1</v>
      </c>
      <c r="Z55">
        <v>6</v>
      </c>
      <c r="AA55">
        <v>2</v>
      </c>
      <c r="AE55">
        <v>1</v>
      </c>
    </row>
    <row r="56" spans="2:32">
      <c r="B56">
        <v>9</v>
      </c>
      <c r="C56">
        <v>19</v>
      </c>
      <c r="D56">
        <v>10</v>
      </c>
      <c r="E56">
        <v>1</v>
      </c>
      <c r="H56">
        <v>72</v>
      </c>
      <c r="P56">
        <v>1</v>
      </c>
      <c r="V56">
        <v>1</v>
      </c>
      <c r="Z56">
        <v>16</v>
      </c>
      <c r="AB56">
        <v>2</v>
      </c>
      <c r="AE56">
        <v>2</v>
      </c>
      <c r="AF56">
        <v>1</v>
      </c>
    </row>
    <row r="57" spans="2:32">
      <c r="B57">
        <v>11</v>
      </c>
      <c r="C57">
        <v>38</v>
      </c>
      <c r="D57">
        <v>15</v>
      </c>
      <c r="E57">
        <v>3</v>
      </c>
      <c r="G57">
        <v>1</v>
      </c>
      <c r="H57">
        <v>89</v>
      </c>
      <c r="L57">
        <v>1</v>
      </c>
      <c r="M57">
        <v>1</v>
      </c>
      <c r="O57">
        <v>1</v>
      </c>
      <c r="R57">
        <v>3</v>
      </c>
      <c r="Z57">
        <v>7</v>
      </c>
      <c r="AB57">
        <v>2</v>
      </c>
    </row>
    <row r="58" spans="2:32">
      <c r="B58">
        <v>13</v>
      </c>
      <c r="C58">
        <v>31</v>
      </c>
      <c r="D58">
        <v>14</v>
      </c>
      <c r="E58">
        <v>8</v>
      </c>
      <c r="H58">
        <v>52</v>
      </c>
      <c r="P58">
        <v>1</v>
      </c>
      <c r="Q58">
        <v>1</v>
      </c>
      <c r="S58">
        <v>1</v>
      </c>
      <c r="Z58">
        <v>11</v>
      </c>
      <c r="AB58">
        <v>2</v>
      </c>
      <c r="AE58">
        <v>5</v>
      </c>
    </row>
    <row r="59" spans="2:32">
      <c r="B59">
        <v>15</v>
      </c>
    </row>
    <row r="60" spans="2:32">
      <c r="B60">
        <v>17</v>
      </c>
      <c r="C60">
        <v>33</v>
      </c>
      <c r="D60">
        <v>15</v>
      </c>
      <c r="E60">
        <v>3</v>
      </c>
      <c r="H60">
        <v>52</v>
      </c>
      <c r="M60">
        <v>2</v>
      </c>
      <c r="P60">
        <v>1</v>
      </c>
      <c r="U60">
        <v>1</v>
      </c>
      <c r="Z60">
        <v>13</v>
      </c>
      <c r="AB60">
        <v>2</v>
      </c>
      <c r="AE60">
        <v>1</v>
      </c>
    </row>
    <row r="61" spans="2:32">
      <c r="B61">
        <v>19</v>
      </c>
    </row>
    <row r="62" spans="2:32">
      <c r="B62">
        <v>23</v>
      </c>
    </row>
    <row r="63" spans="2:32">
      <c r="B63">
        <v>25</v>
      </c>
    </row>
    <row r="64" spans="2:32">
      <c r="B64">
        <v>27</v>
      </c>
    </row>
    <row r="65" spans="2:32">
      <c r="B65">
        <v>29</v>
      </c>
    </row>
    <row r="66" spans="2:32">
      <c r="B66">
        <v>33</v>
      </c>
      <c r="C66">
        <v>50</v>
      </c>
      <c r="D66">
        <v>18</v>
      </c>
      <c r="E66">
        <v>12</v>
      </c>
      <c r="H66">
        <v>36</v>
      </c>
      <c r="J66">
        <v>1</v>
      </c>
      <c r="M66">
        <v>1</v>
      </c>
      <c r="V66">
        <v>2</v>
      </c>
      <c r="Z66">
        <v>6</v>
      </c>
      <c r="AE66">
        <v>3</v>
      </c>
      <c r="AF66">
        <v>5</v>
      </c>
    </row>
    <row r="67" spans="2:32">
      <c r="B67">
        <v>35</v>
      </c>
      <c r="C67">
        <v>13</v>
      </c>
      <c r="D67">
        <v>14</v>
      </c>
      <c r="E67">
        <v>3</v>
      </c>
      <c r="H67">
        <v>31</v>
      </c>
      <c r="L67">
        <v>2</v>
      </c>
      <c r="M67">
        <v>1</v>
      </c>
      <c r="Z67">
        <v>2</v>
      </c>
      <c r="AE67">
        <v>1</v>
      </c>
    </row>
    <row r="68" spans="2:32">
      <c r="B68">
        <v>37</v>
      </c>
      <c r="C68">
        <v>16</v>
      </c>
      <c r="D68">
        <v>3</v>
      </c>
      <c r="E68">
        <v>2</v>
      </c>
      <c r="H68">
        <v>41</v>
      </c>
      <c r="L68">
        <v>2</v>
      </c>
      <c r="M68">
        <v>2</v>
      </c>
      <c r="T68">
        <v>1</v>
      </c>
      <c r="AE68">
        <v>2</v>
      </c>
      <c r="AF68">
        <v>1</v>
      </c>
    </row>
    <row r="69" spans="2:32">
      <c r="B69">
        <v>39</v>
      </c>
      <c r="C69">
        <v>11</v>
      </c>
      <c r="D69">
        <v>5</v>
      </c>
      <c r="E69">
        <v>2</v>
      </c>
      <c r="H69">
        <v>39</v>
      </c>
      <c r="I69">
        <v>1</v>
      </c>
      <c r="L69">
        <v>4</v>
      </c>
      <c r="M69">
        <v>5</v>
      </c>
    </row>
    <row r="70" spans="2:32">
      <c r="B70">
        <v>41</v>
      </c>
    </row>
    <row r="71" spans="2:32">
      <c r="B71" t="s">
        <v>8</v>
      </c>
    </row>
    <row r="72" spans="2:32">
      <c r="B7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3"/>
  <sheetViews>
    <sheetView zoomScale="70" zoomScaleNormal="70" workbookViewId="0">
      <selection activeCell="D33" sqref="D33"/>
    </sheetView>
  </sheetViews>
  <sheetFormatPr defaultRowHeight="14.4"/>
  <sheetData>
    <row r="1" spans="1:35" ht="15" thickBot="1">
      <c r="A1" t="s">
        <v>98</v>
      </c>
    </row>
    <row r="2" spans="1:35">
      <c r="A2" t="s">
        <v>64</v>
      </c>
      <c r="B2" t="s">
        <v>74</v>
      </c>
      <c r="C2" t="s">
        <v>69</v>
      </c>
      <c r="D2" s="23" t="s">
        <v>70</v>
      </c>
      <c r="F2" s="22" t="s">
        <v>30</v>
      </c>
      <c r="G2" s="13" t="s">
        <v>31</v>
      </c>
      <c r="H2" s="13" t="s">
        <v>32</v>
      </c>
      <c r="I2" s="13" t="s">
        <v>33</v>
      </c>
      <c r="J2" s="13" t="s">
        <v>58</v>
      </c>
      <c r="K2" s="13" t="s">
        <v>34</v>
      </c>
      <c r="L2" s="13" t="s">
        <v>35</v>
      </c>
      <c r="M2" s="13" t="s">
        <v>45</v>
      </c>
      <c r="N2" s="13" t="s">
        <v>59</v>
      </c>
      <c r="O2" s="13" t="s">
        <v>36</v>
      </c>
      <c r="P2" s="13" t="s">
        <v>37</v>
      </c>
      <c r="Q2" s="13" t="s">
        <v>60</v>
      </c>
      <c r="R2" s="13" t="s">
        <v>38</v>
      </c>
      <c r="S2" s="13" t="s">
        <v>39</v>
      </c>
      <c r="T2" s="13" t="s">
        <v>41</v>
      </c>
      <c r="U2" s="13" t="s">
        <v>40</v>
      </c>
      <c r="V2" s="13" t="s">
        <v>42</v>
      </c>
      <c r="W2" s="13" t="s">
        <v>46</v>
      </c>
      <c r="X2" s="13" t="s">
        <v>43</v>
      </c>
      <c r="Y2" s="13" t="s">
        <v>44</v>
      </c>
      <c r="Z2" s="13" t="s">
        <v>47</v>
      </c>
      <c r="AA2" s="13" t="s">
        <v>48</v>
      </c>
      <c r="AB2" s="13" t="s">
        <v>49</v>
      </c>
      <c r="AC2" s="13" t="s">
        <v>50</v>
      </c>
      <c r="AD2" s="13" t="s">
        <v>56</v>
      </c>
      <c r="AE2" s="13" t="s">
        <v>52</v>
      </c>
      <c r="AF2" s="13" t="s">
        <v>51</v>
      </c>
      <c r="AG2" s="13" t="s">
        <v>61</v>
      </c>
      <c r="AH2" s="13" t="s">
        <v>53</v>
      </c>
      <c r="AI2" s="14" t="s">
        <v>54</v>
      </c>
    </row>
    <row r="3" spans="1:35">
      <c r="A3">
        <v>1</v>
      </c>
      <c r="B3">
        <f>'depth, masses, multiplier'!N5</f>
        <v>6.7984146009535715</v>
      </c>
      <c r="C3">
        <f>'Total on slide (did not use)'!AG2</f>
        <v>152</v>
      </c>
      <c r="D3" s="24">
        <f>B3*C3</f>
        <v>1033.3590193449429</v>
      </c>
      <c r="F3" s="15">
        <f>$B$3*'Total on slide (did not use)'!C2</f>
        <v>271.93658403814288</v>
      </c>
      <c r="G3" s="3">
        <f>$B$3*'Total on slide (did not use)'!D2</f>
        <v>81.580975211442862</v>
      </c>
      <c r="H3" s="3">
        <f>$B$3*'Total on slide (did not use)'!E2</f>
        <v>20.395243802860715</v>
      </c>
      <c r="I3" s="3">
        <f>$B$3*'Total on slide (did not use)'!F2</f>
        <v>0</v>
      </c>
      <c r="J3" s="3">
        <f>$B$3*'Total on slide (did not use)'!G2</f>
        <v>0</v>
      </c>
      <c r="K3" s="3">
        <f>$B$3*'Total on slide (did not use)'!H2</f>
        <v>462.29219286484289</v>
      </c>
      <c r="L3" s="3">
        <f>$B$3*'Total on slide (did not use)'!I2</f>
        <v>33.99207300476786</v>
      </c>
      <c r="M3" s="3">
        <f>$B$3*'Total on slide (did not use)'!J2</f>
        <v>0</v>
      </c>
      <c r="N3" s="3">
        <f>$B$3*'Total on slide (did not use)'!K2</f>
        <v>6.7984146009535715</v>
      </c>
      <c r="O3" s="3">
        <f>$B$3*'Total on slide (did not use)'!L2</f>
        <v>0</v>
      </c>
      <c r="P3" s="3">
        <f>$B$3*'Total on slide (did not use)'!M2</f>
        <v>0</v>
      </c>
      <c r="Q3" s="3">
        <f>$B$3*'Total on slide (did not use)'!N2</f>
        <v>6.7984146009535715</v>
      </c>
      <c r="R3" s="3">
        <f>$B$3*'Total on slide (did not use)'!O2</f>
        <v>6.7984146009535715</v>
      </c>
      <c r="S3" s="3">
        <f>$B$3*'Total on slide (did not use)'!P2</f>
        <v>0</v>
      </c>
      <c r="T3" s="3">
        <f>$B$3*'Total on slide (did not use)'!Q2</f>
        <v>0</v>
      </c>
      <c r="U3" s="3">
        <f>$B$3*'Total on slide (did not use)'!R2</f>
        <v>0</v>
      </c>
      <c r="V3" s="3">
        <f>$B$3*'Total on slide (did not use)'!S2</f>
        <v>0</v>
      </c>
      <c r="W3" s="3">
        <f>$B$3*'Total on slide (did not use)'!T2</f>
        <v>0</v>
      </c>
      <c r="X3" s="3">
        <f>$B$3*'Total on slide (did not use)'!U2</f>
        <v>0</v>
      </c>
      <c r="Y3" s="3">
        <f>$B$3*'Total on slide (did not use)'!V2</f>
        <v>0</v>
      </c>
      <c r="Z3" s="3">
        <f>$B$3*'Total on slide (did not use)'!W2</f>
        <v>0</v>
      </c>
      <c r="AA3" s="3">
        <f>$B$3*'Total on slide (did not use)'!X2</f>
        <v>0</v>
      </c>
      <c r="AB3" s="3">
        <f>$B$3*'Total on slide (did not use)'!Y2</f>
        <v>0</v>
      </c>
      <c r="AC3" s="3">
        <f>$B$3*'Total on slide (did not use)'!Z2</f>
        <v>67.984146009535721</v>
      </c>
      <c r="AD3" s="3">
        <f>$B$3*'Total on slide (did not use)'!AA2</f>
        <v>40.790487605721431</v>
      </c>
      <c r="AE3" s="3">
        <f>$B$3*'Total on slide (did not use)'!AB2</f>
        <v>20.395243802860715</v>
      </c>
      <c r="AF3" s="3">
        <f>$B$3*'Total on slide (did not use)'!AC2</f>
        <v>13.596829201907143</v>
      </c>
      <c r="AG3" s="3">
        <f>$B$3*'Total on slide (did not use)'!AD2</f>
        <v>0</v>
      </c>
      <c r="AH3" s="3">
        <f>$B$3*'Total on slide (did not use)'!AE2</f>
        <v>6.7984146009535715</v>
      </c>
      <c r="AI3" s="16">
        <f>$B$3*'Total on slide (did not use)'!AF2</f>
        <v>0</v>
      </c>
    </row>
    <row r="4" spans="1:35">
      <c r="A4">
        <v>3</v>
      </c>
      <c r="B4">
        <f>'depth, masses, multiplier'!N6</f>
        <v>6.7010148080014975</v>
      </c>
      <c r="C4">
        <f>'Total on slide (did not use)'!AG3</f>
        <v>230</v>
      </c>
      <c r="D4" s="24">
        <f t="shared" ref="D4:D23" si="0">B4*C4</f>
        <v>1541.2334058403444</v>
      </c>
      <c r="F4" s="15">
        <f>$B$4*'Total on slide (did not use)'!C3</f>
        <v>469.0710365601048</v>
      </c>
      <c r="G4" s="3">
        <f>$B$4*'Total on slide (did not use)'!D3</f>
        <v>107.21623692802396</v>
      </c>
      <c r="H4" s="3">
        <f>$B$4*'Total on slide (did not use)'!E3</f>
        <v>26.80405923200599</v>
      </c>
      <c r="I4" s="3">
        <f>$B$4*'Total on slide (did not use)'!F3</f>
        <v>0</v>
      </c>
      <c r="J4" s="3">
        <f>$B$4*'Total on slide (did not use)'!G3</f>
        <v>0</v>
      </c>
      <c r="K4" s="3">
        <f>$B$4*'Total on slide (did not use)'!H3</f>
        <v>817.52380657618266</v>
      </c>
      <c r="L4" s="3">
        <f>$B$4*'Total on slide (did not use)'!I3</f>
        <v>6.7010148080014975</v>
      </c>
      <c r="M4" s="3">
        <f>$B$4*'Total on slide (did not use)'!J3</f>
        <v>0</v>
      </c>
      <c r="N4" s="3">
        <f>$B$4*'Total on slide (did not use)'!K3</f>
        <v>0</v>
      </c>
      <c r="O4" s="3">
        <f>$B$4*'Total on slide (did not use)'!L3</f>
        <v>0</v>
      </c>
      <c r="P4" s="3">
        <f>$B$4*'Total on slide (did not use)'!M3</f>
        <v>6.7010148080014975</v>
      </c>
      <c r="Q4" s="3">
        <f>$B$4*'Total on slide (did not use)'!N3</f>
        <v>0</v>
      </c>
      <c r="R4" s="3">
        <f>$B$4*'Total on slide (did not use)'!O3</f>
        <v>0</v>
      </c>
      <c r="S4" s="3">
        <f>$B$4*'Total on slide (did not use)'!P3</f>
        <v>6.7010148080014975</v>
      </c>
      <c r="T4" s="3">
        <f>$B$4*'Total on slide (did not use)'!Q3</f>
        <v>0</v>
      </c>
      <c r="U4" s="3">
        <f>$B$4*'Total on slide (did not use)'!R3</f>
        <v>0</v>
      </c>
      <c r="V4" s="3">
        <f>$B$4*'Total on slide (did not use)'!S3</f>
        <v>0</v>
      </c>
      <c r="W4" s="3">
        <f>$B$4*'Total on slide (did not use)'!T3</f>
        <v>0</v>
      </c>
      <c r="X4" s="3">
        <f>$B$4*'Total on slide (did not use)'!U3</f>
        <v>0</v>
      </c>
      <c r="Y4" s="3">
        <f>$B$4*'Total on slide (did not use)'!V3</f>
        <v>0</v>
      </c>
      <c r="Z4" s="3">
        <f>$B$4*'Total on slide (did not use)'!W3</f>
        <v>0</v>
      </c>
      <c r="AA4" s="3">
        <f>$B$4*'Total on slide (did not use)'!X3</f>
        <v>0</v>
      </c>
      <c r="AB4" s="3">
        <f>$B$4*'Total on slide (did not use)'!Y3</f>
        <v>0</v>
      </c>
      <c r="AC4" s="3">
        <f>$B$4*'Total on slide (did not use)'!Z3</f>
        <v>60.309133272013476</v>
      </c>
      <c r="AD4" s="3">
        <f>$B$4*'Total on slide (did not use)'!AA3</f>
        <v>0</v>
      </c>
      <c r="AE4" s="3">
        <f>$B$4*'Total on slide (did not use)'!AB3</f>
        <v>13.402029616002995</v>
      </c>
      <c r="AF4" s="3">
        <f>$B$4*'Total on slide (did not use)'!AC3</f>
        <v>20.103044424004494</v>
      </c>
      <c r="AG4" s="3">
        <f>$B$4*'Total on slide (did not use)'!AD3</f>
        <v>6.7010148080014975</v>
      </c>
      <c r="AH4" s="3">
        <f>$B$4*'Total on slide (did not use)'!AE3</f>
        <v>6.7010148080014975</v>
      </c>
      <c r="AI4" s="16">
        <f>$B$4*'Total on slide (did not use)'!AF3</f>
        <v>6.7010148080014975</v>
      </c>
    </row>
    <row r="5" spans="1:35">
      <c r="A5">
        <v>5</v>
      </c>
      <c r="B5">
        <f>'depth, masses, multiplier'!N7</f>
        <v>13.310020579918696</v>
      </c>
      <c r="C5">
        <f>'Total on slide (did not use)'!AG4</f>
        <v>105</v>
      </c>
      <c r="D5" s="24">
        <f t="shared" si="0"/>
        <v>1397.552160891463</v>
      </c>
      <c r="F5" s="15">
        <f>$B$5*'Total on slide (did not use)'!C4</f>
        <v>319.44049391804867</v>
      </c>
      <c r="G5" s="3">
        <f>$B$5*'Total on slide (did not use)'!D4</f>
        <v>133.10020579918697</v>
      </c>
      <c r="H5" s="3">
        <f>$B$5*'Total on slide (did not use)'!E4</f>
        <v>13.310020579918696</v>
      </c>
      <c r="I5" s="3">
        <f>$B$5*'Total on slide (did not use)'!F4</f>
        <v>0</v>
      </c>
      <c r="J5" s="3">
        <f>$B$5*'Total on slide (did not use)'!G4</f>
        <v>0</v>
      </c>
      <c r="K5" s="3">
        <f>$B$5*'Total on slide (did not use)'!H4</f>
        <v>785.29121421520301</v>
      </c>
      <c r="L5" s="3">
        <f>$B$5*'Total on slide (did not use)'!I4</f>
        <v>0</v>
      </c>
      <c r="M5" s="3">
        <f>$B$5*'Total on slide (did not use)'!J4</f>
        <v>0</v>
      </c>
      <c r="N5" s="3">
        <f>$B$5*'Total on slide (did not use)'!K4</f>
        <v>0</v>
      </c>
      <c r="O5" s="3">
        <f>$B$5*'Total on slide (did not use)'!L4</f>
        <v>0</v>
      </c>
      <c r="P5" s="3">
        <f>$B$5*'Total on slide (did not use)'!M4</f>
        <v>0</v>
      </c>
      <c r="Q5" s="3">
        <f>$B$5*'Total on slide (did not use)'!N4</f>
        <v>0</v>
      </c>
      <c r="R5" s="3">
        <f>$B$5*'Total on slide (did not use)'!O4</f>
        <v>0</v>
      </c>
      <c r="S5" s="3">
        <f>$B$5*'Total on slide (did not use)'!P4</f>
        <v>0</v>
      </c>
      <c r="T5" s="3">
        <f>$B$5*'Total on slide (did not use)'!Q4</f>
        <v>0</v>
      </c>
      <c r="U5" s="3">
        <f>$B$5*'Total on slide (did not use)'!R4</f>
        <v>0</v>
      </c>
      <c r="V5" s="3">
        <f>$B$5*'Total on slide (did not use)'!S4</f>
        <v>0</v>
      </c>
      <c r="W5" s="3">
        <f>$B$5*'Total on slide (did not use)'!T4</f>
        <v>0</v>
      </c>
      <c r="X5" s="3">
        <f>$B$5*'Total on slide (did not use)'!U4</f>
        <v>0</v>
      </c>
      <c r="Y5" s="3">
        <f>$B$5*'Total on slide (did not use)'!V4</f>
        <v>0</v>
      </c>
      <c r="Z5" s="3">
        <f>$B$5*'Total on slide (did not use)'!W4</f>
        <v>0</v>
      </c>
      <c r="AA5" s="3">
        <f>$B$5*'Total on slide (did not use)'!X4</f>
        <v>0</v>
      </c>
      <c r="AB5" s="3">
        <f>$B$5*'Total on slide (did not use)'!Y4</f>
        <v>0</v>
      </c>
      <c r="AC5" s="3">
        <f>$B$5*'Total on slide (did not use)'!Z4</f>
        <v>133.10020579918697</v>
      </c>
      <c r="AD5" s="3">
        <f>$B$5*'Total on slide (did not use)'!AA4</f>
        <v>13.310020579918696</v>
      </c>
      <c r="AE5" s="3">
        <f>$B$5*'Total on slide (did not use)'!AB4</f>
        <v>0</v>
      </c>
      <c r="AF5" s="3">
        <f>$B$5*'Total on slide (did not use)'!AC4</f>
        <v>0</v>
      </c>
      <c r="AG5" s="3">
        <f>$B$5*'Total on slide (did not use)'!AD4</f>
        <v>0</v>
      </c>
      <c r="AH5" s="3">
        <f>$B$5*'Total on slide (did not use)'!AE4</f>
        <v>13.310020579918696</v>
      </c>
      <c r="AI5" s="16">
        <f>$B$5*'Total on slide (did not use)'!AF4</f>
        <v>39.930061739756084</v>
      </c>
    </row>
    <row r="6" spans="1:35">
      <c r="A6">
        <v>7</v>
      </c>
      <c r="B6">
        <f>'depth, masses, multiplier'!N8</f>
        <v>7.9726786522100772</v>
      </c>
      <c r="C6">
        <f>'Total on slide (did not use)'!AG5</f>
        <v>173</v>
      </c>
      <c r="D6" s="24">
        <f t="shared" si="0"/>
        <v>1379.2734068323434</v>
      </c>
      <c r="F6" s="15">
        <f>$B$6*'Total on slide (did not use)'!C5</f>
        <v>302.96178878398291</v>
      </c>
      <c r="G6" s="3">
        <f>$B$6*'Total on slide (did not use)'!D5</f>
        <v>135.5355370875713</v>
      </c>
      <c r="H6" s="3">
        <f>$B$6*'Total on slide (did not use)'!E5</f>
        <v>31.890714608840309</v>
      </c>
      <c r="I6" s="3">
        <f>$B$6*'Total on slide (did not use)'!F5</f>
        <v>0</v>
      </c>
      <c r="J6" s="3">
        <f>$B$6*'Total on slide (did not use)'!G5</f>
        <v>23.918035956630231</v>
      </c>
      <c r="K6" s="3">
        <f>$B$6*'Total on slide (did not use)'!H5</f>
        <v>733.48643600332707</v>
      </c>
      <c r="L6" s="3">
        <f>$B$6*'Total on slide (did not use)'!I5</f>
        <v>23.918035956630231</v>
      </c>
      <c r="M6" s="3">
        <f>$B$6*'Total on slide (did not use)'!J5</f>
        <v>7.9726786522100772</v>
      </c>
      <c r="N6" s="3">
        <f>$B$6*'Total on slide (did not use)'!K5</f>
        <v>0</v>
      </c>
      <c r="O6" s="3">
        <f>$B$6*'Total on slide (did not use)'!L5</f>
        <v>0</v>
      </c>
      <c r="P6" s="3">
        <f>$B$6*'Total on slide (did not use)'!M5</f>
        <v>7.9726786522100772</v>
      </c>
      <c r="Q6" s="3">
        <f>$B$6*'Total on slide (did not use)'!N5</f>
        <v>0</v>
      </c>
      <c r="R6" s="3">
        <f>$B$6*'Total on slide (did not use)'!O5</f>
        <v>0</v>
      </c>
      <c r="S6" s="3">
        <f>$B$6*'Total on slide (did not use)'!P5</f>
        <v>0</v>
      </c>
      <c r="T6" s="3">
        <f>$B$6*'Total on slide (did not use)'!Q5</f>
        <v>0</v>
      </c>
      <c r="U6" s="3">
        <f>$B$6*'Total on slide (did not use)'!R5</f>
        <v>0</v>
      </c>
      <c r="V6" s="3">
        <f>$B$6*'Total on slide (did not use)'!S5</f>
        <v>0</v>
      </c>
      <c r="W6" s="3">
        <f>$B$6*'Total on slide (did not use)'!T5</f>
        <v>0</v>
      </c>
      <c r="X6" s="3">
        <f>$B$6*'Total on slide (did not use)'!U5</f>
        <v>0</v>
      </c>
      <c r="Y6" s="3">
        <f>$B$6*'Total on slide (did not use)'!V5</f>
        <v>7.9726786522100772</v>
      </c>
      <c r="Z6" s="3">
        <f>$B$6*'Total on slide (did not use)'!W5</f>
        <v>0</v>
      </c>
      <c r="AA6" s="3">
        <f>$B$6*'Total on slide (did not use)'!X5</f>
        <v>0</v>
      </c>
      <c r="AB6" s="3">
        <f>$B$6*'Total on slide (did not use)'!Y5</f>
        <v>0</v>
      </c>
      <c r="AC6" s="3">
        <f>$B$6*'Total on slide (did not use)'!Z5</f>
        <v>79.726786522100767</v>
      </c>
      <c r="AD6" s="3">
        <f>$B$6*'Total on slide (did not use)'!AA5</f>
        <v>23.918035956630231</v>
      </c>
      <c r="AE6" s="3">
        <f>$B$6*'Total on slide (did not use)'!AB5</f>
        <v>0</v>
      </c>
      <c r="AF6" s="3">
        <f>$B$6*'Total on slide (did not use)'!AC5</f>
        <v>0</v>
      </c>
      <c r="AG6" s="3">
        <f>$B$6*'Total on slide (did not use)'!AD5</f>
        <v>0</v>
      </c>
      <c r="AH6" s="3">
        <f>$B$6*'Total on slide (did not use)'!AE5</f>
        <v>7.9726786522100772</v>
      </c>
      <c r="AI6" s="16">
        <f>$B$6*'Total on slide (did not use)'!AF5</f>
        <v>0</v>
      </c>
    </row>
    <row r="7" spans="1:35">
      <c r="A7">
        <v>9</v>
      </c>
      <c r="B7">
        <f>'depth, masses, multiplier'!N9</f>
        <v>9.1579962605266818</v>
      </c>
      <c r="C7">
        <f>'Total on slide (did not use)'!AG6</f>
        <v>264</v>
      </c>
      <c r="D7" s="24">
        <f t="shared" si="0"/>
        <v>2417.7110127790438</v>
      </c>
      <c r="F7" s="15">
        <f>$B$7*'Total on slide (did not use)'!C6</f>
        <v>457.89981302633407</v>
      </c>
      <c r="G7" s="3">
        <f>$B$7*'Total on slide (did not use)'!D6</f>
        <v>146.52794016842691</v>
      </c>
      <c r="H7" s="3">
        <f>$B$7*'Total on slide (did not use)'!E6</f>
        <v>9.1579962605266818</v>
      </c>
      <c r="I7" s="3">
        <f>$B$7*'Total on slide (did not use)'!F6</f>
        <v>0</v>
      </c>
      <c r="J7" s="3">
        <f>$B$7*'Total on slide (did not use)'!G6</f>
        <v>0</v>
      </c>
      <c r="K7" s="3">
        <f>$B$7*'Total on slide (did not use)'!H6</f>
        <v>1483.5953942053225</v>
      </c>
      <c r="L7" s="3">
        <f>$B$7*'Total on slide (did not use)'!I6</f>
        <v>0</v>
      </c>
      <c r="M7" s="3">
        <f>$B$7*'Total on slide (did not use)'!J6</f>
        <v>0</v>
      </c>
      <c r="N7" s="3">
        <f>$B$7*'Total on slide (did not use)'!K6</f>
        <v>0</v>
      </c>
      <c r="O7" s="3">
        <f>$B$7*'Total on slide (did not use)'!L6</f>
        <v>0</v>
      </c>
      <c r="P7" s="3">
        <f>$B$7*'Total on slide (did not use)'!M6</f>
        <v>0</v>
      </c>
      <c r="Q7" s="3">
        <f>$B$7*'Total on slide (did not use)'!N6</f>
        <v>0</v>
      </c>
      <c r="R7" s="3">
        <f>$B$7*'Total on slide (did not use)'!O6</f>
        <v>0</v>
      </c>
      <c r="S7" s="3">
        <f>$B$7*'Total on slide (did not use)'!P6</f>
        <v>9.1579962605266818</v>
      </c>
      <c r="T7" s="3">
        <f>$B$7*'Total on slide (did not use)'!Q6</f>
        <v>0</v>
      </c>
      <c r="U7" s="3">
        <f>$B$7*'Total on slide (did not use)'!R6</f>
        <v>0</v>
      </c>
      <c r="V7" s="3">
        <f>$B$7*'Total on slide (did not use)'!S6</f>
        <v>0</v>
      </c>
      <c r="W7" s="3">
        <f>$B$7*'Total on slide (did not use)'!T6</f>
        <v>0</v>
      </c>
      <c r="X7" s="3">
        <f>$B$7*'Total on slide (did not use)'!U6</f>
        <v>0</v>
      </c>
      <c r="Y7" s="3">
        <f>$B$7*'Total on slide (did not use)'!V6</f>
        <v>9.1579962605266818</v>
      </c>
      <c r="Z7" s="3">
        <f>$B$7*'Total on slide (did not use)'!W6</f>
        <v>0</v>
      </c>
      <c r="AA7" s="3">
        <f>$B$7*'Total on slide (did not use)'!X6</f>
        <v>0</v>
      </c>
      <c r="AB7" s="3">
        <f>$B$7*'Total on slide (did not use)'!Y6</f>
        <v>137.36994390790022</v>
      </c>
      <c r="AC7" s="3">
        <f>$B$7*'Total on slide (did not use)'!Z6</f>
        <v>146.52794016842691</v>
      </c>
      <c r="AD7" s="3">
        <f>$B$7*'Total on slide (did not use)'!AA6</f>
        <v>0</v>
      </c>
      <c r="AE7" s="3">
        <f>$B$7*'Total on slide (did not use)'!AB6</f>
        <v>18.315992521053364</v>
      </c>
      <c r="AF7" s="3">
        <f>$B$7*'Total on slide (did not use)'!AC6</f>
        <v>0</v>
      </c>
      <c r="AG7" s="3">
        <f>$B$7*'Total on slide (did not use)'!AD6</f>
        <v>0</v>
      </c>
      <c r="AH7" s="3">
        <f>$B$7*'Total on slide (did not use)'!AE6</f>
        <v>36.631985042106727</v>
      </c>
      <c r="AI7" s="16">
        <f>$B$7*'Total on slide (did not use)'!AF6</f>
        <v>36.631985042106727</v>
      </c>
    </row>
    <row r="8" spans="1:35">
      <c r="A8">
        <v>11</v>
      </c>
      <c r="B8">
        <f>'depth, masses, multiplier'!N10</f>
        <v>10.515971500957651</v>
      </c>
      <c r="C8">
        <f>'Total on slide (did not use)'!AG7</f>
        <v>220</v>
      </c>
      <c r="D8" s="24">
        <f t="shared" si="0"/>
        <v>2313.5137302106832</v>
      </c>
      <c r="F8" s="15">
        <f>$B$8*'Total on slide (did not use)'!C7</f>
        <v>578.3784325526708</v>
      </c>
      <c r="G8" s="3">
        <f>$B$8*'Total on slide (did not use)'!D7</f>
        <v>189.28748701723771</v>
      </c>
      <c r="H8" s="3">
        <f>$B$8*'Total on slide (did not use)'!E7</f>
        <v>31.547914502872953</v>
      </c>
      <c r="I8" s="3">
        <f>$B$8*'Total on slide (did not use)'!F7</f>
        <v>0</v>
      </c>
      <c r="J8" s="3">
        <f>$B$8*'Total on slide (did not use)'!G7</f>
        <v>10.515971500957651</v>
      </c>
      <c r="K8" s="3">
        <f>$B$8*'Total on slide (did not use)'!H7</f>
        <v>1251.4006086139605</v>
      </c>
      <c r="L8" s="3">
        <f>$B$8*'Total on slide (did not use)'!I7</f>
        <v>0</v>
      </c>
      <c r="M8" s="3">
        <f>$B$8*'Total on slide (did not use)'!J7</f>
        <v>0</v>
      </c>
      <c r="N8" s="3">
        <f>$B$8*'Total on slide (did not use)'!K7</f>
        <v>0</v>
      </c>
      <c r="O8" s="3">
        <f>$B$8*'Total on slide (did not use)'!L7</f>
        <v>10.515971500957651</v>
      </c>
      <c r="P8" s="3">
        <f>$B$8*'Total on slide (did not use)'!M7</f>
        <v>21.031943001915302</v>
      </c>
      <c r="Q8" s="3">
        <f>$B$8*'Total on slide (did not use)'!N7</f>
        <v>0</v>
      </c>
      <c r="R8" s="3">
        <f>$B$8*'Total on slide (did not use)'!O7</f>
        <v>10.515971500957651</v>
      </c>
      <c r="S8" s="3">
        <f>$B$8*'Total on slide (did not use)'!P7</f>
        <v>0</v>
      </c>
      <c r="T8" s="3">
        <f>$B$8*'Total on slide (did not use)'!Q7</f>
        <v>0</v>
      </c>
      <c r="U8" s="3">
        <f>$B$8*'Total on slide (did not use)'!R7</f>
        <v>42.063886003830603</v>
      </c>
      <c r="V8" s="3">
        <f>$B$8*'Total on slide (did not use)'!S7</f>
        <v>0</v>
      </c>
      <c r="W8" s="3">
        <f>$B$8*'Total on slide (did not use)'!T7</f>
        <v>0</v>
      </c>
      <c r="X8" s="3">
        <f>$B$8*'Total on slide (did not use)'!U7</f>
        <v>0</v>
      </c>
      <c r="Y8" s="3">
        <f>$B$8*'Total on slide (did not use)'!V7</f>
        <v>0</v>
      </c>
      <c r="Z8" s="3">
        <f>$B$8*'Total on slide (did not use)'!W7</f>
        <v>0</v>
      </c>
      <c r="AA8" s="3">
        <f>$B$8*'Total on slide (did not use)'!X7</f>
        <v>0</v>
      </c>
      <c r="AB8" s="3">
        <f>$B$8*'Total on slide (did not use)'!Y7</f>
        <v>0</v>
      </c>
      <c r="AC8" s="3">
        <f>$B$8*'Total on slide (did not use)'!Z7</f>
        <v>147.22360101340712</v>
      </c>
      <c r="AD8" s="3">
        <f>$B$8*'Total on slide (did not use)'!AA7</f>
        <v>0</v>
      </c>
      <c r="AE8" s="3">
        <f>$B$8*'Total on slide (did not use)'!AB7</f>
        <v>21.031943001915302</v>
      </c>
      <c r="AF8" s="3">
        <f>$B$8*'Total on slide (did not use)'!AC7</f>
        <v>0</v>
      </c>
      <c r="AG8" s="3">
        <f>$B$8*'Total on slide (did not use)'!AD7</f>
        <v>0</v>
      </c>
      <c r="AH8" s="3">
        <f>$B$8*'Total on slide (did not use)'!AE7</f>
        <v>0</v>
      </c>
      <c r="AI8" s="16">
        <f>$B$8*'Total on slide (did not use)'!AF7</f>
        <v>10.515971500957651</v>
      </c>
    </row>
    <row r="9" spans="1:35">
      <c r="A9">
        <v>13</v>
      </c>
      <c r="B9">
        <f>'depth, masses, multiplier'!N11</f>
        <v>9.8845705163627411</v>
      </c>
      <c r="C9">
        <f>'Total on slide (did not use)'!AG8</f>
        <v>204</v>
      </c>
      <c r="D9" s="24">
        <f t="shared" si="0"/>
        <v>2016.4523853379992</v>
      </c>
      <c r="F9" s="15">
        <f>$B$9*'Total on slide (did not use)'!C8</f>
        <v>434.92110271996063</v>
      </c>
      <c r="G9" s="3">
        <f>$B$9*'Total on slide (did not use)'!D8</f>
        <v>187.80683981089209</v>
      </c>
      <c r="H9" s="3">
        <f>$B$9*'Total on slide (did not use)'!E8</f>
        <v>138.38398722907837</v>
      </c>
      <c r="I9" s="3">
        <f>$B$9*'Total on slide (did not use)'!F8</f>
        <v>0</v>
      </c>
      <c r="J9" s="3">
        <f>$B$9*'Total on slide (did not use)'!G8</f>
        <v>0</v>
      </c>
      <c r="K9" s="3">
        <f>$B$9*'Total on slide (did not use)'!H8</f>
        <v>1008.2261926689996</v>
      </c>
      <c r="L9" s="3">
        <f>$B$9*'Total on slide (did not use)'!I8</f>
        <v>0</v>
      </c>
      <c r="M9" s="3">
        <f>$B$9*'Total on slide (did not use)'!J8</f>
        <v>0</v>
      </c>
      <c r="N9" s="3">
        <f>$B$9*'Total on slide (did not use)'!K8</f>
        <v>0</v>
      </c>
      <c r="O9" s="3">
        <f>$B$9*'Total on slide (did not use)'!L8</f>
        <v>0</v>
      </c>
      <c r="P9" s="3">
        <f>$B$9*'Total on slide (did not use)'!M8</f>
        <v>0</v>
      </c>
      <c r="Q9" s="3">
        <f>$B$9*'Total on slide (did not use)'!N8</f>
        <v>0</v>
      </c>
      <c r="R9" s="3">
        <f>$B$9*'Total on slide (did not use)'!O8</f>
        <v>9.8845705163627411</v>
      </c>
      <c r="S9" s="3">
        <f>$B$9*'Total on slide (did not use)'!P8</f>
        <v>9.8845705163627411</v>
      </c>
      <c r="T9" s="3">
        <f>$B$9*'Total on slide (did not use)'!Q8</f>
        <v>9.8845705163627411</v>
      </c>
      <c r="U9" s="3">
        <f>$B$9*'Total on slide (did not use)'!R8</f>
        <v>9.8845705163627411</v>
      </c>
      <c r="V9" s="3">
        <f>$B$9*'Total on slide (did not use)'!S8</f>
        <v>9.8845705163627411</v>
      </c>
      <c r="W9" s="3">
        <f>$B$9*'Total on slide (did not use)'!T8</f>
        <v>0</v>
      </c>
      <c r="X9" s="3">
        <f>$B$9*'Total on slide (did not use)'!U8</f>
        <v>0</v>
      </c>
      <c r="Y9" s="3">
        <f>$B$9*'Total on slide (did not use)'!V8</f>
        <v>0</v>
      </c>
      <c r="Z9" s="3">
        <f>$B$9*'Total on slide (did not use)'!W8</f>
        <v>0</v>
      </c>
      <c r="AA9" s="3">
        <f>$B$9*'Total on slide (did not use)'!X8</f>
        <v>0</v>
      </c>
      <c r="AB9" s="3">
        <f>$B$9*'Total on slide (did not use)'!Y8</f>
        <v>0</v>
      </c>
      <c r="AC9" s="3">
        <f>$B$9*'Total on slide (did not use)'!Z8</f>
        <v>177.92226929452934</v>
      </c>
      <c r="AD9" s="3">
        <f>$B$9*'Total on slide (did not use)'!AA8</f>
        <v>0</v>
      </c>
      <c r="AE9" s="3">
        <f>$B$9*'Total on slide (did not use)'!AB8</f>
        <v>19.769141032725482</v>
      </c>
      <c r="AF9" s="3">
        <f>$B$9*'Total on slide (did not use)'!AC8</f>
        <v>0</v>
      </c>
      <c r="AG9" s="3">
        <f>$B$9*'Total on slide (did not use)'!AD8</f>
        <v>0</v>
      </c>
      <c r="AH9" s="3">
        <f>$B$9*'Total on slide (did not use)'!AE8</f>
        <v>49.422852581813707</v>
      </c>
      <c r="AI9" s="16">
        <f>$B$9*'Total on slide (did not use)'!AF8</f>
        <v>0</v>
      </c>
    </row>
    <row r="10" spans="1:35">
      <c r="A10">
        <v>15</v>
      </c>
      <c r="B10">
        <f>'depth, masses, multiplier'!N12</f>
        <v>7.551182800496762</v>
      </c>
      <c r="C10">
        <f>'Total on slide (did not use)'!AG9</f>
        <v>130</v>
      </c>
      <c r="D10" s="24">
        <f t="shared" si="0"/>
        <v>981.65376406457904</v>
      </c>
      <c r="F10" s="15">
        <f>$B$10*'Total on slide (did not use)'!C9</f>
        <v>279.39376361838021</v>
      </c>
      <c r="G10" s="3">
        <f>$B$10*'Total on slide (did not use)'!D9</f>
        <v>98.165376406457909</v>
      </c>
      <c r="H10" s="3">
        <f>$B$10*'Total on slide (did not use)'!E9</f>
        <v>30.204731201987048</v>
      </c>
      <c r="I10" s="3">
        <f>$B$10*'Total on slide (did not use)'!F9</f>
        <v>0</v>
      </c>
      <c r="J10" s="3">
        <f>$B$10*'Total on slide (did not use)'!G9</f>
        <v>0</v>
      </c>
      <c r="K10" s="3">
        <f>$B$10*'Total on slide (did not use)'!H9</f>
        <v>445.51978522930898</v>
      </c>
      <c r="L10" s="3">
        <f>$B$10*'Total on slide (did not use)'!I9</f>
        <v>0</v>
      </c>
      <c r="M10" s="3">
        <f>$B$10*'Total on slide (did not use)'!J9</f>
        <v>0</v>
      </c>
      <c r="N10" s="3">
        <f>$B$10*'Total on slide (did not use)'!K9</f>
        <v>0</v>
      </c>
      <c r="O10" s="3">
        <f>$B$10*'Total on slide (did not use)'!L9</f>
        <v>0</v>
      </c>
      <c r="P10" s="3">
        <f>$B$10*'Total on slide (did not use)'!M9</f>
        <v>0</v>
      </c>
      <c r="Q10" s="3">
        <f>$B$10*'Total on slide (did not use)'!N9</f>
        <v>0</v>
      </c>
      <c r="R10" s="3">
        <f>$B$10*'Total on slide (did not use)'!O9</f>
        <v>0</v>
      </c>
      <c r="S10" s="3">
        <f>$B$10*'Total on slide (did not use)'!P9</f>
        <v>0</v>
      </c>
      <c r="T10" s="3">
        <f>$B$10*'Total on slide (did not use)'!Q9</f>
        <v>0</v>
      </c>
      <c r="U10" s="3">
        <f>$B$10*'Total on slide (did not use)'!R9</f>
        <v>0</v>
      </c>
      <c r="V10" s="3">
        <f>$B$10*'Total on slide (did not use)'!S9</f>
        <v>7.551182800496762</v>
      </c>
      <c r="W10" s="3">
        <f>$B$10*'Total on slide (did not use)'!T9</f>
        <v>0</v>
      </c>
      <c r="X10" s="3">
        <f>$B$10*'Total on slide (did not use)'!U9</f>
        <v>7.551182800496762</v>
      </c>
      <c r="Y10" s="3">
        <f>$B$10*'Total on slide (did not use)'!V9</f>
        <v>0</v>
      </c>
      <c r="Z10" s="3">
        <f>$B$10*'Total on slide (did not use)'!W9</f>
        <v>0</v>
      </c>
      <c r="AA10" s="3">
        <f>$B$10*'Total on slide (did not use)'!X9</f>
        <v>0</v>
      </c>
      <c r="AB10" s="3">
        <f>$B$10*'Total on slide (did not use)'!Y9</f>
        <v>0</v>
      </c>
      <c r="AC10" s="3">
        <f>$B$10*'Total on slide (did not use)'!Z9</f>
        <v>105.71655920695467</v>
      </c>
      <c r="AD10" s="3">
        <f>$B$10*'Total on slide (did not use)'!AA9</f>
        <v>0</v>
      </c>
      <c r="AE10" s="3">
        <f>$B$10*'Total on slide (did not use)'!AB9</f>
        <v>7.551182800496762</v>
      </c>
      <c r="AF10" s="3">
        <f>$B$10*'Total on slide (did not use)'!AC9</f>
        <v>0</v>
      </c>
      <c r="AG10" s="3">
        <f>$B$10*'Total on slide (did not use)'!AD9</f>
        <v>0</v>
      </c>
      <c r="AH10" s="3">
        <f>$B$10*'Total on slide (did not use)'!AE9</f>
        <v>0</v>
      </c>
      <c r="AI10" s="16">
        <f>$B$10*'Total on slide (did not use)'!AF9</f>
        <v>0</v>
      </c>
    </row>
    <row r="11" spans="1:35">
      <c r="A11">
        <v>17</v>
      </c>
      <c r="B11">
        <f>'depth, masses, multiplier'!N13</f>
        <v>12.068358365700364</v>
      </c>
      <c r="C11">
        <f>'Total on slide (did not use)'!AG10</f>
        <v>254.5</v>
      </c>
      <c r="D11" s="24">
        <f t="shared" si="0"/>
        <v>3071.3972040707426</v>
      </c>
      <c r="F11" s="15">
        <f>$B$11*'Total on slide (did not use)'!C10</f>
        <v>989.60538598742983</v>
      </c>
      <c r="G11" s="3">
        <f>$B$11*'Total on slide (did not use)'!D10</f>
        <v>337.9140342396102</v>
      </c>
      <c r="H11" s="3">
        <f>$B$11*'Total on slide (did not use)'!E10</f>
        <v>48.273433462801457</v>
      </c>
      <c r="I11" s="3">
        <f>$B$11*'Total on slide (did not use)'!F10</f>
        <v>0</v>
      </c>
      <c r="J11" s="3">
        <f>$B$11*'Total on slide (did not use)'!G10</f>
        <v>0</v>
      </c>
      <c r="K11" s="3">
        <f>$B$11*'Total on slide (did not use)'!H10</f>
        <v>1333.5535994098902</v>
      </c>
      <c r="L11" s="3">
        <f>$B$11*'Total on slide (did not use)'!I10</f>
        <v>24.136716731400728</v>
      </c>
      <c r="M11" s="3">
        <f>$B$11*'Total on slide (did not use)'!J10</f>
        <v>24.136716731400728</v>
      </c>
      <c r="N11" s="3">
        <f>$B$11*'Total on slide (did not use)'!K10</f>
        <v>0</v>
      </c>
      <c r="O11" s="3">
        <f>$B$11*'Total on slide (did not use)'!L10</f>
        <v>0</v>
      </c>
      <c r="P11" s="3">
        <f>$B$11*'Total on slide (did not use)'!M10</f>
        <v>24.136716731400728</v>
      </c>
      <c r="Q11" s="3">
        <f>$B$11*'Total on slide (did not use)'!N10</f>
        <v>0</v>
      </c>
      <c r="R11" s="3">
        <f>$B$11*'Total on slide (did not use)'!O10</f>
        <v>0</v>
      </c>
      <c r="S11" s="3">
        <f>$B$11*'Total on slide (did not use)'!P10</f>
        <v>12.068358365700364</v>
      </c>
      <c r="T11" s="3">
        <f>$B$11*'Total on slide (did not use)'!Q10</f>
        <v>0</v>
      </c>
      <c r="U11" s="3">
        <f>$B$11*'Total on slide (did not use)'!R10</f>
        <v>0</v>
      </c>
      <c r="V11" s="3">
        <f>$B$11*'Total on slide (did not use)'!S10</f>
        <v>0</v>
      </c>
      <c r="W11" s="3">
        <f>$B$11*'Total on slide (did not use)'!T10</f>
        <v>0</v>
      </c>
      <c r="X11" s="3">
        <f>$B$11*'Total on slide (did not use)'!U10</f>
        <v>12.068358365700364</v>
      </c>
      <c r="Y11" s="3">
        <f>$B$11*'Total on slide (did not use)'!V10</f>
        <v>0</v>
      </c>
      <c r="Z11" s="3">
        <f>$B$11*'Total on slide (did not use)'!W10</f>
        <v>0</v>
      </c>
      <c r="AA11" s="3">
        <f>$B$11*'Total on slide (did not use)'!X10</f>
        <v>0</v>
      </c>
      <c r="AB11" s="3">
        <f>$B$11*'Total on slide (did not use)'!Y10</f>
        <v>0</v>
      </c>
      <c r="AC11" s="3">
        <f>$B$11*'Total on slide (did not use)'!Z10</f>
        <v>229.29880894830691</v>
      </c>
      <c r="AD11" s="3">
        <f>$B$11*'Total on slide (did not use)'!AA10</f>
        <v>12.068358365700364</v>
      </c>
      <c r="AE11" s="3">
        <f>$B$11*'Total on slide (did not use)'!AB10</f>
        <v>24.136716731400728</v>
      </c>
      <c r="AF11" s="3">
        <f>$B$11*'Total on slide (did not use)'!AC10</f>
        <v>0</v>
      </c>
      <c r="AG11" s="3">
        <f>$B$11*'Total on slide (did not use)'!AD10</f>
        <v>0</v>
      </c>
      <c r="AH11" s="3">
        <f>$B$11*'Total on slide (did not use)'!AE10</f>
        <v>12.068358365700364</v>
      </c>
      <c r="AI11" s="16">
        <f>$B$11*'Total on slide (did not use)'!AF10</f>
        <v>0</v>
      </c>
    </row>
    <row r="12" spans="1:35">
      <c r="A12">
        <v>19</v>
      </c>
      <c r="B12">
        <f>'depth, masses, multiplier'!N14</f>
        <v>15.263092786505901</v>
      </c>
      <c r="C12">
        <f>'Total on slide (did not use)'!AG11</f>
        <v>139</v>
      </c>
      <c r="D12" s="24">
        <f t="shared" si="0"/>
        <v>2121.5698973243202</v>
      </c>
      <c r="F12" s="15">
        <f>$B$12*'Total on slide (did not use)'!C11</f>
        <v>595.26061867373016</v>
      </c>
      <c r="G12" s="3">
        <f>$B$12*'Total on slide (did not use)'!D11</f>
        <v>228.94639179758852</v>
      </c>
      <c r="H12" s="3">
        <f>$B$12*'Total on slide (did not use)'!E11</f>
        <v>106.84164950554131</v>
      </c>
      <c r="I12" s="3">
        <f>$B$12*'Total on slide (did not use)'!F11</f>
        <v>0</v>
      </c>
      <c r="J12" s="3">
        <f>$B$12*'Total on slide (did not use)'!G11</f>
        <v>0</v>
      </c>
      <c r="K12" s="3">
        <f>$B$12*'Total on slide (did not use)'!H11</f>
        <v>854.7331960443305</v>
      </c>
      <c r="L12" s="3">
        <f>$B$12*'Total on slide (did not use)'!I11</f>
        <v>0</v>
      </c>
      <c r="M12" s="3">
        <f>$B$12*'Total on slide (did not use)'!J11</f>
        <v>0</v>
      </c>
      <c r="N12" s="3">
        <f>$B$12*'Total on slide (did not use)'!K11</f>
        <v>0</v>
      </c>
      <c r="O12" s="3">
        <f>$B$12*'Total on slide (did not use)'!L11</f>
        <v>30.526185573011801</v>
      </c>
      <c r="P12" s="3">
        <f>$B$12*'Total on slide (did not use)'!M11</f>
        <v>15.263092786505901</v>
      </c>
      <c r="Q12" s="3">
        <f>$B$12*'Total on slide (did not use)'!N11</f>
        <v>0</v>
      </c>
      <c r="R12" s="3">
        <f>$B$12*'Total on slide (did not use)'!O11</f>
        <v>0</v>
      </c>
      <c r="S12" s="3">
        <f>$B$12*'Total on slide (did not use)'!P11</f>
        <v>0</v>
      </c>
      <c r="T12" s="3">
        <f>$B$12*'Total on slide (did not use)'!Q11</f>
        <v>0</v>
      </c>
      <c r="U12" s="3">
        <f>$B$12*'Total on slide (did not use)'!R11</f>
        <v>15.263092786505901</v>
      </c>
      <c r="V12" s="3">
        <f>$B$12*'Total on slide (did not use)'!S11</f>
        <v>0</v>
      </c>
      <c r="W12" s="3">
        <f>$B$12*'Total on slide (did not use)'!T11</f>
        <v>0</v>
      </c>
      <c r="X12" s="3">
        <f>$B$12*'Total on slide (did not use)'!U11</f>
        <v>0</v>
      </c>
      <c r="Y12" s="3">
        <f>$B$12*'Total on slide (did not use)'!V11</f>
        <v>0</v>
      </c>
      <c r="Z12" s="3">
        <f>$B$12*'Total on slide (did not use)'!W11</f>
        <v>0</v>
      </c>
      <c r="AA12" s="3">
        <f>$B$12*'Total on slide (did not use)'!X11</f>
        <v>0</v>
      </c>
      <c r="AB12" s="3">
        <f>$B$12*'Total on slide (did not use)'!Y11</f>
        <v>0</v>
      </c>
      <c r="AC12" s="3">
        <f>$B$12*'Total on slide (did not use)'!Z11</f>
        <v>259.47257737060033</v>
      </c>
      <c r="AD12" s="3">
        <f>$B$12*'Total on slide (did not use)'!AA11</f>
        <v>0</v>
      </c>
      <c r="AE12" s="3">
        <f>$B$12*'Total on slide (did not use)'!AB11</f>
        <v>15.263092786505901</v>
      </c>
      <c r="AF12" s="3">
        <f>$B$12*'Total on slide (did not use)'!AC11</f>
        <v>0</v>
      </c>
      <c r="AG12" s="3">
        <f>$B$12*'Total on slide (did not use)'!AD11</f>
        <v>0</v>
      </c>
      <c r="AH12" s="3">
        <f>$B$12*'Total on slide (did not use)'!AE11</f>
        <v>0</v>
      </c>
      <c r="AI12" s="16">
        <f>$B$12*'Total on slide (did not use)'!AF11</f>
        <v>45.789278359517702</v>
      </c>
    </row>
    <row r="13" spans="1:35">
      <c r="A13">
        <v>23</v>
      </c>
      <c r="B13">
        <f>'depth, masses, multiplier'!N15</f>
        <v>39.773304746371281</v>
      </c>
      <c r="C13">
        <f>'Total on slide (did not use)'!AG12</f>
        <v>183</v>
      </c>
      <c r="D13" s="24">
        <f t="shared" si="0"/>
        <v>7278.5147685859447</v>
      </c>
      <c r="F13" s="15">
        <f>$B$13*'Total on slide (did not use)'!C12</f>
        <v>3261.4109892024449</v>
      </c>
      <c r="G13" s="3">
        <f>$B$13*'Total on slide (did not use)'!D12</f>
        <v>556.82626644919787</v>
      </c>
      <c r="H13" s="3">
        <f>$B$13*'Total on slide (did not use)'!E12</f>
        <v>39.773304746371281</v>
      </c>
      <c r="I13" s="3">
        <f>$B$13*'Total on slide (did not use)'!F12</f>
        <v>0</v>
      </c>
      <c r="J13" s="3">
        <f>$B$13*'Total on slide (did not use)'!G12</f>
        <v>0</v>
      </c>
      <c r="K13" s="3">
        <f>$B$13*'Total on slide (did not use)'!H12</f>
        <v>2465.9448942750196</v>
      </c>
      <c r="L13" s="3">
        <f>$B$13*'Total on slide (did not use)'!I12</f>
        <v>0</v>
      </c>
      <c r="M13" s="3">
        <f>$B$13*'Total on slide (did not use)'!J12</f>
        <v>39.773304746371281</v>
      </c>
      <c r="N13" s="3">
        <f>$B$13*'Total on slide (did not use)'!K12</f>
        <v>0</v>
      </c>
      <c r="O13" s="3">
        <f>$B$13*'Total on slide (did not use)'!L12</f>
        <v>0</v>
      </c>
      <c r="P13" s="3">
        <f>$B$13*'Total on slide (did not use)'!M12</f>
        <v>0</v>
      </c>
      <c r="Q13" s="3">
        <f>$B$13*'Total on slide (did not use)'!N12</f>
        <v>0</v>
      </c>
      <c r="R13" s="3">
        <f>$B$13*'Total on slide (did not use)'!O12</f>
        <v>79.546609492742562</v>
      </c>
      <c r="S13" s="3">
        <f>$B$13*'Total on slide (did not use)'!P12</f>
        <v>0</v>
      </c>
      <c r="T13" s="3">
        <f>$B$13*'Total on slide (did not use)'!Q12</f>
        <v>0</v>
      </c>
      <c r="U13" s="3">
        <f>$B$13*'Total on slide (did not use)'!R12</f>
        <v>0</v>
      </c>
      <c r="V13" s="3">
        <f>$B$13*'Total on slide (did not use)'!S12</f>
        <v>0</v>
      </c>
      <c r="W13" s="3">
        <f>$B$13*'Total on slide (did not use)'!T12</f>
        <v>0</v>
      </c>
      <c r="X13" s="3">
        <f>$B$13*'Total on slide (did not use)'!U12</f>
        <v>0</v>
      </c>
      <c r="Y13" s="3">
        <f>$B$13*'Total on slide (did not use)'!V12</f>
        <v>79.546609492742562</v>
      </c>
      <c r="Z13" s="3">
        <f>$B$13*'Total on slide (did not use)'!W12</f>
        <v>0</v>
      </c>
      <c r="AA13" s="3">
        <f>$B$13*'Total on slide (did not use)'!X12</f>
        <v>0</v>
      </c>
      <c r="AB13" s="3">
        <f>$B$13*'Total on slide (did not use)'!Y12</f>
        <v>0</v>
      </c>
      <c r="AC13" s="3">
        <f>$B$13*'Total on slide (did not use)'!Z12</f>
        <v>636.37287594194049</v>
      </c>
      <c r="AD13" s="3">
        <f>$B$13*'Total on slide (did not use)'!AA12</f>
        <v>0</v>
      </c>
      <c r="AE13" s="3">
        <f>$B$13*'Total on slide (did not use)'!AB12</f>
        <v>119.31991423911384</v>
      </c>
      <c r="AF13" s="3">
        <f>$B$13*'Total on slide (did not use)'!AC12</f>
        <v>0</v>
      </c>
      <c r="AG13" s="3">
        <f>$B$13*'Total on slide (did not use)'!AD12</f>
        <v>0</v>
      </c>
      <c r="AH13" s="3">
        <f>$B$13*'Total on slide (did not use)'!AE12</f>
        <v>39.773304746371281</v>
      </c>
      <c r="AI13" s="16">
        <f>$B$13*'Total on slide (did not use)'!AF12</f>
        <v>79.546609492742562</v>
      </c>
    </row>
    <row r="14" spans="1:35">
      <c r="A14">
        <v>25</v>
      </c>
      <c r="B14">
        <f>'depth, masses, multiplier'!N16</f>
        <v>32.421130831978708</v>
      </c>
      <c r="C14">
        <f>'Total on slide (did not use)'!AG13</f>
        <v>145</v>
      </c>
      <c r="D14" s="24">
        <f t="shared" si="0"/>
        <v>4701.0639706369129</v>
      </c>
      <c r="F14" s="15">
        <f>$B$14*'Total on slide (did not use)'!C13</f>
        <v>1945.2678499187225</v>
      </c>
      <c r="G14" s="3">
        <f>$B$14*'Total on slide (did not use)'!D13</f>
        <v>940.21279412738249</v>
      </c>
      <c r="H14" s="3">
        <f>$B$14*'Total on slide (did not use)'!E13</f>
        <v>259.36904665582966</v>
      </c>
      <c r="I14" s="3">
        <f>$B$14*'Total on slide (did not use)'!F13</f>
        <v>0</v>
      </c>
      <c r="J14" s="3">
        <f>$B$14*'Total on slide (did not use)'!G13</f>
        <v>0</v>
      </c>
      <c r="K14" s="3">
        <f>$B$14*'Total on slide (did not use)'!H13</f>
        <v>1167.1607099512335</v>
      </c>
      <c r="L14" s="3">
        <f>$B$14*'Total on slide (did not use)'!I13</f>
        <v>0</v>
      </c>
      <c r="M14" s="3">
        <f>$B$14*'Total on slide (did not use)'!J13</f>
        <v>32.421130831978708</v>
      </c>
      <c r="N14" s="3">
        <f>$B$14*'Total on slide (did not use)'!K13</f>
        <v>0</v>
      </c>
      <c r="O14" s="3">
        <f>$B$14*'Total on slide (did not use)'!L13</f>
        <v>32.421130831978708</v>
      </c>
      <c r="P14" s="3">
        <f>$B$14*'Total on slide (did not use)'!M13</f>
        <v>0</v>
      </c>
      <c r="Q14" s="3">
        <f>$B$14*'Total on slide (did not use)'!N13</f>
        <v>0</v>
      </c>
      <c r="R14" s="3">
        <f>$B$14*'Total on slide (did not use)'!O13</f>
        <v>0</v>
      </c>
      <c r="S14" s="3">
        <f>$B$14*'Total on slide (did not use)'!P13</f>
        <v>0</v>
      </c>
      <c r="T14" s="3">
        <f>$B$14*'Total on slide (did not use)'!Q13</f>
        <v>0</v>
      </c>
      <c r="U14" s="3">
        <f>$B$14*'Total on slide (did not use)'!R13</f>
        <v>0</v>
      </c>
      <c r="V14" s="3">
        <f>$B$14*'Total on slide (did not use)'!S13</f>
        <v>0</v>
      </c>
      <c r="W14" s="3">
        <f>$B$14*'Total on slide (did not use)'!T13</f>
        <v>0</v>
      </c>
      <c r="X14" s="3">
        <f>$B$14*'Total on slide (did not use)'!U13</f>
        <v>0</v>
      </c>
      <c r="Y14" s="3">
        <f>$B$14*'Total on slide (did not use)'!V13</f>
        <v>0</v>
      </c>
      <c r="Z14" s="3">
        <f>$B$14*'Total on slide (did not use)'!W13</f>
        <v>0</v>
      </c>
      <c r="AA14" s="3">
        <f>$B$14*'Total on slide (did not use)'!X13</f>
        <v>0</v>
      </c>
      <c r="AB14" s="3">
        <f>$B$14*'Total on slide (did not use)'!Y13</f>
        <v>0</v>
      </c>
      <c r="AC14" s="3">
        <f>$B$14*'Total on slide (did not use)'!Z13</f>
        <v>324.21130831978707</v>
      </c>
      <c r="AD14" s="3">
        <f>$B$14*'Total on slide (did not use)'!AA13</f>
        <v>0</v>
      </c>
      <c r="AE14" s="3">
        <f>$B$14*'Total on slide (did not use)'!AB13</f>
        <v>0</v>
      </c>
      <c r="AF14" s="3">
        <f>$B$14*'Total on slide (did not use)'!AC13</f>
        <v>0</v>
      </c>
      <c r="AG14" s="3">
        <f>$B$14*'Total on slide (did not use)'!AD13</f>
        <v>0</v>
      </c>
      <c r="AH14" s="3">
        <f>$B$14*'Total on slide (did not use)'!AE13</f>
        <v>64.842261663957416</v>
      </c>
      <c r="AI14" s="16">
        <f>$B$14*'Total on slide (did not use)'!AF13</f>
        <v>64.842261663957416</v>
      </c>
    </row>
    <row r="15" spans="1:35">
      <c r="A15">
        <v>27</v>
      </c>
      <c r="B15">
        <f>'depth, masses, multiplier'!N17</f>
        <v>30.265031283879903</v>
      </c>
      <c r="C15">
        <f>'Total on slide (did not use)'!AG14</f>
        <v>191</v>
      </c>
      <c r="D15" s="24">
        <f t="shared" si="0"/>
        <v>5780.6209752210616</v>
      </c>
      <c r="F15" s="15">
        <f>$B$15*'Total on slide (did not use)'!C14</f>
        <v>3117.2982222396299</v>
      </c>
      <c r="G15" s="3">
        <f>$B$15*'Total on slide (did not use)'!D14</f>
        <v>665.83068824535792</v>
      </c>
      <c r="H15" s="3">
        <f>$B$15*'Total on slide (did not use)'!E14</f>
        <v>242.12025027103923</v>
      </c>
      <c r="I15" s="3">
        <f>$B$15*'Total on slide (did not use)'!F14</f>
        <v>0</v>
      </c>
      <c r="J15" s="3">
        <f>$B$15*'Total on slide (did not use)'!G14</f>
        <v>0</v>
      </c>
      <c r="K15" s="3">
        <f>$B$15*'Total on slide (did not use)'!H14</f>
        <v>1452.7215016262353</v>
      </c>
      <c r="L15" s="3">
        <f>$B$15*'Total on slide (did not use)'!I14</f>
        <v>0</v>
      </c>
      <c r="M15" s="3">
        <f>$B$15*'Total on slide (did not use)'!J14</f>
        <v>60.530062567759806</v>
      </c>
      <c r="N15" s="3">
        <f>$B$15*'Total on slide (did not use)'!K14</f>
        <v>0</v>
      </c>
      <c r="O15" s="3">
        <f>$B$15*'Total on slide (did not use)'!L14</f>
        <v>0</v>
      </c>
      <c r="P15" s="3">
        <f>$B$15*'Total on slide (did not use)'!M14</f>
        <v>30.265031283879903</v>
      </c>
      <c r="Q15" s="3">
        <f>$B$15*'Total on slide (did not use)'!N14</f>
        <v>0</v>
      </c>
      <c r="R15" s="3">
        <f>$B$15*'Total on slide (did not use)'!O14</f>
        <v>30.265031283879903</v>
      </c>
      <c r="S15" s="3">
        <f>$B$15*'Total on slide (did not use)'!P14</f>
        <v>0</v>
      </c>
      <c r="T15" s="3">
        <f>$B$15*'Total on slide (did not use)'!Q14</f>
        <v>0</v>
      </c>
      <c r="U15" s="3">
        <f>$B$15*'Total on slide (did not use)'!R14</f>
        <v>0</v>
      </c>
      <c r="V15" s="3">
        <f>$B$15*'Total on slide (did not use)'!S14</f>
        <v>0</v>
      </c>
      <c r="W15" s="3">
        <f>$B$15*'Total on slide (did not use)'!T14</f>
        <v>0</v>
      </c>
      <c r="X15" s="3">
        <f>$B$15*'Total on slide (did not use)'!U14</f>
        <v>0</v>
      </c>
      <c r="Y15" s="3">
        <f>$B$15*'Total on slide (did not use)'!V14</f>
        <v>0</v>
      </c>
      <c r="Z15" s="3">
        <f>$B$15*'Total on slide (did not use)'!W14</f>
        <v>0</v>
      </c>
      <c r="AA15" s="3">
        <f>$B$15*'Total on slide (did not use)'!X14</f>
        <v>0</v>
      </c>
      <c r="AB15" s="3">
        <f>$B$15*'Total on slide (did not use)'!Y14</f>
        <v>0</v>
      </c>
      <c r="AC15" s="3">
        <f>$B$15*'Total on slide (did not use)'!Z14</f>
        <v>181.59018770327941</v>
      </c>
      <c r="AD15" s="3">
        <f>$B$15*'Total on slide (did not use)'!AA14</f>
        <v>0</v>
      </c>
      <c r="AE15" s="3">
        <f>$B$15*'Total on slide (did not use)'!AB14</f>
        <v>0</v>
      </c>
      <c r="AF15" s="3">
        <f>$B$15*'Total on slide (did not use)'!AC14</f>
        <v>0</v>
      </c>
      <c r="AG15" s="3">
        <f>$B$15*'Total on slide (did not use)'!AD14</f>
        <v>0</v>
      </c>
      <c r="AH15" s="3">
        <f>$B$15*'Total on slide (did not use)'!AE14</f>
        <v>30.265031283879903</v>
      </c>
      <c r="AI15" s="16">
        <f>$B$15*'Total on slide (did not use)'!AF14</f>
        <v>30.265031283879903</v>
      </c>
    </row>
    <row r="16" spans="1:35">
      <c r="A16">
        <v>29</v>
      </c>
      <c r="B16">
        <f>'depth, masses, multiplier'!N18</f>
        <v>25.465182465977001</v>
      </c>
      <c r="C16">
        <f>'Total on slide (did not use)'!AG15</f>
        <v>173</v>
      </c>
      <c r="D16" s="24">
        <f t="shared" si="0"/>
        <v>4405.4765666140211</v>
      </c>
      <c r="F16" s="15">
        <f>$B$16*'Total on slide (did not use)'!C15</f>
        <v>1935.3538674142521</v>
      </c>
      <c r="G16" s="3">
        <f>$B$16*'Total on slide (did not use)'!D15</f>
        <v>636.629561649425</v>
      </c>
      <c r="H16" s="3">
        <f>$B$16*'Total on slide (did not use)'!E15</f>
        <v>280.11700712574702</v>
      </c>
      <c r="I16" s="3">
        <f>$B$16*'Total on slide (did not use)'!F15</f>
        <v>25.465182465977001</v>
      </c>
      <c r="J16" s="3">
        <f>$B$16*'Total on slide (did not use)'!G15</f>
        <v>0</v>
      </c>
      <c r="K16" s="3">
        <f>$B$16*'Total on slide (did not use)'!H15</f>
        <v>1349.6546706967811</v>
      </c>
      <c r="L16" s="3">
        <f>$B$16*'Total on slide (did not use)'!I15</f>
        <v>0</v>
      </c>
      <c r="M16" s="3">
        <f>$B$16*'Total on slide (did not use)'!J15</f>
        <v>0</v>
      </c>
      <c r="N16" s="3">
        <f>$B$16*'Total on slide (did not use)'!K15</f>
        <v>0</v>
      </c>
      <c r="O16" s="3">
        <f>$B$16*'Total on slide (did not use)'!L15</f>
        <v>0</v>
      </c>
      <c r="P16" s="3">
        <f>$B$16*'Total on slide (did not use)'!M15</f>
        <v>0</v>
      </c>
      <c r="Q16" s="3">
        <f>$B$16*'Total on slide (did not use)'!N15</f>
        <v>0</v>
      </c>
      <c r="R16" s="3">
        <f>$B$16*'Total on slide (did not use)'!O15</f>
        <v>0</v>
      </c>
      <c r="S16" s="3">
        <f>$B$16*'Total on slide (did not use)'!P15</f>
        <v>0</v>
      </c>
      <c r="T16" s="3">
        <f>$B$16*'Total on slide (did not use)'!Q15</f>
        <v>0</v>
      </c>
      <c r="U16" s="3">
        <f>$B$16*'Total on slide (did not use)'!R15</f>
        <v>0</v>
      </c>
      <c r="V16" s="3">
        <f>$B$16*'Total on slide (did not use)'!S15</f>
        <v>0</v>
      </c>
      <c r="W16" s="3">
        <f>$B$16*'Total on slide (did not use)'!T15</f>
        <v>0</v>
      </c>
      <c r="X16" s="3">
        <f>$B$16*'Total on slide (did not use)'!U15</f>
        <v>0</v>
      </c>
      <c r="Y16" s="3">
        <f>$B$16*'Total on slide (did not use)'!V15</f>
        <v>0</v>
      </c>
      <c r="Z16" s="3">
        <f>$B$16*'Total on slide (did not use)'!W15</f>
        <v>0</v>
      </c>
      <c r="AA16" s="3">
        <f>$B$16*'Total on slide (did not use)'!X15</f>
        <v>0</v>
      </c>
      <c r="AB16" s="3">
        <f>$B$16*'Total on slide (did not use)'!Y15</f>
        <v>0</v>
      </c>
      <c r="AC16" s="3">
        <f>$B$16*'Total on slide (did not use)'!Z15</f>
        <v>178.25627726183902</v>
      </c>
      <c r="AD16" s="3">
        <f>$B$16*'Total on slide (did not use)'!AA15</f>
        <v>0</v>
      </c>
      <c r="AE16" s="3">
        <f>$B$16*'Total on slide (did not use)'!AB15</f>
        <v>0</v>
      </c>
      <c r="AF16" s="3">
        <f>$B$16*'Total on slide (did not use)'!AC15</f>
        <v>0</v>
      </c>
      <c r="AG16" s="3">
        <f>$B$16*'Total on slide (did not use)'!AD15</f>
        <v>0</v>
      </c>
      <c r="AH16" s="3">
        <f>$B$16*'Total on slide (did not use)'!AE15</f>
        <v>0</v>
      </c>
      <c r="AI16" s="16">
        <f>$B$16*'Total on slide (did not use)'!AF15</f>
        <v>0</v>
      </c>
    </row>
    <row r="17" spans="1:35">
      <c r="A17">
        <v>33</v>
      </c>
      <c r="B17">
        <f>'depth, masses, multiplier'!N19</f>
        <v>9.3774882787100395</v>
      </c>
      <c r="C17">
        <f>'Total on slide (did not use)'!AG16</f>
        <v>278</v>
      </c>
      <c r="D17" s="24">
        <f t="shared" si="0"/>
        <v>2606.9417414813911</v>
      </c>
      <c r="F17" s="15">
        <f>$B$17*'Total on slide (did not use)'!C16</f>
        <v>1181.5635231174649</v>
      </c>
      <c r="G17" s="3">
        <f>$B$17*'Total on slide (did not use)'!D16</f>
        <v>328.21208975485138</v>
      </c>
      <c r="H17" s="3">
        <f>$B$17*'Total on slide (did not use)'!E16</f>
        <v>112.52985934452047</v>
      </c>
      <c r="I17" s="3">
        <f>$B$17*'Total on slide (did not use)'!F16</f>
        <v>0</v>
      </c>
      <c r="J17" s="3">
        <f>$B$17*'Total on slide (did not use)'!G16</f>
        <v>0</v>
      </c>
      <c r="K17" s="3">
        <f>$B$17*'Total on slide (did not use)'!H16</f>
        <v>787.70901541164335</v>
      </c>
      <c r="L17" s="3">
        <f>$B$17*'Total on slide (did not use)'!I16</f>
        <v>0</v>
      </c>
      <c r="M17" s="3">
        <f>$B$17*'Total on slide (did not use)'!J16</f>
        <v>28.132464836130119</v>
      </c>
      <c r="N17" s="3">
        <f>$B$17*'Total on slide (did not use)'!K16</f>
        <v>0</v>
      </c>
      <c r="O17" s="3">
        <f>$B$17*'Total on slide (did not use)'!L16</f>
        <v>18.754976557420079</v>
      </c>
      <c r="P17" s="3">
        <f>$B$17*'Total on slide (did not use)'!M16</f>
        <v>9.3774882787100395</v>
      </c>
      <c r="Q17" s="3">
        <f>$B$17*'Total on slide (did not use)'!N16</f>
        <v>0</v>
      </c>
      <c r="R17" s="3">
        <f>$B$17*'Total on slide (did not use)'!O16</f>
        <v>0</v>
      </c>
      <c r="S17" s="3">
        <f>$B$17*'Total on slide (did not use)'!P16</f>
        <v>0</v>
      </c>
      <c r="T17" s="3">
        <f>$B$17*'Total on slide (did not use)'!Q16</f>
        <v>9.3774882787100395</v>
      </c>
      <c r="U17" s="3">
        <f>$B$17*'Total on slide (did not use)'!R16</f>
        <v>0</v>
      </c>
      <c r="V17" s="3">
        <f>$B$17*'Total on slide (did not use)'!S16</f>
        <v>0</v>
      </c>
      <c r="W17" s="3">
        <f>$B$17*'Total on slide (did not use)'!T16</f>
        <v>18.754976557420079</v>
      </c>
      <c r="X17" s="3">
        <f>$B$17*'Total on slide (did not use)'!U16</f>
        <v>0</v>
      </c>
      <c r="Y17" s="3">
        <f>$B$17*'Total on slide (did not use)'!V16</f>
        <v>18.754976557420079</v>
      </c>
      <c r="Z17" s="3">
        <f>$B$17*'Total on slide (did not use)'!W16</f>
        <v>0</v>
      </c>
      <c r="AA17" s="3">
        <f>$B$17*'Total on slide (did not use)'!X16</f>
        <v>9.3774882787100395</v>
      </c>
      <c r="AB17" s="3">
        <f>$B$17*'Total on slide (did not use)'!Y16</f>
        <v>0</v>
      </c>
      <c r="AC17" s="3">
        <f>$B$17*'Total on slide (did not use)'!Z16</f>
        <v>65.64241795097027</v>
      </c>
      <c r="AD17" s="3">
        <f>$B$17*'Total on slide (did not use)'!AA16</f>
        <v>0</v>
      </c>
      <c r="AE17" s="3">
        <f>$B$17*'Total on slide (did not use)'!AB16</f>
        <v>18.754976557420079</v>
      </c>
      <c r="AF17" s="3">
        <f>$B$17*'Total on slide (did not use)'!AC16</f>
        <v>0</v>
      </c>
      <c r="AG17" s="3">
        <f>$B$17*'Total on slide (did not use)'!AD16</f>
        <v>0</v>
      </c>
      <c r="AH17" s="3">
        <f>$B$17*'Total on slide (did not use)'!AE16</f>
        <v>37.509953114840158</v>
      </c>
      <c r="AI17" s="16">
        <f>$B$17*'Total on slide (did not use)'!AF16</f>
        <v>75.019906229680316</v>
      </c>
    </row>
    <row r="18" spans="1:35">
      <c r="A18">
        <v>35</v>
      </c>
      <c r="B18">
        <f>'depth, masses, multiplier'!N20</f>
        <v>9.439647904678317</v>
      </c>
      <c r="C18">
        <f>'Total on slide (did not use)'!AG17</f>
        <v>155</v>
      </c>
      <c r="D18" s="24">
        <f t="shared" si="0"/>
        <v>1463.1454252251392</v>
      </c>
      <c r="F18" s="15">
        <f>$B$18*'Total on slide (did not use)'!C17</f>
        <v>481.42204313859418</v>
      </c>
      <c r="G18" s="3">
        <f>$B$18*'Total on slide (did not use)'!D17</f>
        <v>273.74978923567119</v>
      </c>
      <c r="H18" s="3">
        <f>$B$18*'Total on slide (did not use)'!E17</f>
        <v>47.198239523391585</v>
      </c>
      <c r="I18" s="3">
        <f>$B$18*'Total on slide (did not use)'!F17</f>
        <v>0</v>
      </c>
      <c r="J18" s="3">
        <f>$B$18*'Total on slide (did not use)'!G17</f>
        <v>0</v>
      </c>
      <c r="K18" s="3">
        <f>$B$18*'Total on slide (did not use)'!H17</f>
        <v>556.93922637602066</v>
      </c>
      <c r="L18" s="3">
        <f>$B$18*'Total on slide (did not use)'!I17</f>
        <v>0</v>
      </c>
      <c r="M18" s="3">
        <f>$B$18*'Total on slide (did not use)'!J17</f>
        <v>9.439647904678317</v>
      </c>
      <c r="N18" s="3">
        <f>$B$18*'Total on slide (did not use)'!K17</f>
        <v>0</v>
      </c>
      <c r="O18" s="3">
        <f>$B$18*'Total on slide (did not use)'!L17</f>
        <v>18.879295809356634</v>
      </c>
      <c r="P18" s="3">
        <f>$B$18*'Total on slide (did not use)'!M17</f>
        <v>9.439647904678317</v>
      </c>
      <c r="Q18" s="3">
        <f>$B$18*'Total on slide (did not use)'!N17</f>
        <v>0</v>
      </c>
      <c r="R18" s="3">
        <f>$B$18*'Total on slide (did not use)'!O17</f>
        <v>9.439647904678317</v>
      </c>
      <c r="S18" s="3">
        <f>$B$18*'Total on slide (did not use)'!P17</f>
        <v>18.879295809356634</v>
      </c>
      <c r="T18" s="3">
        <f>$B$18*'Total on slide (did not use)'!Q17</f>
        <v>0</v>
      </c>
      <c r="U18" s="3">
        <f>$B$18*'Total on slide (did not use)'!R17</f>
        <v>0</v>
      </c>
      <c r="V18" s="3">
        <f>$B$18*'Total on slide (did not use)'!S17</f>
        <v>0</v>
      </c>
      <c r="W18" s="3">
        <f>$B$18*'Total on slide (did not use)'!T17</f>
        <v>0</v>
      </c>
      <c r="X18" s="3">
        <f>$B$18*'Total on slide (did not use)'!U17</f>
        <v>0</v>
      </c>
      <c r="Y18" s="3">
        <f>$B$18*'Total on slide (did not use)'!V17</f>
        <v>0</v>
      </c>
      <c r="Z18" s="3">
        <f>$B$18*'Total on slide (did not use)'!W17</f>
        <v>0</v>
      </c>
      <c r="AA18" s="3">
        <f>$B$18*'Total on slide (did not use)'!X17</f>
        <v>0</v>
      </c>
      <c r="AB18" s="3">
        <f>$B$18*'Total on slide (did not use)'!Y17</f>
        <v>0</v>
      </c>
      <c r="AC18" s="3">
        <f>$B$18*'Total on slide (did not use)'!Z17</f>
        <v>37.758591618713268</v>
      </c>
      <c r="AD18" s="3">
        <f>$B$18*'Total on slide (did not use)'!AA17</f>
        <v>0</v>
      </c>
      <c r="AE18" s="3">
        <f>$B$18*'Total on slide (did not use)'!AB17</f>
        <v>0</v>
      </c>
      <c r="AF18" s="3">
        <f>$B$18*'Total on slide (did not use)'!AC17</f>
        <v>0</v>
      </c>
      <c r="AG18" s="3">
        <f>$B$18*'Total on slide (did not use)'!AD17</f>
        <v>0</v>
      </c>
      <c r="AH18" s="3">
        <f>$B$18*'Total on slide (did not use)'!AE17</f>
        <v>9.439647904678317</v>
      </c>
      <c r="AI18" s="16">
        <f>$B$18*'Total on slide (did not use)'!AF17</f>
        <v>28.318943714034951</v>
      </c>
    </row>
    <row r="19" spans="1:35">
      <c r="A19">
        <v>37</v>
      </c>
      <c r="B19">
        <f>'depth, masses, multiplier'!N21</f>
        <v>6.1752726317172533</v>
      </c>
      <c r="C19">
        <f>'Total on slide (did not use)'!AG18</f>
        <v>101</v>
      </c>
      <c r="D19" s="24">
        <f t="shared" si="0"/>
        <v>623.70253580344263</v>
      </c>
      <c r="F19" s="15">
        <f>$B$19*'Total on slide (did not use)'!C18</f>
        <v>160.55708842464858</v>
      </c>
      <c r="G19" s="3">
        <f>$B$19*'Total on slide (did not use)'!D18</f>
        <v>30.876363158586265</v>
      </c>
      <c r="H19" s="3">
        <f>$B$19*'Total on slide (did not use)'!E18</f>
        <v>12.350545263434507</v>
      </c>
      <c r="I19" s="3">
        <f>$B$19*'Total on slide (did not use)'!F18</f>
        <v>0</v>
      </c>
      <c r="J19" s="3">
        <f>$B$19*'Total on slide (did not use)'!G18</f>
        <v>0</v>
      </c>
      <c r="K19" s="3">
        <f>$B$19*'Total on slide (did not use)'!H18</f>
        <v>358.16581263960069</v>
      </c>
      <c r="L19" s="3">
        <f>$B$19*'Total on slide (did not use)'!I18</f>
        <v>0</v>
      </c>
      <c r="M19" s="3">
        <f>$B$19*'Total on slide (did not use)'!J18</f>
        <v>0</v>
      </c>
      <c r="N19" s="3">
        <f>$B$19*'Total on slide (did not use)'!K18</f>
        <v>0</v>
      </c>
      <c r="O19" s="3">
        <f>$B$19*'Total on slide (did not use)'!L18</f>
        <v>18.525817895151761</v>
      </c>
      <c r="P19" s="3">
        <f>$B$19*'Total on slide (did not use)'!M18</f>
        <v>12.350545263434507</v>
      </c>
      <c r="Q19" s="3">
        <f>$B$19*'Total on slide (did not use)'!N18</f>
        <v>0</v>
      </c>
      <c r="R19" s="3">
        <f>$B$19*'Total on slide (did not use)'!O18</f>
        <v>0</v>
      </c>
      <c r="S19" s="3">
        <f>$B$19*'Total on slide (did not use)'!P18</f>
        <v>0</v>
      </c>
      <c r="T19" s="3">
        <f>$B$19*'Total on slide (did not use)'!Q18</f>
        <v>0</v>
      </c>
      <c r="U19" s="3">
        <f>$B$19*'Total on slide (did not use)'!R18</f>
        <v>0</v>
      </c>
      <c r="V19" s="3">
        <f>$B$19*'Total on slide (did not use)'!S18</f>
        <v>0</v>
      </c>
      <c r="W19" s="3">
        <f>$B$19*'Total on slide (did not use)'!T18</f>
        <v>6.1752726317172533</v>
      </c>
      <c r="X19" s="3">
        <f>$B$19*'Total on slide (did not use)'!U18</f>
        <v>0</v>
      </c>
      <c r="Y19" s="3">
        <f>$B$19*'Total on slide (did not use)'!V18</f>
        <v>0</v>
      </c>
      <c r="Z19" s="3">
        <f>$B$19*'Total on slide (did not use)'!W18</f>
        <v>0</v>
      </c>
      <c r="AA19" s="3">
        <f>$B$19*'Total on slide (did not use)'!X18</f>
        <v>0</v>
      </c>
      <c r="AB19" s="3">
        <f>$B$19*'Total on slide (did not use)'!Y18</f>
        <v>0</v>
      </c>
      <c r="AC19" s="3">
        <f>$B$19*'Total on slide (did not use)'!Z18</f>
        <v>24.701090526869013</v>
      </c>
      <c r="AD19" s="3">
        <f>$B$19*'Total on slide (did not use)'!AA18</f>
        <v>0</v>
      </c>
      <c r="AE19" s="3">
        <f>$B$19*'Total on slide (did not use)'!AB18</f>
        <v>0</v>
      </c>
      <c r="AF19" s="3">
        <f>$B$19*'Total on slide (did not use)'!AC18</f>
        <v>0</v>
      </c>
      <c r="AG19" s="3">
        <f>$B$19*'Total on slide (did not use)'!AD18</f>
        <v>0</v>
      </c>
      <c r="AH19" s="3">
        <f>$B$19*'Total on slide (did not use)'!AE18</f>
        <v>18.525817895151761</v>
      </c>
      <c r="AI19" s="16">
        <f>$B$19*'Total on slide (did not use)'!AF18</f>
        <v>18.525817895151761</v>
      </c>
    </row>
    <row r="20" spans="1:35">
      <c r="A20">
        <v>39</v>
      </c>
      <c r="B20">
        <f>'depth, masses, multiplier'!N22</f>
        <v>6.8814402546853577</v>
      </c>
      <c r="C20">
        <f>'Total on slide (did not use)'!AG19</f>
        <v>101</v>
      </c>
      <c r="D20" s="24">
        <f t="shared" si="0"/>
        <v>695.02546572322115</v>
      </c>
      <c r="F20" s="15">
        <f>$B$20*'Total on slide (did not use)'!C19</f>
        <v>144.51024534839252</v>
      </c>
      <c r="G20" s="3">
        <f>$B$20*'Total on slide (did not use)'!D19</f>
        <v>61.93296229216822</v>
      </c>
      <c r="H20" s="3">
        <f>$B$20*'Total on slide (did not use)'!E19</f>
        <v>20.644320764056072</v>
      </c>
      <c r="I20" s="3">
        <f>$B$20*'Total on slide (did not use)'!F19</f>
        <v>0</v>
      </c>
      <c r="J20" s="3">
        <f>$B$20*'Total on slide (did not use)'!G19</f>
        <v>0</v>
      </c>
      <c r="K20" s="3">
        <f>$B$20*'Total on slide (did not use)'!H19</f>
        <v>371.59777375300933</v>
      </c>
      <c r="L20" s="3">
        <f>$B$20*'Total on slide (did not use)'!I19</f>
        <v>6.8814402546853577</v>
      </c>
      <c r="M20" s="3">
        <f>$B$20*'Total on slide (did not use)'!J19</f>
        <v>0</v>
      </c>
      <c r="N20" s="3">
        <f>$B$20*'Total on slide (did not use)'!K19</f>
        <v>0</v>
      </c>
      <c r="O20" s="3">
        <f>$B$20*'Total on slide (did not use)'!L19</f>
        <v>34.407201273426786</v>
      </c>
      <c r="P20" s="3">
        <f>$B$20*'Total on slide (did not use)'!M19</f>
        <v>34.407201273426786</v>
      </c>
      <c r="Q20" s="3">
        <f>$B$20*'Total on slide (did not use)'!N19</f>
        <v>0</v>
      </c>
      <c r="R20" s="3">
        <f>$B$20*'Total on slide (did not use)'!O19</f>
        <v>0</v>
      </c>
      <c r="S20" s="3">
        <f>$B$20*'Total on slide (did not use)'!P19</f>
        <v>0</v>
      </c>
      <c r="T20" s="3">
        <f>$B$20*'Total on slide (did not use)'!Q19</f>
        <v>0</v>
      </c>
      <c r="U20" s="3">
        <f>$B$20*'Total on slide (did not use)'!R19</f>
        <v>0</v>
      </c>
      <c r="V20" s="3">
        <f>$B$20*'Total on slide (did not use)'!S19</f>
        <v>0</v>
      </c>
      <c r="W20" s="3">
        <f>$B$20*'Total on slide (did not use)'!T19</f>
        <v>0</v>
      </c>
      <c r="X20" s="3">
        <f>$B$20*'Total on slide (did not use)'!U19</f>
        <v>0</v>
      </c>
      <c r="Y20" s="3">
        <f>$B$20*'Total on slide (did not use)'!V19</f>
        <v>0</v>
      </c>
      <c r="Z20" s="3">
        <f>$B$20*'Total on slide (did not use)'!W19</f>
        <v>0</v>
      </c>
      <c r="AA20" s="3">
        <f>$B$20*'Total on slide (did not use)'!X19</f>
        <v>0</v>
      </c>
      <c r="AB20" s="3">
        <f>$B$20*'Total on slide (did not use)'!Y19</f>
        <v>0</v>
      </c>
      <c r="AC20" s="3">
        <f>$B$20*'Total on slide (did not use)'!Z19</f>
        <v>0</v>
      </c>
      <c r="AD20" s="3">
        <f>$B$20*'Total on slide (did not use)'!AA19</f>
        <v>0</v>
      </c>
      <c r="AE20" s="3">
        <f>$B$20*'Total on slide (did not use)'!AB19</f>
        <v>20.644320764056072</v>
      </c>
      <c r="AF20" s="3">
        <f>$B$20*'Total on slide (did not use)'!AC19</f>
        <v>0</v>
      </c>
      <c r="AG20" s="3">
        <f>$B$20*'Total on slide (did not use)'!AD19</f>
        <v>0</v>
      </c>
      <c r="AH20" s="3">
        <f>$B$20*'Total on slide (did not use)'!AE19</f>
        <v>0</v>
      </c>
      <c r="AI20" s="16">
        <f>$B$20*'Total on slide (did not use)'!AF19</f>
        <v>6.8814402546853577</v>
      </c>
    </row>
    <row r="21" spans="1:35">
      <c r="A21">
        <v>41</v>
      </c>
      <c r="B21">
        <f>'depth, masses, multiplier'!N23</f>
        <v>8.1897328282046615</v>
      </c>
      <c r="C21">
        <f>'Total on slide (did not use)'!AG20</f>
        <v>10</v>
      </c>
      <c r="D21" s="24">
        <f t="shared" si="0"/>
        <v>81.897328282046615</v>
      </c>
      <c r="F21" s="15">
        <f>$B$21*'Total on slide (did not use)'!C20</f>
        <v>24.569198484613985</v>
      </c>
      <c r="G21" s="3">
        <f>$B$21*'Total on slide (did not use)'!D20</f>
        <v>0</v>
      </c>
      <c r="H21" s="3">
        <f>$B$21*'Total on slide (did not use)'!E20</f>
        <v>0</v>
      </c>
      <c r="I21" s="3">
        <f>$B$21*'Total on slide (did not use)'!F20</f>
        <v>0</v>
      </c>
      <c r="J21" s="3">
        <f>$B$21*'Total on slide (did not use)'!G20</f>
        <v>0</v>
      </c>
      <c r="K21" s="3">
        <f>$B$21*'Total on slide (did not use)'!H20</f>
        <v>57.328129797432631</v>
      </c>
      <c r="L21" s="3">
        <f>$B$21*'Total on slide (did not use)'!I20</f>
        <v>0</v>
      </c>
      <c r="M21" s="3">
        <f>$B$21*'Total on slide (did not use)'!J20</f>
        <v>0</v>
      </c>
      <c r="N21" s="3">
        <f>$B$21*'Total on slide (did not use)'!K20</f>
        <v>0</v>
      </c>
      <c r="O21" s="3">
        <f>$B$21*'Total on slide (did not use)'!L20</f>
        <v>0</v>
      </c>
      <c r="P21" s="3">
        <f>$B$21*'Total on slide (did not use)'!M20</f>
        <v>0</v>
      </c>
      <c r="Q21" s="3">
        <f>$B$21*'Total on slide (did not use)'!N20</f>
        <v>0</v>
      </c>
      <c r="R21" s="3">
        <f>$B$21*'Total on slide (did not use)'!O20</f>
        <v>0</v>
      </c>
      <c r="S21" s="3">
        <f>$B$21*'Total on slide (did not use)'!P20</f>
        <v>0</v>
      </c>
      <c r="T21" s="3">
        <f>$B$21*'Total on slide (did not use)'!Q20</f>
        <v>0</v>
      </c>
      <c r="U21" s="3">
        <f>$B$21*'Total on slide (did not use)'!R20</f>
        <v>0</v>
      </c>
      <c r="V21" s="3">
        <f>$B$21*'Total on slide (did not use)'!S20</f>
        <v>0</v>
      </c>
      <c r="W21" s="3">
        <f>$B$21*'Total on slide (did not use)'!T20</f>
        <v>0</v>
      </c>
      <c r="X21" s="3">
        <f>$B$21*'Total on slide (did not use)'!U20</f>
        <v>0</v>
      </c>
      <c r="Y21" s="3">
        <f>$B$21*'Total on slide (did not use)'!V20</f>
        <v>0</v>
      </c>
      <c r="Z21" s="3">
        <f>$B$21*'Total on slide (did not use)'!W20</f>
        <v>0</v>
      </c>
      <c r="AA21" s="3">
        <f>$B$21*'Total on slide (did not use)'!X20</f>
        <v>0</v>
      </c>
      <c r="AB21" s="3">
        <f>$B$21*'Total on slide (did not use)'!Y20</f>
        <v>0</v>
      </c>
      <c r="AC21" s="3">
        <f>$B$21*'Total on slide (did not use)'!Z20</f>
        <v>0</v>
      </c>
      <c r="AD21" s="3">
        <f>$B$21*'Total on slide (did not use)'!AA20</f>
        <v>0</v>
      </c>
      <c r="AE21" s="3">
        <f>$B$21*'Total on slide (did not use)'!AB20</f>
        <v>0</v>
      </c>
      <c r="AF21" s="3">
        <f>$B$21*'Total on slide (did not use)'!AC20</f>
        <v>0</v>
      </c>
      <c r="AG21" s="3">
        <f>$B$21*'Total on slide (did not use)'!AD20</f>
        <v>0</v>
      </c>
      <c r="AH21" s="3">
        <f>$B$21*'Total on slide (did not use)'!AE20</f>
        <v>8.1897328282046615</v>
      </c>
      <c r="AI21" s="16">
        <f>$B$21*'Total on slide (did not use)'!AF20</f>
        <v>0</v>
      </c>
    </row>
    <row r="22" spans="1:35">
      <c r="A22" t="s">
        <v>68</v>
      </c>
      <c r="B22">
        <f>'depth, masses, multiplier'!N24</f>
        <v>43.442842476453976</v>
      </c>
      <c r="C22">
        <f>'Total on slide (did not use)'!AG21</f>
        <v>184</v>
      </c>
      <c r="D22" s="24">
        <f t="shared" si="0"/>
        <v>7993.4830156675316</v>
      </c>
      <c r="F22" s="15">
        <f>$B$22*'Total on slide (did not use)'!C21</f>
        <v>3171.3275007811403</v>
      </c>
      <c r="G22" s="3">
        <f>$B$22*'Total on slide (did not use)'!D21</f>
        <v>999.18537695844145</v>
      </c>
      <c r="H22" s="3">
        <f>$B$22*'Total on slide (did not use)'!E21</f>
        <v>130.32852742936194</v>
      </c>
      <c r="I22" s="3">
        <f>$B$22*'Total on slide (did not use)'!F21</f>
        <v>43.442842476453976</v>
      </c>
      <c r="J22" s="3">
        <f>$B$22*'Total on slide (did not use)'!G21</f>
        <v>0</v>
      </c>
      <c r="K22" s="3">
        <f>$B$22*'Total on slide (did not use)'!H21</f>
        <v>2910.6704459224165</v>
      </c>
      <c r="L22" s="3">
        <f>$B$22*'Total on slide (did not use)'!I21</f>
        <v>0</v>
      </c>
      <c r="M22" s="3">
        <f>$B$22*'Total on slide (did not use)'!J21</f>
        <v>0</v>
      </c>
      <c r="N22" s="3">
        <f>$B$22*'Total on slide (did not use)'!K21</f>
        <v>0</v>
      </c>
      <c r="O22" s="3">
        <f>$B$22*'Total on slide (did not use)'!L21</f>
        <v>86.885684952907951</v>
      </c>
      <c r="P22" s="3">
        <f>$B$22*'Total on slide (did not use)'!M21</f>
        <v>86.885684952907951</v>
      </c>
      <c r="Q22" s="3">
        <f>$B$22*'Total on slide (did not use)'!N21</f>
        <v>0</v>
      </c>
      <c r="R22" s="3">
        <f>$B$22*'Total on slide (did not use)'!O21</f>
        <v>0</v>
      </c>
      <c r="S22" s="3">
        <f>$B$22*'Total on slide (did not use)'!P21</f>
        <v>0</v>
      </c>
      <c r="T22" s="3">
        <f>$B$22*'Total on slide (did not use)'!Q21</f>
        <v>0</v>
      </c>
      <c r="U22" s="3">
        <f>$B$22*'Total on slide (did not use)'!R21</f>
        <v>0</v>
      </c>
      <c r="V22" s="3">
        <f>$B$22*'Total on slide (did not use)'!S21</f>
        <v>0</v>
      </c>
      <c r="W22" s="3">
        <f>$B$22*'Total on slide (did not use)'!T21</f>
        <v>0</v>
      </c>
      <c r="X22" s="3">
        <f>$B$22*'Total on slide (did not use)'!U21</f>
        <v>0</v>
      </c>
      <c r="Y22" s="3">
        <f>$B$22*'Total on slide (did not use)'!V21</f>
        <v>0</v>
      </c>
      <c r="Z22" s="3">
        <f>$B$22*'Total on slide (did not use)'!W21</f>
        <v>0</v>
      </c>
      <c r="AA22" s="3">
        <f>$B$22*'Total on slide (did not use)'!X21</f>
        <v>0</v>
      </c>
      <c r="AB22" s="3">
        <f>$B$22*'Total on slide (did not use)'!Y21</f>
        <v>0</v>
      </c>
      <c r="AC22" s="3">
        <f>$B$22*'Total on slide (did not use)'!Z21</f>
        <v>390.98558228808577</v>
      </c>
      <c r="AD22" s="3">
        <f>$B$22*'Total on slide (did not use)'!AA21</f>
        <v>0</v>
      </c>
      <c r="AE22" s="3">
        <f>$B$22*'Total on slide (did not use)'!AB21</f>
        <v>173.7713699058159</v>
      </c>
      <c r="AF22" s="3">
        <f>$B$22*'Total on slide (did not use)'!AC21</f>
        <v>0</v>
      </c>
      <c r="AG22" s="3">
        <f>$B$22*'Total on slide (did not use)'!AD21</f>
        <v>0</v>
      </c>
      <c r="AH22" s="3">
        <f>$B$22*'Total on slide (did not use)'!AE21</f>
        <v>173.7713699058159</v>
      </c>
      <c r="AI22" s="16">
        <f>$B$22*'Total on slide (did not use)'!AF21</f>
        <v>43.442842476453976</v>
      </c>
    </row>
    <row r="23" spans="1:35" ht="15" thickBot="1">
      <c r="A23" t="s">
        <v>7</v>
      </c>
      <c r="B23">
        <f>'depth, masses, multiplier'!N25</f>
        <v>10.17449601256361</v>
      </c>
      <c r="C23">
        <f>'Total on slide (did not use)'!AG22</f>
        <v>180</v>
      </c>
      <c r="D23" s="25">
        <f t="shared" si="0"/>
        <v>1831.4092822614498</v>
      </c>
      <c r="F23" s="17">
        <f>$B$23*'Total on slide (did not use)'!C22</f>
        <v>875.00665708047052</v>
      </c>
      <c r="G23" s="18">
        <f>$B$23*'Total on slide (did not use)'!D22</f>
        <v>284.88588835178109</v>
      </c>
      <c r="H23" s="18">
        <f>$B$23*'Total on slide (did not use)'!E22</f>
        <v>132.26844816332692</v>
      </c>
      <c r="I23" s="18">
        <f>$B$23*'Total on slide (did not use)'!F22</f>
        <v>0</v>
      </c>
      <c r="J23" s="18">
        <f>$B$23*'Total on slide (did not use)'!G22</f>
        <v>0</v>
      </c>
      <c r="K23" s="18">
        <f>$B$23*'Total on slide (did not use)'!H22</f>
        <v>345.93286442716277</v>
      </c>
      <c r="L23" s="18">
        <f>$B$23*'Total on slide (did not use)'!I22</f>
        <v>0</v>
      </c>
      <c r="M23" s="18">
        <f>$B$23*'Total on slide (did not use)'!J22</f>
        <v>20.34899202512722</v>
      </c>
      <c r="N23" s="18">
        <f>$B$23*'Total on slide (did not use)'!K22</f>
        <v>0</v>
      </c>
      <c r="O23" s="18">
        <f>$B$23*'Total on slide (did not use)'!L22</f>
        <v>10.17449601256361</v>
      </c>
      <c r="P23" s="18">
        <f>$B$23*'Total on slide (did not use)'!M22</f>
        <v>20.34899202512722</v>
      </c>
      <c r="Q23" s="18">
        <f>$B$23*'Total on slide (did not use)'!N22</f>
        <v>0</v>
      </c>
      <c r="R23" s="18">
        <f>$B$23*'Total on slide (did not use)'!O22</f>
        <v>0</v>
      </c>
      <c r="S23" s="18">
        <f>$B$23*'Total on slide (did not use)'!P22</f>
        <v>0</v>
      </c>
      <c r="T23" s="18">
        <f>$B$23*'Total on slide (did not use)'!Q22</f>
        <v>0</v>
      </c>
      <c r="U23" s="18">
        <f>$B$23*'Total on slide (did not use)'!R22</f>
        <v>0</v>
      </c>
      <c r="V23" s="18">
        <f>$B$23*'Total on slide (did not use)'!S22</f>
        <v>10.17449601256361</v>
      </c>
      <c r="W23" s="18">
        <f>$B$23*'Total on slide (did not use)'!T22</f>
        <v>0</v>
      </c>
      <c r="X23" s="18">
        <f>$B$23*'Total on slide (did not use)'!U22</f>
        <v>20.34899202512722</v>
      </c>
      <c r="Y23" s="18">
        <f>$B$23*'Total on slide (did not use)'!V22</f>
        <v>0</v>
      </c>
      <c r="Z23" s="18">
        <f>$B$23*'Total on slide (did not use)'!W22</f>
        <v>0</v>
      </c>
      <c r="AA23" s="18">
        <f>$B$23*'Total on slide (did not use)'!X22</f>
        <v>0</v>
      </c>
      <c r="AB23" s="18">
        <f>$B$23*'Total on slide (did not use)'!Y22</f>
        <v>0</v>
      </c>
      <c r="AC23" s="18">
        <f>$B$23*'Total on slide (did not use)'!Z22</f>
        <v>111.91945613819971</v>
      </c>
      <c r="AD23" s="18">
        <f>$B$23*'Total on slide (did not use)'!AA22</f>
        <v>0</v>
      </c>
      <c r="AE23" s="18">
        <f>$B$23*'Total on slide (did not use)'!AB22</f>
        <v>0</v>
      </c>
      <c r="AF23" s="18">
        <f>$B$23*'Total on slide (did not use)'!AC22</f>
        <v>0</v>
      </c>
      <c r="AG23" s="18">
        <f>$B$23*'Total on slide (did not use)'!AD22</f>
        <v>0</v>
      </c>
      <c r="AH23" s="18">
        <f>$B$23*'Total on slide (did not use)'!AE22</f>
        <v>10.17449601256361</v>
      </c>
      <c r="AI23" s="19">
        <f>$B$23*'Total on slide (did not use)'!AF22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</vt:lpstr>
      <vt:lpstr>counts+depth</vt:lpstr>
      <vt:lpstr>inidividuals per gram+depth</vt:lpstr>
      <vt:lpstr>depth, masses, multiplier</vt:lpstr>
      <vt:lpstr>Total Counts</vt:lpstr>
      <vt:lpstr>Total # individuals per gram</vt:lpstr>
      <vt:lpstr>Total on slide (did not use)</vt:lpstr>
      <vt:lpstr>Total on slide per g (dnu)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limno</dc:creator>
  <cp:lastModifiedBy>limno</cp:lastModifiedBy>
  <dcterms:created xsi:type="dcterms:W3CDTF">2015-04-08T22:42:27Z</dcterms:created>
  <dcterms:modified xsi:type="dcterms:W3CDTF">2015-05-01T16:45:28Z</dcterms:modified>
</cp:coreProperties>
</file>