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0" documentId="8_{54D68E56-FAE7-4C86-AE00-523557CBE76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  <sheet name="Planilha2" sheetId="2" r:id="rId2"/>
  </sheets>
  <definedNames>
    <definedName name="aporte">Planilha1!$D$18:$D$18</definedName>
    <definedName name="patrimonio">Planilha1!$D$21:$D$21</definedName>
    <definedName name="qtd_anos">Planilha1!$D$19:$D$19</definedName>
    <definedName name="rendimento_carteira">Planilha1!$D$13:$D$13</definedName>
    <definedName name="salario">Planilha1!$D$12:$D$12</definedName>
    <definedName name="sugestao_investimento">Planilha1!$D$14:$D$14</definedName>
    <definedName name="taxa_mensal">Planilha1!$D$20:$D$20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1" l="1"/>
  <c r="C38" i="1"/>
  <c r="C39" i="1"/>
  <c r="C40" i="1"/>
  <c r="C41" i="1"/>
  <c r="C36" i="1"/>
  <c r="C30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3" i="2"/>
  <c r="C33" i="1"/>
  <c r="D21" i="1" a="1"/>
  <c r="D21" i="1"/>
  <c r="D22" i="1" s="1"/>
  <c r="D14" i="1"/>
  <c r="C27" i="1"/>
  <c r="D27" i="1" s="1" a="1"/>
  <c r="D27" i="1" s="1"/>
  <c r="C28" i="1"/>
  <c r="D28" i="1" s="1" a="1"/>
  <c r="D28" i="1" s="1"/>
  <c r="C29" i="1"/>
  <c r="D29" i="1" s="1" a="1"/>
  <c r="D29" i="1" s="1"/>
  <c r="C26" i="1"/>
  <c r="D26" i="1" s="1" a="1"/>
  <c r="D26" i="1" s="1"/>
  <c r="D37" i="1" l="1"/>
  <c r="D38" i="1"/>
  <c r="D39" i="1"/>
  <c r="D40" i="1"/>
  <c r="D41" i="1"/>
  <c r="D36" i="1"/>
  <c r="D4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<sst xmlns="http://schemas.openxmlformats.org/spreadsheetml/2006/main" count="69" uniqueCount="33">
  <si>
    <t>Configurações</t>
  </si>
  <si>
    <t>Salário</t>
  </si>
  <si>
    <t>Rendimento da carteira</t>
  </si>
  <si>
    <t>Sugestão de investimento</t>
  </si>
  <si>
    <t>Investimento Mesal</t>
  </si>
  <si>
    <t>Quanto investir por mês?</t>
  </si>
  <si>
    <t>Por quantos anos?</t>
  </si>
  <si>
    <t>Taxa de rendimento mensal?</t>
  </si>
  <si>
    <t>Patrimônio acumulado?</t>
  </si>
  <si>
    <t>Dividendo mensais?</t>
  </si>
  <si>
    <t>Cenários</t>
  </si>
  <si>
    <t>Dividendo</t>
  </si>
  <si>
    <t>Quanto em 2 anos?</t>
  </si>
  <si>
    <t>Quanto em 5 anos?</t>
  </si>
  <si>
    <t>Quanto em 10 anos?</t>
  </si>
  <si>
    <t>Quanto em 20 anos?</t>
  </si>
  <si>
    <t>Perfil</t>
  </si>
  <si>
    <t>Moderado</t>
  </si>
  <si>
    <t>Valor a ser investido por mês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</si>
  <si>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</si>
  <si>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</si>
  <si>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</si>
  <si>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</si>
  <si>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</si>
  <si>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</si>
  <si>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</si>
  <si>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</si>
  <si>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</si>
  <si>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TOTAL</t>
  </si>
  <si>
    <t>Chave</t>
  </si>
  <si>
    <t>%</t>
  </si>
  <si>
    <t>Conservador</t>
  </si>
  <si>
    <t>Agressivo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</si>
</sst>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8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6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</fills>
  <borders count="39">
    <border>
      <left/>
      <right/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medium">
        <color theme="1"/>
      </right>
      <top/>
      <bottom style="thin">
        <color theme="2"/>
      </bottom>
      <diagonal/>
    </border>
    <border>
      <left style="medium">
        <color theme="1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medium">
        <color theme="1"/>
      </right>
      <top style="thin">
        <color theme="2"/>
      </top>
      <bottom style="thin">
        <color theme="2"/>
      </bottom>
      <diagonal/>
    </border>
    <border>
      <left style="medium">
        <color theme="1"/>
      </left>
      <right style="thin">
        <color theme="2"/>
      </right>
      <top style="thin">
        <color theme="2"/>
      </top>
      <bottom style="medium">
        <color theme="1"/>
      </bottom>
      <diagonal/>
    </border>
    <border>
      <left style="thin">
        <color theme="2"/>
      </left>
      <right style="medium">
        <color theme="1"/>
      </right>
      <top style="thin">
        <color theme="2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medium">
        <color theme="1"/>
      </bottom>
      <diagonal/>
    </border>
    <border>
      <left/>
      <right/>
      <top/>
      <bottom style="medium">
        <color rgb="FF000000"/>
      </bottom>
      <diagonal/>
    </border>
    <border>
      <left style="medium">
        <color theme="1"/>
      </left>
      <right style="thin">
        <color theme="3" tint="0.499984740745262"/>
      </right>
      <top/>
      <bottom style="thin">
        <color theme="3" tint="0.499984740745262"/>
      </bottom>
      <diagonal/>
    </border>
    <border>
      <left style="thin">
        <color theme="3" tint="0.499984740745262"/>
      </left>
      <right style="thin">
        <color theme="3" tint="0.499984740745262"/>
      </right>
      <top/>
      <bottom style="thin">
        <color theme="3" tint="0.499984740745262"/>
      </bottom>
      <diagonal/>
    </border>
    <border>
      <left style="thin">
        <color theme="3" tint="0.499984740745262"/>
      </left>
      <right style="medium">
        <color theme="1"/>
      </right>
      <top/>
      <bottom style="thin">
        <color theme="3" tint="0.499984740745262"/>
      </bottom>
      <diagonal/>
    </border>
    <border>
      <left style="medium">
        <color theme="1"/>
      </left>
      <right style="thin">
        <color theme="3" tint="0.499984740745262"/>
      </right>
      <top style="thin">
        <color theme="3" tint="0.499984740745262"/>
      </top>
      <bottom style="thin">
        <color theme="3" tint="0.499984740745262"/>
      </bottom>
      <diagonal/>
    </border>
    <border>
      <left style="thin">
        <color theme="3" tint="0.499984740745262"/>
      </left>
      <right style="thin">
        <color theme="3" tint="0.499984740745262"/>
      </right>
      <top style="thin">
        <color theme="3" tint="0.499984740745262"/>
      </top>
      <bottom style="thin">
        <color theme="3" tint="0.499984740745262"/>
      </bottom>
      <diagonal/>
    </border>
    <border>
      <left style="thin">
        <color theme="3" tint="0.499984740745262"/>
      </left>
      <right style="medium">
        <color theme="1"/>
      </right>
      <top style="thin">
        <color theme="3" tint="0.499984740745262"/>
      </top>
      <bottom style="thin">
        <color theme="3" tint="0.499984740745262"/>
      </bottom>
      <diagonal/>
    </border>
    <border>
      <left style="medium">
        <color theme="1"/>
      </left>
      <right style="thin">
        <color theme="3" tint="0.499984740745262"/>
      </right>
      <top style="thin">
        <color theme="3" tint="0.499984740745262"/>
      </top>
      <bottom style="medium">
        <color theme="1"/>
      </bottom>
      <diagonal/>
    </border>
    <border>
      <left style="thin">
        <color theme="3" tint="0.499984740745262"/>
      </left>
      <right style="thin">
        <color theme="3" tint="0.499984740745262"/>
      </right>
      <top style="thin">
        <color theme="3" tint="0.499984740745262"/>
      </top>
      <bottom style="medium">
        <color theme="1"/>
      </bottom>
      <diagonal/>
    </border>
    <border>
      <left style="thin">
        <color theme="3" tint="0.499984740745262"/>
      </left>
      <right style="medium">
        <color theme="1"/>
      </right>
      <top style="thin">
        <color theme="3" tint="0.499984740745262"/>
      </top>
      <bottom style="medium">
        <color theme="1"/>
      </bottom>
      <diagonal/>
    </border>
    <border>
      <left style="medium">
        <color theme="3" tint="0.499984740745262"/>
      </left>
      <right/>
      <top style="medium">
        <color theme="3" tint="0.499984740745262"/>
      </top>
      <bottom/>
      <diagonal/>
    </border>
    <border>
      <left/>
      <right/>
      <top style="medium">
        <color theme="3" tint="0.499984740745262"/>
      </top>
      <bottom/>
      <diagonal/>
    </border>
    <border>
      <left/>
      <right style="medium">
        <color theme="3" tint="0.499984740745262"/>
      </right>
      <top style="medium">
        <color theme="3" tint="0.499984740745262"/>
      </top>
      <bottom/>
      <diagonal/>
    </border>
    <border>
      <left style="thin">
        <color theme="3" tint="0.499984740745262"/>
      </left>
      <right style="medium">
        <color theme="3" tint="0.499984740745262"/>
      </right>
      <top/>
      <bottom style="thin">
        <color theme="3" tint="0.499984740745262"/>
      </bottom>
      <diagonal/>
    </border>
    <border>
      <left style="medium">
        <color theme="3" tint="0.499984740745262"/>
      </left>
      <right style="thin">
        <color theme="3" tint="0.499984740745262"/>
      </right>
      <top style="thin">
        <color theme="3" tint="0.499984740745262"/>
      </top>
      <bottom style="thin">
        <color theme="3" tint="0.499984740745262"/>
      </bottom>
      <diagonal/>
    </border>
    <border>
      <left style="thin">
        <color theme="3" tint="0.499984740745262"/>
      </left>
      <right style="medium">
        <color theme="3" tint="0.499984740745262"/>
      </right>
      <top style="thin">
        <color theme="3" tint="0.499984740745262"/>
      </top>
      <bottom style="thin">
        <color theme="3" tint="0.499984740745262"/>
      </bottom>
      <diagonal/>
    </border>
    <border>
      <left style="medium">
        <color theme="3" tint="0.499984740745262"/>
      </left>
      <right style="thin">
        <color theme="3" tint="0.499984740745262"/>
      </right>
      <top style="thin">
        <color theme="3" tint="0.499984740745262"/>
      </top>
      <bottom style="medium">
        <color theme="3" tint="0.499984740745262"/>
      </bottom>
      <diagonal/>
    </border>
    <border>
      <left style="thin">
        <color theme="3" tint="0.499984740745262"/>
      </left>
      <right style="thin">
        <color theme="3" tint="0.499984740745262"/>
      </right>
      <top style="thin">
        <color theme="3" tint="0.499984740745262"/>
      </top>
      <bottom style="medium">
        <color theme="3" tint="0.499984740745262"/>
      </bottom>
      <diagonal/>
    </border>
    <border>
      <left style="thin">
        <color theme="3" tint="0.499984740745262"/>
      </left>
      <right style="medium">
        <color theme="3" tint="0.499984740745262"/>
      </right>
      <top style="thin">
        <color theme="3" tint="0.499984740745262"/>
      </top>
      <bottom style="medium">
        <color theme="3" tint="0.49998474074526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8" fontId="0" fillId="0" borderId="0" xfId="0" applyNumberFormat="1"/>
    <xf numFmtId="0" fontId="1" fillId="0" borderId="0" xfId="0" applyFont="1"/>
    <xf numFmtId="8" fontId="0" fillId="4" borderId="0" xfId="0" applyNumberForma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9" fontId="0" fillId="0" borderId="0" xfId="0" applyNumberFormat="1"/>
    <xf numFmtId="0" fontId="0" fillId="0" borderId="13" xfId="0" applyBorder="1"/>
    <xf numFmtId="0" fontId="0" fillId="6" borderId="0" xfId="0" applyFill="1"/>
    <xf numFmtId="9" fontId="0" fillId="0" borderId="0" xfId="0" applyNumberFormat="1" applyAlignment="1">
      <alignment horizontal="center"/>
    </xf>
    <xf numFmtId="9" fontId="0" fillId="0" borderId="13" xfId="0" applyNumberFormat="1" applyBorder="1" applyAlignment="1">
      <alignment horizontal="center"/>
    </xf>
    <xf numFmtId="0" fontId="6" fillId="3" borderId="0" xfId="0" applyFont="1" applyFill="1"/>
    <xf numFmtId="8" fontId="6" fillId="3" borderId="0" xfId="0" applyNumberFormat="1" applyFont="1" applyFill="1"/>
    <xf numFmtId="0" fontId="0" fillId="7" borderId="14" xfId="0" applyFill="1" applyBorder="1"/>
    <xf numFmtId="8" fontId="0" fillId="7" borderId="15" xfId="0" applyNumberFormat="1" applyFill="1" applyBorder="1" applyAlignment="1">
      <alignment horizontal="center"/>
    </xf>
    <xf numFmtId="8" fontId="0" fillId="7" borderId="16" xfId="0" applyNumberFormat="1" applyFill="1" applyBorder="1" applyAlignment="1">
      <alignment horizontal="center"/>
    </xf>
    <xf numFmtId="0" fontId="0" fillId="7" borderId="17" xfId="0" applyFill="1" applyBorder="1"/>
    <xf numFmtId="8" fontId="0" fillId="7" borderId="18" xfId="0" applyNumberFormat="1" applyFill="1" applyBorder="1" applyAlignment="1">
      <alignment horizontal="center"/>
    </xf>
    <xf numFmtId="8" fontId="0" fillId="7" borderId="19" xfId="0" applyNumberFormat="1" applyFill="1" applyBorder="1" applyAlignment="1">
      <alignment horizontal="center"/>
    </xf>
    <xf numFmtId="0" fontId="0" fillId="7" borderId="20" xfId="0" applyFill="1" applyBorder="1"/>
    <xf numFmtId="8" fontId="0" fillId="7" borderId="21" xfId="0" applyNumberFormat="1" applyFill="1" applyBorder="1" applyAlignment="1">
      <alignment horizontal="center"/>
    </xf>
    <xf numFmtId="8" fontId="0" fillId="7" borderId="22" xfId="0" applyNumberFormat="1" applyFill="1" applyBorder="1" applyAlignment="1">
      <alignment horizontal="center"/>
    </xf>
    <xf numFmtId="0" fontId="7" fillId="0" borderId="0" xfId="0" applyFont="1"/>
    <xf numFmtId="164" fontId="0" fillId="0" borderId="26" xfId="0" applyNumberFormat="1" applyBorder="1" applyAlignment="1">
      <alignment horizontal="center"/>
    </xf>
    <xf numFmtId="8" fontId="0" fillId="4" borderId="6" xfId="0" applyNumberFormat="1" applyFill="1" applyBorder="1" applyAlignment="1">
      <alignment horizontal="center"/>
    </xf>
    <xf numFmtId="1" fontId="0" fillId="4" borderId="8" xfId="0" applyNumberFormat="1" applyFill="1" applyBorder="1" applyAlignment="1">
      <alignment horizontal="center"/>
    </xf>
    <xf numFmtId="10" fontId="0" fillId="4" borderId="8" xfId="0" applyNumberFormat="1" applyFill="1" applyBorder="1" applyAlignment="1">
      <alignment horizontal="center"/>
    </xf>
    <xf numFmtId="8" fontId="0" fillId="3" borderId="8" xfId="0" applyNumberFormat="1" applyFill="1" applyBorder="1" applyAlignment="1">
      <alignment horizontal="center"/>
    </xf>
    <xf numFmtId="8" fontId="0" fillId="3" borderId="10" xfId="0" applyNumberFormat="1" applyFill="1" applyBorder="1" applyAlignment="1">
      <alignment horizontal="center"/>
    </xf>
    <xf numFmtId="0" fontId="0" fillId="6" borderId="32" xfId="0" applyFill="1" applyBorder="1"/>
    <xf numFmtId="0" fontId="0" fillId="6" borderId="1" xfId="0" applyFill="1" applyBorder="1"/>
    <xf numFmtId="0" fontId="0" fillId="6" borderId="33" xfId="0" applyFill="1" applyBorder="1"/>
    <xf numFmtId="0" fontId="0" fillId="0" borderId="34" xfId="0" applyBorder="1"/>
    <xf numFmtId="9" fontId="0" fillId="0" borderId="2" xfId="0" applyNumberFormat="1" applyBorder="1" applyAlignment="1">
      <alignment horizontal="center" wrapText="1"/>
    </xf>
    <xf numFmtId="8" fontId="0" fillId="0" borderId="35" xfId="0" applyNumberFormat="1" applyBorder="1"/>
    <xf numFmtId="0" fontId="0" fillId="7" borderId="0" xfId="0" applyFill="1"/>
    <xf numFmtId="0" fontId="5" fillId="5" borderId="36" xfId="0" applyFont="1" applyFill="1" applyBorder="1"/>
    <xf numFmtId="0" fontId="5" fillId="5" borderId="37" xfId="0" applyFont="1" applyFill="1" applyBorder="1"/>
    <xf numFmtId="8" fontId="5" fillId="5" borderId="38" xfId="0" applyNumberFormat="1" applyFont="1" applyFill="1" applyBorder="1"/>
    <xf numFmtId="0" fontId="2" fillId="5" borderId="0" xfId="0" applyFont="1" applyFill="1"/>
    <xf numFmtId="9" fontId="0" fillId="3" borderId="28" xfId="0" applyNumberFormat="1" applyFill="1" applyBorder="1" applyAlignment="1">
      <alignment horizontal="center"/>
    </xf>
    <xf numFmtId="164" fontId="0" fillId="3" borderId="31" xfId="0" applyNumberForma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0" fillId="3" borderId="2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8A1-440F-B661-A65F0167387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8A1-440F-B661-A65F0167387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8A1-440F-B661-A65F0167387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8A1-440F-B661-A65F0167387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8A1-440F-B661-A65F0167387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8A1-440F-B661-A65F0167387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Planilha1!$B$36:$B$41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Planilha1!$C$36:$C$41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6B-438C-B9F3-0506901AE45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43</xdr:row>
      <xdr:rowOff>95250</xdr:rowOff>
    </xdr:from>
    <xdr:to>
      <xdr:col>3</xdr:col>
      <xdr:colOff>504825</xdr:colOff>
      <xdr:row>61</xdr:row>
      <xdr:rowOff>180975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DA131D3-E6A5-2CD7-CB77-A05998D3810F}"/>
            </a:ext>
            <a:ext uri="{147F2762-F138-4A5C-976F-8EAC2B608ADB}">
              <a16:predDERef xmlns:a16="http://schemas.microsoft.com/office/drawing/2014/main" pred="{99F50B10-61C0-8690-17A6-ACD9B0A718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600075</xdr:colOff>
      <xdr:row>1</xdr:row>
      <xdr:rowOff>161925</xdr:rowOff>
    </xdr:from>
    <xdr:to>
      <xdr:col>4</xdr:col>
      <xdr:colOff>19050</xdr:colOff>
      <xdr:row>10</xdr:row>
      <xdr:rowOff>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EBE33576-C3C1-CCE7-16EB-1A80C1106BB8}"/>
            </a:ext>
            <a:ext uri="{147F2762-F138-4A5C-976F-8EAC2B608ADB}">
              <a16:predDERef xmlns:a16="http://schemas.microsoft.com/office/drawing/2014/main" pred="{BDA131D3-E6A5-2CD7-CB77-A05998D38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075" y="352425"/>
          <a:ext cx="6715125" cy="1552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I42"/>
  <sheetViews>
    <sheetView showGridLines="0" tabSelected="1" workbookViewId="0">
      <selection activeCell="D12" sqref="D12"/>
    </sheetView>
  </sheetViews>
  <sheetFormatPr defaultColWidth="0" defaultRowHeight="15"/>
  <cols>
    <col min="1" max="1" width="9.140625" customWidth="1"/>
    <col min="2" max="2" width="50.7109375" customWidth="1"/>
    <col min="3" max="3" width="37.28515625" customWidth="1"/>
    <col min="4" max="4" width="12.28515625" bestFit="1" customWidth="1"/>
    <col min="5" max="5" width="9.140625" customWidth="1"/>
    <col min="6" max="9" width="0" style="21" hidden="1"/>
  </cols>
  <sheetData>
    <row r="11" spans="2:4" ht="21">
      <c r="B11" s="43" t="s">
        <v>0</v>
      </c>
      <c r="C11" s="44"/>
      <c r="D11" s="45"/>
    </row>
    <row r="12" spans="2:4">
      <c r="B12" s="46" t="s">
        <v>1</v>
      </c>
      <c r="C12" s="47"/>
      <c r="D12" s="22"/>
    </row>
    <row r="13" spans="2:4">
      <c r="B13" s="46" t="s">
        <v>2</v>
      </c>
      <c r="C13" s="47"/>
      <c r="D13" s="39">
        <v>0.01</v>
      </c>
    </row>
    <row r="14" spans="2:4">
      <c r="B14" s="48" t="s">
        <v>3</v>
      </c>
      <c r="C14" s="49"/>
      <c r="D14" s="40">
        <f>D12*30%</f>
        <v>0</v>
      </c>
    </row>
    <row r="16" spans="2:4">
      <c r="C16" s="3"/>
    </row>
    <row r="17" spans="1:4" ht="26.25" customHeight="1">
      <c r="B17" s="41" t="s">
        <v>4</v>
      </c>
      <c r="C17" s="42"/>
      <c r="D17" s="50"/>
    </row>
    <row r="18" spans="1:4">
      <c r="B18" s="51" t="s">
        <v>5</v>
      </c>
      <c r="C18" s="52"/>
      <c r="D18" s="23"/>
    </row>
    <row r="19" spans="1:4">
      <c r="B19" s="53" t="s">
        <v>6</v>
      </c>
      <c r="C19" s="54"/>
      <c r="D19" s="24"/>
    </row>
    <row r="20" spans="1:4">
      <c r="B20" s="53" t="s">
        <v>7</v>
      </c>
      <c r="C20" s="54"/>
      <c r="D20" s="25"/>
    </row>
    <row r="21" spans="1:4">
      <c r="B21" s="55" t="s">
        <v>8</v>
      </c>
      <c r="C21" s="56"/>
      <c r="D21" s="26" cm="1">
        <f t="array" ref="D21">FV(taxa_mensal,qtd_anos*12,aporte*-1)</f>
        <v>0</v>
      </c>
    </row>
    <row r="22" spans="1:4">
      <c r="B22" s="57" t="s">
        <v>9</v>
      </c>
      <c r="C22" s="58"/>
      <c r="D22" s="27">
        <f>D21*D13</f>
        <v>0</v>
      </c>
    </row>
    <row r="25" spans="1:4" ht="24">
      <c r="B25" s="41" t="s">
        <v>10</v>
      </c>
      <c r="C25" s="42"/>
      <c r="D25" s="4" t="s">
        <v>11</v>
      </c>
    </row>
    <row r="26" spans="1:4">
      <c r="A26" s="2">
        <v>2</v>
      </c>
      <c r="B26" s="12" t="s">
        <v>12</v>
      </c>
      <c r="C26" s="13">
        <f>FV($D$20,$A26*12,$D$18*-1)</f>
        <v>0</v>
      </c>
      <c r="D26" s="14" cm="1">
        <f t="array" ref="D26">C26*rendimento_carteira</f>
        <v>0</v>
      </c>
    </row>
    <row r="27" spans="1:4">
      <c r="A27" s="2">
        <v>5</v>
      </c>
      <c r="B27" s="15" t="s">
        <v>13</v>
      </c>
      <c r="C27" s="16">
        <f>FV($D$20,$A27*12,$D$18*-1)</f>
        <v>0</v>
      </c>
      <c r="D27" s="17" cm="1">
        <f t="array" ref="D27">C27*rendimento_carteira</f>
        <v>0</v>
      </c>
    </row>
    <row r="28" spans="1:4">
      <c r="A28" s="2">
        <v>10</v>
      </c>
      <c r="B28" s="15" t="s">
        <v>14</v>
      </c>
      <c r="C28" s="16">
        <f>FV($D$20,$A28*12,$D$18*-1)</f>
        <v>0</v>
      </c>
      <c r="D28" s="17" cm="1">
        <f t="array" ref="D28">C28*rendimento_carteira</f>
        <v>0</v>
      </c>
    </row>
    <row r="29" spans="1:4">
      <c r="A29" s="2">
        <v>20</v>
      </c>
      <c r="B29" s="18" t="s">
        <v>15</v>
      </c>
      <c r="C29" s="19">
        <f>FV($D$20,$A29*12,$D$18*-1)</f>
        <v>0</v>
      </c>
      <c r="D29" s="20" cm="1">
        <f t="array" ref="D29">C29*rendimento_carteira</f>
        <v>0</v>
      </c>
    </row>
    <row r="30" spans="1:4">
      <c r="C30" s="1"/>
    </row>
    <row r="32" spans="1:4" ht="15.75">
      <c r="B32" s="38" t="s">
        <v>16</v>
      </c>
      <c r="C32" s="38" t="s">
        <v>17</v>
      </c>
      <c r="D32" s="38"/>
    </row>
    <row r="33" spans="2:4">
      <c r="B33" s="10" t="s">
        <v>18</v>
      </c>
      <c r="C33" s="11">
        <f>D18</f>
        <v>0</v>
      </c>
      <c r="D33" s="10"/>
    </row>
    <row r="34" spans="2:4">
      <c r="B34" s="34"/>
      <c r="C34" s="34"/>
      <c r="D34" s="34"/>
    </row>
    <row r="35" spans="2:4">
      <c r="B35" s="28" t="s">
        <v>19</v>
      </c>
      <c r="C35" s="29" t="s">
        <v>20</v>
      </c>
      <c r="D35" s="30" t="s">
        <v>21</v>
      </c>
    </row>
    <row r="36" spans="2:4">
      <c r="B36" s="31" t="s">
        <v>22</v>
      </c>
      <c r="C36" s="32">
        <f>VLOOKUP($C$32&amp;"-"&amp;B36,Planilha2!$A$2:$D$20,4,FALSE)</f>
        <v>0.32</v>
      </c>
      <c r="D36" s="33">
        <f>$C$33*C36</f>
        <v>0</v>
      </c>
    </row>
    <row r="37" spans="2:4">
      <c r="B37" s="31" t="s">
        <v>23</v>
      </c>
      <c r="C37" s="32">
        <f>VLOOKUP($C$32&amp;"-"&amp;B37,Planilha2!$A$2:$D$20,4,FALSE)</f>
        <v>0.35</v>
      </c>
      <c r="D37" s="33">
        <f>$C$33*C37</f>
        <v>0</v>
      </c>
    </row>
    <row r="38" spans="2:4">
      <c r="B38" s="31" t="s">
        <v>24</v>
      </c>
      <c r="C38" s="32">
        <f>VLOOKUP($C$32&amp;"-"&amp;B38,Planilha2!$A$2:$D$20,4,FALSE)</f>
        <v>0.08</v>
      </c>
      <c r="D38" s="33">
        <f>$C$33*C38</f>
        <v>0</v>
      </c>
    </row>
    <row r="39" spans="2:4">
      <c r="B39" s="31" t="s">
        <v>25</v>
      </c>
      <c r="C39" s="32">
        <f>VLOOKUP($C$32&amp;"-"&amp;B39,Planilha2!$A$2:$D$20,4,FALSE)</f>
        <v>0.05</v>
      </c>
      <c r="D39" s="33">
        <f>$C$33*C39</f>
        <v>0</v>
      </c>
    </row>
    <row r="40" spans="2:4">
      <c r="B40" s="31" t="s">
        <v>26</v>
      </c>
      <c r="C40" s="32">
        <f>VLOOKUP($C$32&amp;"-"&amp;B40,Planilha2!$A$2:$D$20,4,FALSE)</f>
        <v>0.1</v>
      </c>
      <c r="D40" s="33">
        <f>$C$33*C40</f>
        <v>0</v>
      </c>
    </row>
    <row r="41" spans="2:4">
      <c r="B41" s="31" t="s">
        <v>27</v>
      </c>
      <c r="C41" s="32">
        <f>VLOOKUP($C$32&amp;"-"&amp;B41,Planilha2!$A$2:$D$20,4,FALSE)</f>
        <v>0.1</v>
      </c>
      <c r="D41" s="33">
        <f>$C$33*C41</f>
        <v>0</v>
      </c>
    </row>
    <row r="42" spans="2:4">
      <c r="B42" s="35" t="s">
        <v>28</v>
      </c>
      <c r="C42" s="36"/>
      <c r="D42" s="37">
        <f>SUM(D36:D41)</f>
        <v>0</v>
      </c>
    </row>
  </sheetData>
  <mergeCells count="11">
    <mergeCell ref="B25:C25"/>
    <mergeCell ref="B11:D11"/>
    <mergeCell ref="B12:C12"/>
    <mergeCell ref="B13:C13"/>
    <mergeCell ref="B14:C14"/>
    <mergeCell ref="B17:D17"/>
    <mergeCell ref="B18:C18"/>
    <mergeCell ref="B19:C19"/>
    <mergeCell ref="B20:C20"/>
    <mergeCell ref="B21:C21"/>
    <mergeCell ref="B22:C22"/>
  </mergeCells>
  <dataValidations count="1">
    <dataValidation type="list" allowBlank="1" showInputMessage="1" showErrorMessage="1" sqref="C32" xr:uid="{765293F7-3382-482D-B635-A4B20AF0F087}">
      <formula1>"Conservador, Moderado, Agressivo"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E83A-F056-4295-974A-4C27A5AFCAB6}">
  <dimension ref="A2:E30"/>
  <sheetViews>
    <sheetView workbookViewId="0">
      <selection activeCell="F28" sqref="F28"/>
    </sheetView>
  </sheetViews>
  <sheetFormatPr defaultRowHeight="15"/>
  <cols>
    <col min="1" max="1" width="27" bestFit="1" customWidth="1"/>
    <col min="2" max="2" width="11.85546875" bestFit="1" customWidth="1"/>
    <col min="3" max="3" width="15.7109375" bestFit="1" customWidth="1"/>
  </cols>
  <sheetData>
    <row r="2" spans="1:5">
      <c r="A2" s="7" t="s">
        <v>29</v>
      </c>
      <c r="B2" s="7" t="s">
        <v>16</v>
      </c>
      <c r="C2" s="7" t="s">
        <v>19</v>
      </c>
      <c r="D2" s="7" t="s">
        <v>30</v>
      </c>
    </row>
    <row r="3" spans="1:5">
      <c r="A3" t="str">
        <f>$B3&amp;"-"&amp;C3</f>
        <v>Conservador-Papel</v>
      </c>
      <c r="B3" t="s">
        <v>31</v>
      </c>
      <c r="C3" t="s">
        <v>22</v>
      </c>
      <c r="D3" s="8">
        <v>0.3</v>
      </c>
    </row>
    <row r="4" spans="1:5">
      <c r="A4" t="str">
        <f t="shared" ref="A4:A20" si="0">$B4&amp;"-"&amp;C4</f>
        <v>Conservador-Tijolo</v>
      </c>
      <c r="B4" t="s">
        <v>31</v>
      </c>
      <c r="C4" t="s">
        <v>23</v>
      </c>
      <c r="D4" s="8">
        <v>0.5</v>
      </c>
    </row>
    <row r="5" spans="1:5">
      <c r="A5" t="str">
        <f t="shared" si="0"/>
        <v>Conservador-Híbridos</v>
      </c>
      <c r="B5" t="s">
        <v>31</v>
      </c>
      <c r="C5" t="s">
        <v>24</v>
      </c>
      <c r="D5" s="8">
        <v>0.1</v>
      </c>
    </row>
    <row r="6" spans="1:5">
      <c r="A6" t="str">
        <f t="shared" si="0"/>
        <v>Conservador-FOFs</v>
      </c>
      <c r="B6" t="s">
        <v>31</v>
      </c>
      <c r="C6" t="s">
        <v>25</v>
      </c>
      <c r="D6" s="8">
        <v>0.1</v>
      </c>
    </row>
    <row r="7" spans="1:5">
      <c r="A7" t="str">
        <f t="shared" si="0"/>
        <v>Conservador-Desenvolvimento</v>
      </c>
      <c r="B7" t="s">
        <v>31</v>
      </c>
      <c r="C7" t="s">
        <v>26</v>
      </c>
      <c r="D7" s="8">
        <v>0</v>
      </c>
    </row>
    <row r="8" spans="1:5">
      <c r="A8" s="6" t="str">
        <f t="shared" si="0"/>
        <v>Conservador-Hotelarias</v>
      </c>
      <c r="B8" s="6" t="s">
        <v>31</v>
      </c>
      <c r="C8" s="6" t="s">
        <v>27</v>
      </c>
      <c r="D8" s="9">
        <v>0</v>
      </c>
    </row>
    <row r="9" spans="1:5">
      <c r="A9" t="str">
        <f t="shared" si="0"/>
        <v>Moderado-Papel</v>
      </c>
      <c r="B9" t="s">
        <v>17</v>
      </c>
      <c r="C9" t="s">
        <v>22</v>
      </c>
      <c r="D9" s="8">
        <v>0.32</v>
      </c>
      <c r="E9" s="5"/>
    </row>
    <row r="10" spans="1:5">
      <c r="A10" t="str">
        <f t="shared" si="0"/>
        <v>Moderado-Tijolo</v>
      </c>
      <c r="B10" t="s">
        <v>17</v>
      </c>
      <c r="C10" t="s">
        <v>23</v>
      </c>
      <c r="D10" s="8">
        <v>0.35</v>
      </c>
    </row>
    <row r="11" spans="1:5">
      <c r="A11" t="str">
        <f t="shared" si="0"/>
        <v>Moderado-Híbridos</v>
      </c>
      <c r="B11" t="s">
        <v>17</v>
      </c>
      <c r="C11" t="s">
        <v>24</v>
      </c>
      <c r="D11" s="8">
        <v>0.08</v>
      </c>
    </row>
    <row r="12" spans="1:5">
      <c r="A12" t="str">
        <f t="shared" si="0"/>
        <v>Moderado-FOFs</v>
      </c>
      <c r="B12" t="s">
        <v>17</v>
      </c>
      <c r="C12" t="s">
        <v>25</v>
      </c>
      <c r="D12" s="8">
        <v>0.05</v>
      </c>
    </row>
    <row r="13" spans="1:5">
      <c r="A13" t="str">
        <f t="shared" si="0"/>
        <v>Moderado-Desenvolvimento</v>
      </c>
      <c r="B13" t="s">
        <v>17</v>
      </c>
      <c r="C13" t="s">
        <v>26</v>
      </c>
      <c r="D13" s="8">
        <v>0.1</v>
      </c>
    </row>
    <row r="14" spans="1:5">
      <c r="A14" s="6" t="str">
        <f t="shared" si="0"/>
        <v>Moderado-Hotelarias</v>
      </c>
      <c r="B14" s="6" t="s">
        <v>17</v>
      </c>
      <c r="C14" s="6" t="s">
        <v>27</v>
      </c>
      <c r="D14" s="9">
        <v>0.1</v>
      </c>
    </row>
    <row r="15" spans="1:5">
      <c r="A15" t="str">
        <f t="shared" si="0"/>
        <v>Agressivo-Papel</v>
      </c>
      <c r="B15" t="s">
        <v>32</v>
      </c>
      <c r="C15" t="s">
        <v>22</v>
      </c>
      <c r="D15" s="8">
        <v>0.5</v>
      </c>
    </row>
    <row r="16" spans="1:5">
      <c r="A16" t="str">
        <f t="shared" si="0"/>
        <v>Agressivo-Tijolo</v>
      </c>
      <c r="B16" t="s">
        <v>32</v>
      </c>
      <c r="C16" t="s">
        <v>23</v>
      </c>
      <c r="D16" s="8">
        <v>0.1</v>
      </c>
    </row>
    <row r="17" spans="1:4">
      <c r="A17" t="str">
        <f t="shared" si="0"/>
        <v>Agressivo-Híbridos</v>
      </c>
      <c r="B17" t="s">
        <v>32</v>
      </c>
      <c r="C17" t="s">
        <v>24</v>
      </c>
      <c r="D17" s="8">
        <v>0.05</v>
      </c>
    </row>
    <row r="18" spans="1:4">
      <c r="A18" t="str">
        <f t="shared" si="0"/>
        <v>Agressivo-FOFs</v>
      </c>
      <c r="B18" t="s">
        <v>32</v>
      </c>
      <c r="C18" t="s">
        <v>25</v>
      </c>
      <c r="D18" s="8">
        <v>0.05</v>
      </c>
    </row>
    <row r="19" spans="1:4">
      <c r="A19" t="str">
        <f t="shared" si="0"/>
        <v>Agressivo-Desenvolvimento</v>
      </c>
      <c r="B19" t="s">
        <v>32</v>
      </c>
      <c r="C19" t="s">
        <v>26</v>
      </c>
      <c r="D19" s="8">
        <v>0.2</v>
      </c>
    </row>
    <row r="20" spans="1:4">
      <c r="A20" t="str">
        <f t="shared" si="0"/>
        <v>Agressivo-Hotelarias</v>
      </c>
      <c r="B20" t="s">
        <v>32</v>
      </c>
      <c r="C20" t="s">
        <v>27</v>
      </c>
      <c r="D20" s="8">
        <v>0.1</v>
      </c>
    </row>
    <row r="30" spans="1:4">
      <c r="C30" t="e">
        <f>VLOOKUP($C$26&amp;"-"&amp;$B30,Planilha2!$A$2:$D$20,4)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2025-05-26T23:44:04Z</dcterms:created>
  <dcterms:modified xsi:type="dcterms:W3CDTF">2025-05-30T21:05:04Z</dcterms:modified>
  <cp:category/>
  <cp:contentStatus/>
</cp:coreProperties>
</file>