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222\Grundfos\Nanofiltration NXF - Steffen + Lærke\Experimentielt\data\data_IC\"/>
    </mc:Choice>
  </mc:AlternateContent>
  <xr:revisionPtr revIDLastSave="0" documentId="8_{F419E1F4-E8D8-47E8-8E73-80D19B1BBE95}" xr6:coauthVersionLast="46" xr6:coauthVersionMax="46" xr10:uidLastSave="{00000000-0000-0000-0000-000000000000}"/>
  <bookViews>
    <workbookView xWindow="28680" yWindow="-315" windowWidth="29040" windowHeight="15840" xr2:uid="{1251AAB3-9298-4E56-BCEC-410086F0A626}"/>
  </bookViews>
  <sheets>
    <sheet name="data Cl" sheetId="7" r:id="rId1"/>
    <sheet name="data SO4" sheetId="9" r:id="rId2"/>
    <sheet name="data Na" sheetId="1" r:id="rId3"/>
    <sheet name="data Ca" sheetId="11" r:id="rId4"/>
    <sheet name="data Mg" sheetId="4" r:id="rId5"/>
    <sheet name="std Cl" sheetId="8" r:id="rId6"/>
    <sheet name="std SO4" sheetId="10" r:id="rId7"/>
    <sheet name="std Na" sheetId="2" r:id="rId8"/>
    <sheet name="std Ca " sheetId="12" r:id="rId9"/>
    <sheet name="std mg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4" l="1"/>
  <c r="F23" i="4"/>
  <c r="F18" i="4"/>
  <c r="F19" i="4"/>
  <c r="G92" i="7"/>
  <c r="H92" i="7"/>
  <c r="I93" i="7" s="1"/>
  <c r="G93" i="7"/>
  <c r="H93" i="7"/>
  <c r="G88" i="7"/>
  <c r="H88" i="7"/>
  <c r="G89" i="7"/>
  <c r="H89" i="7"/>
  <c r="I89" i="7"/>
  <c r="G84" i="7"/>
  <c r="H84" i="7"/>
  <c r="I85" i="7" s="1"/>
  <c r="G85" i="7"/>
  <c r="H85" i="7"/>
  <c r="I49" i="7"/>
  <c r="I91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6" i="7"/>
  <c r="G87" i="7"/>
  <c r="G90" i="7"/>
  <c r="G91" i="7"/>
  <c r="H82" i="7"/>
  <c r="H83" i="7"/>
  <c r="H86" i="7"/>
  <c r="I87" i="7" s="1"/>
  <c r="H87" i="7"/>
  <c r="H90" i="7"/>
  <c r="H9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I19" i="7" s="1"/>
  <c r="H19" i="7"/>
  <c r="H20" i="7"/>
  <c r="H21" i="7"/>
  <c r="H22" i="7"/>
  <c r="I23" i="7" s="1"/>
  <c r="H23" i="7"/>
  <c r="H24" i="7"/>
  <c r="I25" i="7" s="1"/>
  <c r="H25" i="7"/>
  <c r="H26" i="7"/>
  <c r="H27" i="7"/>
  <c r="I27" i="7" s="1"/>
  <c r="H28" i="7"/>
  <c r="I29" i="7" s="1"/>
  <c r="H29" i="7"/>
  <c r="H30" i="7"/>
  <c r="I31" i="7" s="1"/>
  <c r="H31" i="7"/>
  <c r="H32" i="7"/>
  <c r="H33" i="7"/>
  <c r="H34" i="7"/>
  <c r="I35" i="7" s="1"/>
  <c r="H35" i="7"/>
  <c r="H36" i="7"/>
  <c r="I37" i="7" s="1"/>
  <c r="H37" i="7"/>
  <c r="H38" i="7"/>
  <c r="H39" i="7"/>
  <c r="I39" i="7" s="1"/>
  <c r="H40" i="7"/>
  <c r="I41" i="7" s="1"/>
  <c r="H41" i="7"/>
  <c r="H42" i="7"/>
  <c r="I43" i="7" s="1"/>
  <c r="H43" i="7"/>
  <c r="H44" i="7"/>
  <c r="H45" i="7"/>
  <c r="H46" i="7"/>
  <c r="I47" i="7" s="1"/>
  <c r="H47" i="7"/>
  <c r="H48" i="7"/>
  <c r="H49" i="7"/>
  <c r="H50" i="7"/>
  <c r="H51" i="7"/>
  <c r="I51" i="7" s="1"/>
  <c r="H52" i="7"/>
  <c r="I53" i="7" s="1"/>
  <c r="H53" i="7"/>
  <c r="H54" i="7"/>
  <c r="I55" i="7" s="1"/>
  <c r="H55" i="7"/>
  <c r="H56" i="7"/>
  <c r="H57" i="7"/>
  <c r="H58" i="7"/>
  <c r="I59" i="7" s="1"/>
  <c r="H59" i="7"/>
  <c r="H60" i="7"/>
  <c r="I61" i="7" s="1"/>
  <c r="H61" i="7"/>
  <c r="H62" i="7"/>
  <c r="H63" i="7"/>
  <c r="I63" i="7" s="1"/>
  <c r="H64" i="7"/>
  <c r="I65" i="7" s="1"/>
  <c r="H65" i="7"/>
  <c r="H66" i="7"/>
  <c r="I67" i="7" s="1"/>
  <c r="H67" i="7"/>
  <c r="H68" i="7"/>
  <c r="H69" i="7"/>
  <c r="H70" i="7"/>
  <c r="I71" i="7" s="1"/>
  <c r="H71" i="7"/>
  <c r="H72" i="7"/>
  <c r="I73" i="7" s="1"/>
  <c r="H73" i="7"/>
  <c r="H74" i="7"/>
  <c r="H75" i="7"/>
  <c r="I75" i="7" s="1"/>
  <c r="H76" i="7"/>
  <c r="I77" i="7" s="1"/>
  <c r="H77" i="7"/>
  <c r="H78" i="7"/>
  <c r="I79" i="7" s="1"/>
  <c r="H79" i="7"/>
  <c r="H80" i="7"/>
  <c r="H81" i="7"/>
  <c r="H2" i="7"/>
  <c r="G2" i="1"/>
  <c r="I83" i="7" l="1"/>
  <c r="I57" i="7"/>
  <c r="I33" i="7"/>
  <c r="I81" i="7"/>
  <c r="I69" i="7"/>
  <c r="I45" i="7"/>
  <c r="I21" i="7"/>
  <c r="F78" i="11"/>
  <c r="F79" i="11"/>
  <c r="G79" i="11" l="1"/>
  <c r="G83" i="1"/>
  <c r="G82" i="1"/>
  <c r="H83" i="1" s="1"/>
  <c r="G84" i="1"/>
  <c r="G85" i="1"/>
  <c r="G86" i="1"/>
  <c r="H86" i="1" s="1"/>
  <c r="G8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0" i="4"/>
  <c r="F21" i="4"/>
  <c r="F24" i="4"/>
  <c r="F25" i="4"/>
  <c r="F26" i="4"/>
  <c r="F27" i="4"/>
  <c r="F28" i="4"/>
  <c r="F29" i="4"/>
  <c r="F2" i="4"/>
  <c r="F2" i="1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H63" i="9" s="1"/>
  <c r="G63" i="9"/>
  <c r="G64" i="9"/>
  <c r="G65" i="9"/>
  <c r="G66" i="9"/>
  <c r="G67" i="9"/>
  <c r="G68" i="9"/>
  <c r="G69" i="9"/>
  <c r="G70" i="9"/>
  <c r="G71" i="9"/>
  <c r="G72" i="9"/>
  <c r="G73" i="9"/>
  <c r="G74" i="9"/>
  <c r="H75" i="9" s="1"/>
  <c r="G75" i="9"/>
  <c r="G76" i="9"/>
  <c r="G77" i="9"/>
  <c r="G78" i="9"/>
  <c r="G79" i="9"/>
  <c r="G80" i="9"/>
  <c r="G81" i="9"/>
  <c r="G82" i="9"/>
  <c r="G83" i="9"/>
  <c r="G84" i="9"/>
  <c r="G85" i="9"/>
  <c r="G86" i="9"/>
  <c r="H87" i="9" s="1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2" i="9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6" i="11"/>
  <c r="F77" i="11"/>
  <c r="F80" i="11"/>
  <c r="F81" i="11"/>
  <c r="F82" i="11"/>
  <c r="F83" i="11"/>
  <c r="F84" i="11"/>
  <c r="F85" i="11"/>
  <c r="F86" i="11"/>
  <c r="F87" i="11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5" i="12"/>
  <c r="J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6" i="10"/>
  <c r="G33" i="11" l="1"/>
  <c r="G45" i="11"/>
  <c r="G21" i="11"/>
  <c r="G63" i="11"/>
  <c r="G75" i="11"/>
  <c r="G27" i="11"/>
  <c r="G51" i="11"/>
  <c r="G57" i="11"/>
  <c r="G39" i="11"/>
  <c r="G69" i="11"/>
  <c r="G81" i="11"/>
  <c r="G29" i="11"/>
  <c r="G73" i="11"/>
  <c r="G61" i="11"/>
  <c r="G49" i="11"/>
  <c r="G37" i="11"/>
  <c r="G25" i="11"/>
  <c r="G71" i="11"/>
  <c r="G59" i="11"/>
  <c r="G47" i="11"/>
  <c r="G35" i="11"/>
  <c r="G23" i="11"/>
  <c r="G53" i="11"/>
  <c r="G65" i="11"/>
  <c r="G77" i="11"/>
  <c r="G41" i="11"/>
  <c r="G67" i="11"/>
  <c r="G55" i="11"/>
  <c r="G43" i="11"/>
  <c r="G31" i="11"/>
  <c r="G19" i="11"/>
  <c r="H87" i="1"/>
  <c r="H75" i="1"/>
  <c r="H63" i="1"/>
  <c r="H51" i="1"/>
  <c r="H84" i="1"/>
  <c r="H49" i="1"/>
  <c r="H37" i="1"/>
  <c r="H25" i="1"/>
  <c r="H82" i="1"/>
  <c r="H57" i="1"/>
  <c r="H69" i="1"/>
  <c r="H81" i="1"/>
  <c r="H85" i="1"/>
  <c r="H65" i="1"/>
  <c r="H71" i="1"/>
  <c r="H59" i="1"/>
  <c r="H43" i="1"/>
  <c r="H31" i="1"/>
  <c r="H53" i="1"/>
  <c r="H29" i="1"/>
  <c r="H41" i="1"/>
  <c r="H77" i="1"/>
  <c r="H47" i="1"/>
  <c r="H79" i="1"/>
  <c r="H21" i="1"/>
  <c r="H73" i="1"/>
  <c r="H61" i="1"/>
  <c r="H33" i="1"/>
  <c r="H55" i="1"/>
  <c r="H67" i="1"/>
  <c r="H45" i="1"/>
  <c r="H35" i="1"/>
  <c r="H23" i="1"/>
  <c r="H19" i="1"/>
  <c r="H39" i="1"/>
  <c r="H27" i="1"/>
  <c r="H93" i="9"/>
  <c r="H73" i="9"/>
  <c r="H61" i="9"/>
  <c r="H83" i="9"/>
  <c r="H71" i="9"/>
  <c r="H59" i="9"/>
  <c r="H81" i="9"/>
  <c r="H95" i="9"/>
  <c r="H69" i="9"/>
  <c r="H57" i="9"/>
  <c r="H89" i="9"/>
  <c r="H67" i="9"/>
  <c r="H55" i="9"/>
  <c r="H97" i="9"/>
  <c r="H91" i="9"/>
  <c r="H85" i="9"/>
  <c r="H77" i="9"/>
  <c r="H65" i="9"/>
  <c r="H79" i="9"/>
  <c r="H43" i="9"/>
  <c r="H99" i="9"/>
  <c r="H49" i="9"/>
  <c r="H37" i="9"/>
  <c r="H25" i="9"/>
  <c r="H35" i="9"/>
  <c r="H23" i="9"/>
  <c r="H53" i="9"/>
  <c r="H31" i="9"/>
  <c r="H47" i="9"/>
  <c r="H41" i="9"/>
  <c r="H29" i="9"/>
  <c r="H21" i="9"/>
  <c r="H51" i="9"/>
  <c r="H45" i="9"/>
  <c r="H39" i="9"/>
  <c r="H33" i="9"/>
  <c r="H27" i="9"/>
  <c r="H19" i="9"/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6" i="8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1" i="5"/>
  <c r="J6" i="5"/>
  <c r="J5" i="5"/>
  <c r="J1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5" i="10" l="1"/>
  <c r="J5" i="8"/>
</calcChain>
</file>

<file path=xl/sharedStrings.xml><?xml version="1.0" encoding="utf-8"?>
<sst xmlns="http://schemas.openxmlformats.org/spreadsheetml/2006/main" count="977" uniqueCount="119">
  <si>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</si>
  <si>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</si>
  <si>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</si>
  <si>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</si>
  <si>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</si>
  <si>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</si>
  <si>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</si>
  <si>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</si>
  <si>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</si>
  <si>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</si>
  <si>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</si>
  <si>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</si>
  <si>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</si>
  <si>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Natrium</t>
  </si>
  <si>
    <t>Stabil</t>
  </si>
  <si>
    <t>Vand</t>
  </si>
  <si>
    <t>n.a.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</si>
  <si>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</si>
  <si>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</si>
  <si>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</si>
  <si>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</si>
  <si>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</si>
  <si>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</si>
  <si>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</si>
  <si>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</si>
  <si>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</si>
  <si>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Stu F0 20x</t>
  </si>
  <si>
    <t>Stu F0 20x_25_01_2022</t>
  </si>
  <si>
    <t>Stu F0 5x</t>
  </si>
  <si>
    <t>Stu F20 20x</t>
  </si>
  <si>
    <t>Stu F40 20x</t>
  </si>
  <si>
    <t>Stu F60 20x</t>
  </si>
  <si>
    <t>Stu F60 5x</t>
  </si>
  <si>
    <t>Stu F80 20x</t>
  </si>
  <si>
    <t>Stu F80 5x</t>
  </si>
  <si>
    <t>Stu F100 20x</t>
  </si>
  <si>
    <t>Stu F120 20x</t>
  </si>
  <si>
    <t>Stu F140 20x</t>
  </si>
  <si>
    <t>Stu F160 20x</t>
  </si>
  <si>
    <t>Stu F160 5x</t>
  </si>
  <si>
    <t>Stu F180 20x</t>
  </si>
  <si>
    <t>Stu F180 5x</t>
  </si>
  <si>
    <t>Stu F200 20x</t>
  </si>
  <si>
    <t>Stu F220 20x</t>
  </si>
  <si>
    <t>Stu F240 20x</t>
  </si>
  <si>
    <t>Stu F240 5x</t>
  </si>
  <si>
    <t>Stu F270 20x</t>
  </si>
  <si>
    <t>Stu F270 5x</t>
  </si>
  <si>
    <t>Stu F300 20x</t>
  </si>
  <si>
    <t>Stu F300 5x</t>
  </si>
  <si>
    <t>Stu F360 20x</t>
  </si>
  <si>
    <t>Stu F360 5x</t>
  </si>
  <si>
    <t>Stu F final 20x</t>
  </si>
  <si>
    <t>Stu F final 5x</t>
  </si>
  <si>
    <t>Stu P20 5x</t>
  </si>
  <si>
    <t>Stu P20 ufort</t>
  </si>
  <si>
    <t>Stu P40 5x</t>
  </si>
  <si>
    <t>Stu P40 ufort</t>
  </si>
  <si>
    <t>Stu P60 5x</t>
  </si>
  <si>
    <t>Stu P60 ufort</t>
  </si>
  <si>
    <t>Stu P80 5x</t>
  </si>
  <si>
    <t>Stu P80 ufort</t>
  </si>
  <si>
    <t>Stu P100 5x</t>
  </si>
  <si>
    <t>Stu P100 ufort</t>
  </si>
  <si>
    <t>Stu P120 5x</t>
  </si>
  <si>
    <t>Stu P120 ufort</t>
  </si>
  <si>
    <t>Stu P140 5x</t>
  </si>
  <si>
    <t>Stu P140 ufort</t>
  </si>
  <si>
    <t>Stu P160 5x</t>
  </si>
  <si>
    <t>Stu P160 ufort</t>
  </si>
  <si>
    <t>Stu P180 5x</t>
  </si>
  <si>
    <t>Stu P180 ufort</t>
  </si>
  <si>
    <t>Stu P200 5x</t>
  </si>
  <si>
    <t>Stu P200 ufort</t>
  </si>
  <si>
    <t>Stu P220 5x</t>
  </si>
  <si>
    <t>Stu P220 ufort</t>
  </si>
  <si>
    <t>Stu P240 5x</t>
  </si>
  <si>
    <t>Stu P240 ufort</t>
  </si>
  <si>
    <t>Stu P270 5x</t>
  </si>
  <si>
    <t>Stu P270 ufort</t>
  </si>
  <si>
    <t>Stu P300 5x</t>
  </si>
  <si>
    <t>Stu P300 ufort</t>
  </si>
  <si>
    <t>Stu P360 5x</t>
  </si>
  <si>
    <t>Stu P360 ufort</t>
  </si>
  <si>
    <t>F 1h MgSO4 5x</t>
  </si>
  <si>
    <t>F 2h MgSO4 5x</t>
  </si>
  <si>
    <t>F 4h MgSO4 5x</t>
  </si>
  <si>
    <t>P 1h MgSO4 ufort</t>
  </si>
  <si>
    <t>P 2h MgSO4 ufort</t>
  </si>
  <si>
    <t>P 4h MgSO4 ufort</t>
  </si>
  <si>
    <t>P D1 5x</t>
  </si>
  <si>
    <t>P D1 ufort</t>
  </si>
  <si>
    <t>P D2 5x</t>
  </si>
  <si>
    <t>P D2 ufort</t>
  </si>
  <si>
    <t>P D4 5x</t>
  </si>
  <si>
    <t>P D4 ufort</t>
  </si>
  <si>
    <t>Na [mg/L]</t>
  </si>
  <si>
    <t>navn</t>
  </si>
  <si>
    <t>Magnesium</t>
  </si>
  <si>
    <t>Mg [mg/L]</t>
  </si>
  <si>
    <t>Calcium</t>
  </si>
  <si>
    <t>Ca [mg/L]</t>
  </si>
  <si>
    <t>Chlorid</t>
  </si>
  <si>
    <t>Cl [mg/L]</t>
  </si>
  <si>
    <t>Sulfat</t>
  </si>
  <si>
    <t>So4 [mg/L]</t>
  </si>
  <si>
    <t>dilution</t>
  </si>
  <si>
    <t>Mg area µS*min</t>
  </si>
  <si>
    <t>Mg com</t>
  </si>
  <si>
    <t>Ca area µS*min</t>
  </si>
  <si>
    <t>Ca com</t>
  </si>
  <si>
    <t>feed</t>
  </si>
  <si>
    <t>std</t>
  </si>
  <si>
    <t xml:space="preserve">stream </t>
  </si>
  <si>
    <t>Final</t>
  </si>
  <si>
    <t>Permeat</t>
  </si>
  <si>
    <t>Perm spand</t>
  </si>
  <si>
    <t>tid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</si>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</sst>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Cl'!$C$11:$C$26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Cl'!$E$11:$E$26</c:f>
              <c:numCache>
                <c:formatCode>General</c:formatCode>
                <c:ptCount val="16"/>
                <c:pt idx="0">
                  <c:v>0.4602</c:v>
                </c:pt>
                <c:pt idx="1">
                  <c:v>0.45979999999999999</c:v>
                </c:pt>
                <c:pt idx="2">
                  <c:v>1.3493999999999999</c:v>
                </c:pt>
                <c:pt idx="3">
                  <c:v>1.3225</c:v>
                </c:pt>
                <c:pt idx="4">
                  <c:v>2.456</c:v>
                </c:pt>
                <c:pt idx="5">
                  <c:v>2.4643000000000002</c:v>
                </c:pt>
                <c:pt idx="6">
                  <c:v>4.8842999999999996</c:v>
                </c:pt>
                <c:pt idx="7">
                  <c:v>4.8811</c:v>
                </c:pt>
                <c:pt idx="8">
                  <c:v>12.3466</c:v>
                </c:pt>
                <c:pt idx="9">
                  <c:v>12.367699999999999</c:v>
                </c:pt>
                <c:pt idx="10">
                  <c:v>24.9849</c:v>
                </c:pt>
                <c:pt idx="11">
                  <c:v>24.9148</c:v>
                </c:pt>
                <c:pt idx="12">
                  <c:v>37.479700000000001</c:v>
                </c:pt>
                <c:pt idx="13">
                  <c:v>37.5471</c:v>
                </c:pt>
                <c:pt idx="14">
                  <c:v>50.431800000000003</c:v>
                </c:pt>
                <c:pt idx="15">
                  <c:v>50.483899999999998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4-4032-8585-BFA54719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020429193509902"/>
                  <c:y val="6.72831258513713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37246480553565"/>
                  <c:y val="-0.12713340376837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SO4'!$C$11:$C$26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SO4'!$E$11:$E$26</c:f>
              <c:numCache>
                <c:formatCode>General</c:formatCode>
                <c:ptCount val="16"/>
                <c:pt idx="0">
                  <c:v>0.371</c:v>
                </c:pt>
                <c:pt idx="1">
                  <c:v>0.37</c:v>
                </c:pt>
                <c:pt idx="2">
                  <c:v>0.89510000000000001</c:v>
                </c:pt>
                <c:pt idx="3">
                  <c:v>0.91690000000000005</c:v>
                </c:pt>
                <c:pt idx="4">
                  <c:v>1.8216000000000001</c:v>
                </c:pt>
                <c:pt idx="5">
                  <c:v>1.8232999999999999</c:v>
                </c:pt>
                <c:pt idx="6">
                  <c:v>3.6198000000000001</c:v>
                </c:pt>
                <c:pt idx="7">
                  <c:v>3.6606999999999998</c:v>
                </c:pt>
                <c:pt idx="8">
                  <c:v>9.1736000000000004</c:v>
                </c:pt>
                <c:pt idx="9">
                  <c:v>9.1773000000000007</c:v>
                </c:pt>
                <c:pt idx="10">
                  <c:v>18.538900000000002</c:v>
                </c:pt>
                <c:pt idx="11">
                  <c:v>18.355799999999999</c:v>
                </c:pt>
                <c:pt idx="12">
                  <c:v>27.4482</c:v>
                </c:pt>
                <c:pt idx="13">
                  <c:v>27.596399999999999</c:v>
                </c:pt>
                <c:pt idx="14">
                  <c:v>36.6755</c:v>
                </c:pt>
                <c:pt idx="15">
                  <c:v>36.704999999999998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28E-8161-949E129D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Na'!$C$5:$C$20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Na'!$E$5:$E$20</c:f>
              <c:numCache>
                <c:formatCode>General</c:formatCode>
                <c:ptCount val="16"/>
                <c:pt idx="0">
                  <c:v>0.22950000000000001</c:v>
                </c:pt>
                <c:pt idx="1">
                  <c:v>0.2293</c:v>
                </c:pt>
                <c:pt idx="2">
                  <c:v>0.56079999999999997</c:v>
                </c:pt>
                <c:pt idx="3">
                  <c:v>0.56140000000000001</c:v>
                </c:pt>
                <c:pt idx="4">
                  <c:v>1.1133</c:v>
                </c:pt>
                <c:pt idx="5">
                  <c:v>1.1146</c:v>
                </c:pt>
                <c:pt idx="6">
                  <c:v>2.2143000000000002</c:v>
                </c:pt>
                <c:pt idx="7">
                  <c:v>2.2122000000000002</c:v>
                </c:pt>
                <c:pt idx="8">
                  <c:v>5.5206999999999997</c:v>
                </c:pt>
                <c:pt idx="9">
                  <c:v>5.6058000000000003</c:v>
                </c:pt>
                <c:pt idx="10">
                  <c:v>10.9703</c:v>
                </c:pt>
                <c:pt idx="11">
                  <c:v>10.9901</c:v>
                </c:pt>
                <c:pt idx="12">
                  <c:v>16.371099999999998</c:v>
                </c:pt>
                <c:pt idx="13">
                  <c:v>16.41</c:v>
                </c:pt>
                <c:pt idx="14">
                  <c:v>21.914100000000001</c:v>
                </c:pt>
                <c:pt idx="15">
                  <c:v>21.8687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5-4E50-9482-04D9B816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Ca 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Ca '!$E$11:$E$26</c:f>
              <c:numCache>
                <c:formatCode>General</c:formatCode>
                <c:ptCount val="16"/>
                <c:pt idx="0">
                  <c:v>0.20419999999999999</c:v>
                </c:pt>
                <c:pt idx="1">
                  <c:v>0.2198</c:v>
                </c:pt>
                <c:pt idx="2">
                  <c:v>0.59770000000000001</c:v>
                </c:pt>
                <c:pt idx="3">
                  <c:v>0.60770000000000002</c:v>
                </c:pt>
                <c:pt idx="4">
                  <c:v>1.2488999999999999</c:v>
                </c:pt>
                <c:pt idx="5">
                  <c:v>1.2588999999999999</c:v>
                </c:pt>
                <c:pt idx="6">
                  <c:v>2.5065</c:v>
                </c:pt>
                <c:pt idx="7">
                  <c:v>2.5215999999999998</c:v>
                </c:pt>
                <c:pt idx="8">
                  <c:v>6.3742000000000001</c:v>
                </c:pt>
                <c:pt idx="9">
                  <c:v>6.4668999999999999</c:v>
                </c:pt>
                <c:pt idx="10">
                  <c:v>12.9101</c:v>
                </c:pt>
                <c:pt idx="11">
                  <c:v>12.923400000000001</c:v>
                </c:pt>
                <c:pt idx="12">
                  <c:v>19.258299999999998</c:v>
                </c:pt>
                <c:pt idx="13">
                  <c:v>19.3248</c:v>
                </c:pt>
                <c:pt idx="14">
                  <c:v>26.052600000000002</c:v>
                </c:pt>
                <c:pt idx="15">
                  <c:v>26.037199999999999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9-4445-941E-0F741878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mg'!$C$11:$C$26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mg'!$E$11:$E$26</c:f>
              <c:numCache>
                <c:formatCode>General</c:formatCode>
                <c:ptCount val="16"/>
                <c:pt idx="0">
                  <c:v>0.34770000000000001</c:v>
                </c:pt>
                <c:pt idx="1">
                  <c:v>0.37440000000000001</c:v>
                </c:pt>
                <c:pt idx="2">
                  <c:v>0.97050000000000003</c:v>
                </c:pt>
                <c:pt idx="3">
                  <c:v>0.98609999999999998</c:v>
                </c:pt>
                <c:pt idx="4">
                  <c:v>1.9875</c:v>
                </c:pt>
                <c:pt idx="5">
                  <c:v>1.996</c:v>
                </c:pt>
                <c:pt idx="6">
                  <c:v>3.9731000000000001</c:v>
                </c:pt>
                <c:pt idx="7">
                  <c:v>3.9845000000000002</c:v>
                </c:pt>
                <c:pt idx="8">
                  <c:v>10.0837</c:v>
                </c:pt>
                <c:pt idx="9">
                  <c:v>10.195600000000001</c:v>
                </c:pt>
                <c:pt idx="10">
                  <c:v>20.132400000000001</c:v>
                </c:pt>
                <c:pt idx="11">
                  <c:v>20.136900000000001</c:v>
                </c:pt>
                <c:pt idx="12">
                  <c:v>29.9572</c:v>
                </c:pt>
                <c:pt idx="13">
                  <c:v>30.040299999999998</c:v>
                </c:pt>
                <c:pt idx="14">
                  <c:v>40.037700000000001</c:v>
                </c:pt>
                <c:pt idx="15">
                  <c:v>40.033700000000003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1-454D-9F0B-C5002C29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10</xdr:row>
      <xdr:rowOff>71436</xdr:rowOff>
    </xdr:from>
    <xdr:to>
      <xdr:col>22</xdr:col>
      <xdr:colOff>457200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F9CA8-5B64-4C84-8751-FD382359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7</xdr:row>
      <xdr:rowOff>138111</xdr:rowOff>
    </xdr:from>
    <xdr:to>
      <xdr:col>22</xdr:col>
      <xdr:colOff>419100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B5C2-8182-4DF6-9433-79822B59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4</xdr:row>
      <xdr:rowOff>0</xdr:rowOff>
    </xdr:from>
    <xdr:to>
      <xdr:col>21</xdr:col>
      <xdr:colOff>409575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16F4C-910D-424C-A134-F3C0FB0A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7</xdr:row>
      <xdr:rowOff>14286</xdr:rowOff>
    </xdr:from>
    <xdr:to>
      <xdr:col>21</xdr:col>
      <xdr:colOff>428625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835AC-8FF3-4866-8936-A78A26A14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166686</xdr:rowOff>
    </xdr:from>
    <xdr:to>
      <xdr:col>22</xdr:col>
      <xdr:colOff>9525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6146-BD1A-4EF3-AC19-EC36B979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B623-3E84-4605-8EBF-152B8F916C54}">
  <dimension ref="A1:I93"/>
  <sheetViews>
    <sheetView tabSelected="1" workbookViewId="0">
      <selection activeCell="H19" sqref="H19"/>
    </sheetView>
  </sheetViews>
  <sheetFormatPr defaultRowHeight="15" x14ac:dyDescent="0.25"/>
  <cols>
    <col min="3" max="3" width="21" bestFit="1" customWidth="1"/>
    <col min="4" max="4" width="35.28515625" customWidth="1"/>
  </cols>
  <sheetData>
    <row r="1" spans="1:8" x14ac:dyDescent="0.25">
      <c r="A1" t="s">
        <v>117</v>
      </c>
      <c r="B1" t="s">
        <v>113</v>
      </c>
      <c r="C1" t="s">
        <v>97</v>
      </c>
      <c r="D1" t="s">
        <v>106</v>
      </c>
      <c r="E1" t="s">
        <v>3</v>
      </c>
      <c r="F1" t="s">
        <v>7</v>
      </c>
      <c r="H1" t="s">
        <v>103</v>
      </c>
    </row>
    <row r="2" spans="1:8" x14ac:dyDescent="0.25">
      <c r="A2">
        <v>1</v>
      </c>
      <c r="B2" t="s">
        <v>112</v>
      </c>
      <c r="C2" t="s">
        <v>18</v>
      </c>
      <c r="D2">
        <v>1</v>
      </c>
      <c r="E2">
        <v>0.4602</v>
      </c>
      <c r="F2">
        <v>1.1016999999999999</v>
      </c>
      <c r="H2">
        <f>((D2*E2)+0.0944)/0.5034</f>
        <v>1.1017083829956298</v>
      </c>
    </row>
    <row r="3" spans="1:8" x14ac:dyDescent="0.25">
      <c r="A3">
        <v>1</v>
      </c>
      <c r="B3" t="s">
        <v>112</v>
      </c>
      <c r="C3" t="s">
        <v>18</v>
      </c>
      <c r="D3">
        <v>1</v>
      </c>
      <c r="E3">
        <v>0.45979999999999999</v>
      </c>
      <c r="F3">
        <v>1.1008</v>
      </c>
      <c r="H3">
        <f>((D3*E3)+0.0944)/0.5034</f>
        <v>1.1009137862534766</v>
      </c>
    </row>
    <row r="4" spans="1:8" x14ac:dyDescent="0.25">
      <c r="A4">
        <v>2.5</v>
      </c>
      <c r="B4" t="s">
        <v>112</v>
      </c>
      <c r="C4" t="s">
        <v>19</v>
      </c>
      <c r="D4">
        <v>1</v>
      </c>
      <c r="E4">
        <v>1.3493999999999999</v>
      </c>
      <c r="F4">
        <v>2.8679000000000001</v>
      </c>
      <c r="H4">
        <f>((D4*E4)+0.0944)/0.5034</f>
        <v>2.868096940802543</v>
      </c>
    </row>
    <row r="5" spans="1:8" x14ac:dyDescent="0.25">
      <c r="A5">
        <v>2.5</v>
      </c>
      <c r="B5" t="s">
        <v>112</v>
      </c>
      <c r="C5" t="s">
        <v>19</v>
      </c>
      <c r="D5">
        <v>1</v>
      </c>
      <c r="E5">
        <v>1.3225</v>
      </c>
      <c r="F5">
        <v>2.8144</v>
      </c>
      <c r="H5">
        <f>((D5*E5)+0.0944)/0.5034</f>
        <v>2.8146603098927296</v>
      </c>
    </row>
    <row r="6" spans="1:8" x14ac:dyDescent="0.25">
      <c r="A6">
        <v>5</v>
      </c>
      <c r="B6" t="s">
        <v>112</v>
      </c>
      <c r="C6" t="s">
        <v>20</v>
      </c>
      <c r="D6">
        <v>1</v>
      </c>
      <c r="E6">
        <v>2.456</v>
      </c>
      <c r="F6">
        <v>5.0659999999999998</v>
      </c>
      <c r="H6">
        <f>((D6*E6)+0.0944)/0.5034</f>
        <v>5.0663488279698052</v>
      </c>
    </row>
    <row r="7" spans="1:8" x14ac:dyDescent="0.25">
      <c r="A7">
        <v>5</v>
      </c>
      <c r="B7" t="s">
        <v>112</v>
      </c>
      <c r="C7" t="s">
        <v>20</v>
      </c>
      <c r="D7">
        <v>1</v>
      </c>
      <c r="E7">
        <v>2.4643000000000002</v>
      </c>
      <c r="F7">
        <v>5.0826000000000002</v>
      </c>
      <c r="H7">
        <f>((D7*E7)+0.0944)/0.5034</f>
        <v>5.082836710369488</v>
      </c>
    </row>
    <row r="8" spans="1:8" x14ac:dyDescent="0.25">
      <c r="A8">
        <v>10</v>
      </c>
      <c r="B8" t="s">
        <v>112</v>
      </c>
      <c r="C8" t="s">
        <v>21</v>
      </c>
      <c r="D8">
        <v>1</v>
      </c>
      <c r="E8">
        <v>4.8842999999999996</v>
      </c>
      <c r="F8">
        <v>9.8895</v>
      </c>
      <c r="H8">
        <f>((D8*E8)+0.0944)/0.5034</f>
        <v>9.8901470003972989</v>
      </c>
    </row>
    <row r="9" spans="1:8" x14ac:dyDescent="0.25">
      <c r="A9">
        <v>10</v>
      </c>
      <c r="B9" t="s">
        <v>112</v>
      </c>
      <c r="C9" t="s">
        <v>21</v>
      </c>
      <c r="D9">
        <v>1</v>
      </c>
      <c r="E9">
        <v>4.8811</v>
      </c>
      <c r="F9">
        <v>9.8831000000000007</v>
      </c>
      <c r="H9">
        <f>((D9*E9)+0.0944)/0.5034</f>
        <v>9.8837902264600732</v>
      </c>
    </row>
    <row r="10" spans="1:8" x14ac:dyDescent="0.25">
      <c r="A10">
        <v>25</v>
      </c>
      <c r="B10" t="s">
        <v>112</v>
      </c>
      <c r="C10" t="s">
        <v>22</v>
      </c>
      <c r="D10">
        <v>1</v>
      </c>
      <c r="E10">
        <v>12.3466</v>
      </c>
      <c r="F10">
        <v>24.712199999999999</v>
      </c>
      <c r="H10">
        <f>((D10*E10)+0.0944)/0.5034</f>
        <v>24.713945172824793</v>
      </c>
    </row>
    <row r="11" spans="1:8" x14ac:dyDescent="0.25">
      <c r="A11">
        <v>25</v>
      </c>
      <c r="B11" t="s">
        <v>112</v>
      </c>
      <c r="C11" t="s">
        <v>22</v>
      </c>
      <c r="D11">
        <v>1</v>
      </c>
      <c r="E11">
        <v>12.367699999999999</v>
      </c>
      <c r="F11">
        <v>24.754200000000001</v>
      </c>
      <c r="H11">
        <f>((D11*E11)+0.0944)/0.5034</f>
        <v>24.755860150973383</v>
      </c>
    </row>
    <row r="12" spans="1:8" x14ac:dyDescent="0.25">
      <c r="A12">
        <v>50</v>
      </c>
      <c r="B12" t="s">
        <v>112</v>
      </c>
      <c r="C12" t="s">
        <v>23</v>
      </c>
      <c r="D12">
        <v>1</v>
      </c>
      <c r="E12">
        <v>24.9849</v>
      </c>
      <c r="F12">
        <v>49.816299999999998</v>
      </c>
      <c r="H12">
        <f>((D12*E12)+0.0944)/0.5034</f>
        <v>49.819825188716727</v>
      </c>
    </row>
    <row r="13" spans="1:8" x14ac:dyDescent="0.25">
      <c r="A13">
        <v>50</v>
      </c>
      <c r="B13" t="s">
        <v>112</v>
      </c>
      <c r="C13" t="s">
        <v>23</v>
      </c>
      <c r="D13">
        <v>1</v>
      </c>
      <c r="E13">
        <v>24.9148</v>
      </c>
      <c r="F13">
        <v>49.677199999999999</v>
      </c>
      <c r="H13">
        <f>((D13*E13)+0.0944)/0.5034</f>
        <v>49.680572109654356</v>
      </c>
    </row>
    <row r="14" spans="1:8" x14ac:dyDescent="0.25">
      <c r="A14">
        <v>75</v>
      </c>
      <c r="B14" t="s">
        <v>112</v>
      </c>
      <c r="C14" t="s">
        <v>24</v>
      </c>
      <c r="D14">
        <v>1</v>
      </c>
      <c r="E14">
        <v>37.479700000000001</v>
      </c>
      <c r="F14">
        <v>74.635400000000004</v>
      </c>
      <c r="H14">
        <f>((D14*E14)+0.0944)/0.5034</f>
        <v>74.640643623361157</v>
      </c>
    </row>
    <row r="15" spans="1:8" x14ac:dyDescent="0.25">
      <c r="A15">
        <v>75</v>
      </c>
      <c r="B15" t="s">
        <v>112</v>
      </c>
      <c r="C15" t="s">
        <v>24</v>
      </c>
      <c r="D15">
        <v>1</v>
      </c>
      <c r="E15">
        <v>37.5471</v>
      </c>
      <c r="F15">
        <v>74.769300000000001</v>
      </c>
      <c r="H15">
        <f>((D15*E15)+0.0944)/0.5034</f>
        <v>74.774533174413989</v>
      </c>
    </row>
    <row r="16" spans="1:8" x14ac:dyDescent="0.25">
      <c r="A16">
        <v>100</v>
      </c>
      <c r="B16" t="s">
        <v>112</v>
      </c>
      <c r="C16" t="s">
        <v>25</v>
      </c>
      <c r="D16">
        <v>1</v>
      </c>
      <c r="E16">
        <v>50.431800000000003</v>
      </c>
      <c r="F16">
        <v>100.363</v>
      </c>
      <c r="H16">
        <f>((D16*E16)+0.0944)/0.5034</f>
        <v>100.3698847834724</v>
      </c>
    </row>
    <row r="17" spans="1:9" x14ac:dyDescent="0.25">
      <c r="A17">
        <v>100</v>
      </c>
      <c r="B17" t="s">
        <v>112</v>
      </c>
      <c r="C17" t="s">
        <v>25</v>
      </c>
      <c r="D17">
        <v>1</v>
      </c>
      <c r="E17">
        <v>50.483899999999998</v>
      </c>
      <c r="F17">
        <v>100.4663</v>
      </c>
      <c r="G17">
        <f>D17*F17</f>
        <v>100.4663</v>
      </c>
      <c r="H17">
        <f>((D17*E17)+0.0944)/0.5034</f>
        <v>100.47338100913787</v>
      </c>
    </row>
    <row r="18" spans="1:9" x14ac:dyDescent="0.25">
      <c r="A18">
        <v>0</v>
      </c>
      <c r="B18" t="s">
        <v>111</v>
      </c>
      <c r="C18" t="s">
        <v>28</v>
      </c>
      <c r="D18">
        <v>5</v>
      </c>
      <c r="E18">
        <v>17.678000000000001</v>
      </c>
      <c r="F18">
        <v>35.302399999999999</v>
      </c>
      <c r="G18">
        <f t="shared" ref="G18:G49" si="0">D18*F18</f>
        <v>176.512</v>
      </c>
      <c r="H18">
        <f>((D18*E18)+0.0944)/0.5034</f>
        <v>175.77353992848629</v>
      </c>
    </row>
    <row r="19" spans="1:9" x14ac:dyDescent="0.25">
      <c r="A19">
        <v>0</v>
      </c>
      <c r="B19" t="s">
        <v>111</v>
      </c>
      <c r="C19" t="s">
        <v>28</v>
      </c>
      <c r="D19">
        <v>5</v>
      </c>
      <c r="E19">
        <v>17.6829</v>
      </c>
      <c r="F19">
        <v>35.311900000000001</v>
      </c>
      <c r="G19">
        <f t="shared" si="0"/>
        <v>176.55950000000001</v>
      </c>
      <c r="H19">
        <f>((D19*E19)+0.0944)/0.5034</f>
        <v>175.82220897894319</v>
      </c>
      <c r="I19">
        <f>H18-H19</f>
        <v>-4.866905045690828E-2</v>
      </c>
    </row>
    <row r="20" spans="1:9" x14ac:dyDescent="0.25">
      <c r="A20">
        <v>20</v>
      </c>
      <c r="B20" t="s">
        <v>111</v>
      </c>
      <c r="C20" t="s">
        <v>29</v>
      </c>
      <c r="D20">
        <v>20</v>
      </c>
      <c r="E20">
        <v>4.2718999999999996</v>
      </c>
      <c r="F20">
        <v>8.6730999999999998</v>
      </c>
      <c r="G20">
        <f t="shared" si="0"/>
        <v>173.46199999999999</v>
      </c>
      <c r="H20">
        <f>((D20*E20)+0.0944)/0.5034</f>
        <v>169.90941597139448</v>
      </c>
    </row>
    <row r="21" spans="1:9" x14ac:dyDescent="0.25">
      <c r="A21">
        <v>20</v>
      </c>
      <c r="B21" t="s">
        <v>111</v>
      </c>
      <c r="C21" t="s">
        <v>29</v>
      </c>
      <c r="D21">
        <v>20</v>
      </c>
      <c r="E21">
        <v>4.2735000000000003</v>
      </c>
      <c r="F21">
        <v>8.6760999999999999</v>
      </c>
      <c r="G21">
        <f t="shared" si="0"/>
        <v>173.52199999999999</v>
      </c>
      <c r="H21">
        <f>((D21*E21)+0.0944)/0.5034</f>
        <v>169.97298371076678</v>
      </c>
      <c r="I21">
        <f>H20-H21</f>
        <v>-6.3567739372302867E-2</v>
      </c>
    </row>
    <row r="22" spans="1:9" x14ac:dyDescent="0.25">
      <c r="A22">
        <v>40</v>
      </c>
      <c r="B22" t="s">
        <v>111</v>
      </c>
      <c r="C22" t="s">
        <v>30</v>
      </c>
      <c r="D22">
        <v>20</v>
      </c>
      <c r="E22">
        <v>4.2595999999999998</v>
      </c>
      <c r="F22">
        <v>8.6486000000000001</v>
      </c>
      <c r="G22">
        <f t="shared" si="0"/>
        <v>172.97200000000001</v>
      </c>
      <c r="H22">
        <f>((D22*E22)+0.0944)/0.5034</f>
        <v>169.42073897497019</v>
      </c>
    </row>
    <row r="23" spans="1:9" x14ac:dyDescent="0.25">
      <c r="A23">
        <v>40</v>
      </c>
      <c r="B23" t="s">
        <v>111</v>
      </c>
      <c r="C23" t="s">
        <v>30</v>
      </c>
      <c r="D23">
        <v>20</v>
      </c>
      <c r="E23">
        <v>4.4246999999999996</v>
      </c>
      <c r="F23">
        <v>8.9765999999999995</v>
      </c>
      <c r="G23">
        <f t="shared" si="0"/>
        <v>179.53199999999998</v>
      </c>
      <c r="H23">
        <f>((D23*E23)+0.0944)/0.5034</f>
        <v>175.98013508144618</v>
      </c>
      <c r="I23">
        <f t="shared" ref="I23:I51" si="1">H22-H23</f>
        <v>-6.5593961064759867</v>
      </c>
    </row>
    <row r="24" spans="1:9" x14ac:dyDescent="0.25">
      <c r="A24">
        <v>60</v>
      </c>
      <c r="B24" t="s">
        <v>111</v>
      </c>
      <c r="C24" t="s">
        <v>32</v>
      </c>
      <c r="D24">
        <v>5</v>
      </c>
      <c r="E24">
        <v>17.557200000000002</v>
      </c>
      <c r="F24">
        <v>35.0623</v>
      </c>
      <c r="G24">
        <f t="shared" si="0"/>
        <v>175.3115</v>
      </c>
      <c r="H24">
        <f>((D24*E24)+0.0944)/0.5034</f>
        <v>174.57369884783472</v>
      </c>
    </row>
    <row r="25" spans="1:9" x14ac:dyDescent="0.25">
      <c r="A25">
        <v>60</v>
      </c>
      <c r="B25" t="s">
        <v>111</v>
      </c>
      <c r="C25" t="s">
        <v>32</v>
      </c>
      <c r="D25">
        <v>5</v>
      </c>
      <c r="E25">
        <v>17.5501</v>
      </c>
      <c r="F25">
        <v>35.048200000000001</v>
      </c>
      <c r="G25">
        <f t="shared" si="0"/>
        <v>175.24100000000001</v>
      </c>
      <c r="H25">
        <f>((D25*E25)+0.0944)/0.5034</f>
        <v>174.50317838696861</v>
      </c>
      <c r="I25">
        <f t="shared" si="1"/>
        <v>7.0520460866106305E-2</v>
      </c>
    </row>
    <row r="26" spans="1:9" x14ac:dyDescent="0.25">
      <c r="A26">
        <v>80</v>
      </c>
      <c r="B26" t="s">
        <v>111</v>
      </c>
      <c r="C26" t="s">
        <v>34</v>
      </c>
      <c r="D26">
        <v>5</v>
      </c>
      <c r="E26">
        <v>17.3873</v>
      </c>
      <c r="F26">
        <v>34.724899999999998</v>
      </c>
      <c r="G26">
        <f t="shared" si="0"/>
        <v>173.62449999999998</v>
      </c>
      <c r="H26">
        <f>((D26*E26)+0.0944)/0.5034</f>
        <v>172.88617401668651</v>
      </c>
    </row>
    <row r="27" spans="1:9" x14ac:dyDescent="0.25">
      <c r="A27">
        <v>80</v>
      </c>
      <c r="B27" t="s">
        <v>111</v>
      </c>
      <c r="C27" t="s">
        <v>34</v>
      </c>
      <c r="D27">
        <v>5</v>
      </c>
      <c r="E27">
        <v>17.378299999999999</v>
      </c>
      <c r="F27">
        <v>34.707099999999997</v>
      </c>
      <c r="G27">
        <f t="shared" si="0"/>
        <v>173.53549999999998</v>
      </c>
      <c r="H27">
        <f>((D27*E27)+0.0944)/0.5034</f>
        <v>172.79678188319426</v>
      </c>
      <c r="I27">
        <f t="shared" si="1"/>
        <v>8.9392133492253834E-2</v>
      </c>
    </row>
    <row r="28" spans="1:9" x14ac:dyDescent="0.25">
      <c r="A28">
        <v>100</v>
      </c>
      <c r="B28" t="s">
        <v>111</v>
      </c>
      <c r="C28" t="s">
        <v>35</v>
      </c>
      <c r="D28">
        <v>20</v>
      </c>
      <c r="E28">
        <v>4.2573999999999996</v>
      </c>
      <c r="F28">
        <v>8.6441999999999997</v>
      </c>
      <c r="G28">
        <f t="shared" si="0"/>
        <v>172.88399999999999</v>
      </c>
      <c r="H28">
        <f>((D28*E28)+0.0944)/0.5034</f>
        <v>169.33333333333331</v>
      </c>
    </row>
    <row r="29" spans="1:9" x14ac:dyDescent="0.25">
      <c r="A29">
        <v>100</v>
      </c>
      <c r="B29" t="s">
        <v>111</v>
      </c>
      <c r="C29" t="s">
        <v>35</v>
      </c>
      <c r="D29">
        <v>20</v>
      </c>
      <c r="E29">
        <v>4.2503000000000002</v>
      </c>
      <c r="F29">
        <v>8.6301000000000005</v>
      </c>
      <c r="G29">
        <f t="shared" si="0"/>
        <v>172.602</v>
      </c>
      <c r="H29">
        <f>((D29*E29)+0.0944)/0.5034</f>
        <v>169.05125148986889</v>
      </c>
      <c r="I29">
        <f t="shared" si="1"/>
        <v>0.28208184346442522</v>
      </c>
    </row>
    <row r="30" spans="1:9" x14ac:dyDescent="0.25">
      <c r="A30">
        <v>120</v>
      </c>
      <c r="B30" t="s">
        <v>111</v>
      </c>
      <c r="C30" t="s">
        <v>36</v>
      </c>
      <c r="D30">
        <v>20</v>
      </c>
      <c r="E30">
        <v>4.2637</v>
      </c>
      <c r="F30">
        <v>8.6568000000000005</v>
      </c>
      <c r="G30">
        <f t="shared" si="0"/>
        <v>173.13600000000002</v>
      </c>
      <c r="H30">
        <f>((D30*E30)+0.0944)/0.5034</f>
        <v>169.58363130711163</v>
      </c>
    </row>
    <row r="31" spans="1:9" x14ac:dyDescent="0.25">
      <c r="A31">
        <v>120</v>
      </c>
      <c r="B31" t="s">
        <v>111</v>
      </c>
      <c r="C31" t="s">
        <v>36</v>
      </c>
      <c r="D31">
        <v>20</v>
      </c>
      <c r="E31">
        <v>4.2625000000000002</v>
      </c>
      <c r="F31">
        <v>8.6542999999999992</v>
      </c>
      <c r="G31">
        <f t="shared" si="0"/>
        <v>173.08599999999998</v>
      </c>
      <c r="H31">
        <f>((D31*E31)+0.0944)/0.5034</f>
        <v>169.53595550258245</v>
      </c>
      <c r="I31">
        <f t="shared" si="1"/>
        <v>4.7675804529177412E-2</v>
      </c>
    </row>
    <row r="32" spans="1:9" x14ac:dyDescent="0.25">
      <c r="A32">
        <v>140</v>
      </c>
      <c r="B32" t="s">
        <v>111</v>
      </c>
      <c r="C32" t="s">
        <v>37</v>
      </c>
      <c r="D32">
        <v>20</v>
      </c>
      <c r="E32">
        <v>4.2423000000000002</v>
      </c>
      <c r="F32">
        <v>8.6142000000000003</v>
      </c>
      <c r="G32">
        <f t="shared" si="0"/>
        <v>172.28399999999999</v>
      </c>
      <c r="H32">
        <f>((D32*E32)+0.0944)/0.5034</f>
        <v>168.73341279300755</v>
      </c>
    </row>
    <row r="33" spans="1:9" x14ac:dyDescent="0.25">
      <c r="A33">
        <v>140</v>
      </c>
      <c r="B33" t="s">
        <v>111</v>
      </c>
      <c r="C33" t="s">
        <v>37</v>
      </c>
      <c r="D33">
        <v>20</v>
      </c>
      <c r="E33">
        <v>4.2492000000000001</v>
      </c>
      <c r="F33">
        <v>8.6280000000000001</v>
      </c>
      <c r="G33">
        <f t="shared" si="0"/>
        <v>172.56</v>
      </c>
      <c r="H33">
        <f>((D33*E33)+0.0944)/0.5034</f>
        <v>169.00754866905046</v>
      </c>
      <c r="I33">
        <f t="shared" si="1"/>
        <v>-0.27413587604291934</v>
      </c>
    </row>
    <row r="34" spans="1:9" x14ac:dyDescent="0.25">
      <c r="A34">
        <v>160</v>
      </c>
      <c r="B34" t="s">
        <v>111</v>
      </c>
      <c r="C34" t="s">
        <v>39</v>
      </c>
      <c r="D34">
        <v>5</v>
      </c>
      <c r="E34">
        <v>17.166499999999999</v>
      </c>
      <c r="F34">
        <v>34.286299999999997</v>
      </c>
      <c r="G34">
        <f t="shared" si="0"/>
        <v>171.43149999999997</v>
      </c>
      <c r="H34">
        <f>((D34*E34)+0.0944)/0.5034</f>
        <v>170.69308700834327</v>
      </c>
    </row>
    <row r="35" spans="1:9" x14ac:dyDescent="0.25">
      <c r="A35">
        <v>160</v>
      </c>
      <c r="B35" t="s">
        <v>111</v>
      </c>
      <c r="C35" t="s">
        <v>39</v>
      </c>
      <c r="D35">
        <v>5</v>
      </c>
      <c r="E35">
        <v>17.1585</v>
      </c>
      <c r="F35">
        <v>34.270400000000002</v>
      </c>
      <c r="G35">
        <f t="shared" si="0"/>
        <v>171.352</v>
      </c>
      <c r="H35">
        <f>((D35*E35)+0.0944)/0.5034</f>
        <v>170.61362733412793</v>
      </c>
      <c r="I35">
        <f t="shared" si="1"/>
        <v>7.9459674215343057E-2</v>
      </c>
    </row>
    <row r="36" spans="1:9" x14ac:dyDescent="0.25">
      <c r="A36">
        <v>180</v>
      </c>
      <c r="B36" t="s">
        <v>111</v>
      </c>
      <c r="C36" t="s">
        <v>41</v>
      </c>
      <c r="D36">
        <v>5</v>
      </c>
      <c r="E36">
        <v>16.769600000000001</v>
      </c>
      <c r="F36">
        <v>33.497999999999998</v>
      </c>
      <c r="G36">
        <f t="shared" si="0"/>
        <v>167.48999999999998</v>
      </c>
      <c r="H36">
        <f>((D36*E36)+0.0944)/0.5034</f>
        <v>166.75089392133492</v>
      </c>
    </row>
    <row r="37" spans="1:9" x14ac:dyDescent="0.25">
      <c r="A37">
        <v>180</v>
      </c>
      <c r="B37" t="s">
        <v>111</v>
      </c>
      <c r="C37" t="s">
        <v>41</v>
      </c>
      <c r="D37">
        <v>5</v>
      </c>
      <c r="E37">
        <v>18.198499999999999</v>
      </c>
      <c r="F37">
        <v>36.336100000000002</v>
      </c>
      <c r="G37">
        <f t="shared" si="0"/>
        <v>181.68049999999999</v>
      </c>
      <c r="H37">
        <f>((D37*E37)+0.0944)/0.5034</f>
        <v>180.94338498212156</v>
      </c>
      <c r="I37">
        <f>H36-H37</f>
        <v>-14.192491060786637</v>
      </c>
    </row>
    <row r="38" spans="1:9" x14ac:dyDescent="0.25">
      <c r="A38">
        <v>200</v>
      </c>
      <c r="B38" t="s">
        <v>111</v>
      </c>
      <c r="C38" t="s">
        <v>42</v>
      </c>
      <c r="D38">
        <v>20</v>
      </c>
      <c r="E38">
        <v>4.0899000000000001</v>
      </c>
      <c r="F38">
        <v>8.3116000000000003</v>
      </c>
      <c r="G38">
        <f t="shared" si="0"/>
        <v>166.232</v>
      </c>
      <c r="H38">
        <f>((D38*E38)+0.0944)/0.5034</f>
        <v>162.67858561779897</v>
      </c>
    </row>
    <row r="39" spans="1:9" x14ac:dyDescent="0.25">
      <c r="A39">
        <v>200</v>
      </c>
      <c r="B39" t="s">
        <v>111</v>
      </c>
      <c r="C39" t="s">
        <v>42</v>
      </c>
      <c r="D39">
        <v>20</v>
      </c>
      <c r="E39">
        <v>4.3620000000000001</v>
      </c>
      <c r="F39">
        <v>8.8520000000000003</v>
      </c>
      <c r="G39">
        <f t="shared" si="0"/>
        <v>177.04000000000002</v>
      </c>
      <c r="H39">
        <f>((D39*E39)+0.0944)/0.5034</f>
        <v>173.48907429479542</v>
      </c>
      <c r="I39">
        <f t="shared" si="1"/>
        <v>-10.810488676996442</v>
      </c>
    </row>
    <row r="40" spans="1:9" x14ac:dyDescent="0.25">
      <c r="A40">
        <v>220</v>
      </c>
      <c r="B40" t="s">
        <v>111</v>
      </c>
      <c r="C40" t="s">
        <v>43</v>
      </c>
      <c r="D40">
        <v>20</v>
      </c>
      <c r="E40">
        <v>4.1696</v>
      </c>
      <c r="F40">
        <v>8.4699000000000009</v>
      </c>
      <c r="G40">
        <f t="shared" si="0"/>
        <v>169.39800000000002</v>
      </c>
      <c r="H40">
        <f>((D40*E40)+0.0944)/0.5034</f>
        <v>165.8450536352801</v>
      </c>
    </row>
    <row r="41" spans="1:9" x14ac:dyDescent="0.25">
      <c r="A41">
        <v>220</v>
      </c>
      <c r="B41" t="s">
        <v>111</v>
      </c>
      <c r="C41" t="s">
        <v>43</v>
      </c>
      <c r="D41">
        <v>20</v>
      </c>
      <c r="E41">
        <v>4.1672000000000002</v>
      </c>
      <c r="F41">
        <v>8.4650999999999996</v>
      </c>
      <c r="G41">
        <f t="shared" si="0"/>
        <v>169.30199999999999</v>
      </c>
      <c r="H41">
        <f>((D41*E41)+0.0944)/0.5034</f>
        <v>165.74970202622171</v>
      </c>
      <c r="I41">
        <f t="shared" si="1"/>
        <v>9.5351609058383247E-2</v>
      </c>
    </row>
    <row r="42" spans="1:9" x14ac:dyDescent="0.25">
      <c r="A42">
        <v>240</v>
      </c>
      <c r="B42" t="s">
        <v>111</v>
      </c>
      <c r="C42" t="s">
        <v>45</v>
      </c>
      <c r="D42">
        <v>5</v>
      </c>
      <c r="E42">
        <v>17.063500000000001</v>
      </c>
      <c r="F42">
        <v>34.081800000000001</v>
      </c>
      <c r="G42">
        <f t="shared" si="0"/>
        <v>170.40899999999999</v>
      </c>
      <c r="H42">
        <f>((D42*E42)+0.0944)/0.5034</f>
        <v>169.67004370282083</v>
      </c>
    </row>
    <row r="43" spans="1:9" x14ac:dyDescent="0.25">
      <c r="A43">
        <v>240</v>
      </c>
      <c r="B43" t="s">
        <v>111</v>
      </c>
      <c r="C43" t="s">
        <v>45</v>
      </c>
      <c r="D43">
        <v>5</v>
      </c>
      <c r="E43">
        <v>17.100899999999999</v>
      </c>
      <c r="F43">
        <v>34.155900000000003</v>
      </c>
      <c r="G43">
        <f t="shared" si="0"/>
        <v>170.77950000000001</v>
      </c>
      <c r="H43">
        <f>((D43*E43)+0.0944)/0.5034</f>
        <v>170.04151767977751</v>
      </c>
      <c r="I43">
        <f t="shared" si="1"/>
        <v>-0.37147397695667905</v>
      </c>
    </row>
    <row r="44" spans="1:9" x14ac:dyDescent="0.25">
      <c r="A44">
        <v>270</v>
      </c>
      <c r="B44" t="s">
        <v>111</v>
      </c>
      <c r="C44" t="s">
        <v>47</v>
      </c>
      <c r="D44">
        <v>5</v>
      </c>
      <c r="E44">
        <v>16.770499999999998</v>
      </c>
      <c r="F44">
        <v>33.499699999999997</v>
      </c>
      <c r="G44">
        <f t="shared" si="0"/>
        <v>167.49849999999998</v>
      </c>
      <c r="H44">
        <f>((D44*E44)+0.0944)/0.5034</f>
        <v>166.75983313468413</v>
      </c>
    </row>
    <row r="45" spans="1:9" x14ac:dyDescent="0.25">
      <c r="A45">
        <v>270</v>
      </c>
      <c r="B45" t="s">
        <v>111</v>
      </c>
      <c r="C45" t="s">
        <v>47</v>
      </c>
      <c r="D45">
        <v>5</v>
      </c>
      <c r="E45">
        <v>16.779699999999998</v>
      </c>
      <c r="F45">
        <v>33.517899999999997</v>
      </c>
      <c r="G45">
        <f t="shared" si="0"/>
        <v>167.58949999999999</v>
      </c>
      <c r="H45">
        <f>((D45*E45)+0.0944)/0.5034</f>
        <v>166.85121176003176</v>
      </c>
      <c r="I45">
        <f t="shared" si="1"/>
        <v>-9.1378625347630305E-2</v>
      </c>
    </row>
    <row r="46" spans="1:9" x14ac:dyDescent="0.25">
      <c r="A46">
        <v>300</v>
      </c>
      <c r="B46" t="s">
        <v>111</v>
      </c>
      <c r="C46" t="s">
        <v>49</v>
      </c>
      <c r="D46">
        <v>5</v>
      </c>
      <c r="E46">
        <v>16.536000000000001</v>
      </c>
      <c r="F46">
        <v>33.033799999999999</v>
      </c>
      <c r="G46">
        <f t="shared" si="0"/>
        <v>165.16899999999998</v>
      </c>
      <c r="H46">
        <f>((D46*E46)+0.0944)/0.5034</f>
        <v>164.43067143424713</v>
      </c>
    </row>
    <row r="47" spans="1:9" x14ac:dyDescent="0.25">
      <c r="A47">
        <v>300</v>
      </c>
      <c r="B47" t="s">
        <v>111</v>
      </c>
      <c r="C47" t="s">
        <v>49</v>
      </c>
      <c r="D47">
        <v>5</v>
      </c>
      <c r="E47">
        <v>16.514199999999999</v>
      </c>
      <c r="F47">
        <v>32.990600000000001</v>
      </c>
      <c r="G47">
        <f t="shared" si="0"/>
        <v>164.953</v>
      </c>
      <c r="H47">
        <f>((D47*E47)+0.0944)/0.5034</f>
        <v>164.21414382201033</v>
      </c>
      <c r="I47">
        <f t="shared" si="1"/>
        <v>0.21652761223680272</v>
      </c>
    </row>
    <row r="48" spans="1:9" x14ac:dyDescent="0.25">
      <c r="A48">
        <v>360</v>
      </c>
      <c r="B48" t="s">
        <v>111</v>
      </c>
      <c r="C48" t="s">
        <v>51</v>
      </c>
      <c r="D48" s="4">
        <v>5</v>
      </c>
      <c r="E48">
        <v>15.897399999999999</v>
      </c>
      <c r="F48">
        <v>31.7654</v>
      </c>
      <c r="G48">
        <f t="shared" si="0"/>
        <v>158.827</v>
      </c>
      <c r="H48">
        <f>((D48*E48)+0.0944)/0.5034</f>
        <v>158.08780294000795</v>
      </c>
    </row>
    <row r="49" spans="1:9" x14ac:dyDescent="0.25">
      <c r="A49">
        <v>360</v>
      </c>
      <c r="B49" t="s">
        <v>111</v>
      </c>
      <c r="C49" t="s">
        <v>51</v>
      </c>
      <c r="D49" s="4">
        <v>5</v>
      </c>
      <c r="E49">
        <v>15.8931</v>
      </c>
      <c r="F49">
        <v>31.756900000000002</v>
      </c>
      <c r="G49">
        <f t="shared" si="0"/>
        <v>158.78450000000001</v>
      </c>
      <c r="H49">
        <f>((D49*E49)+0.0944)/0.5034</f>
        <v>158.04509336511722</v>
      </c>
      <c r="I49">
        <f t="shared" si="1"/>
        <v>4.2709574890722024E-2</v>
      </c>
    </row>
    <row r="50" spans="1:9" x14ac:dyDescent="0.25">
      <c r="A50" t="s">
        <v>114</v>
      </c>
      <c r="B50" t="s">
        <v>111</v>
      </c>
      <c r="C50" t="s">
        <v>53</v>
      </c>
      <c r="D50" s="4">
        <v>5</v>
      </c>
      <c r="E50">
        <v>13.6708</v>
      </c>
      <c r="F50">
        <v>27.342500000000001</v>
      </c>
      <c r="G50">
        <f t="shared" ref="G50:G81" si="2">D50*F50</f>
        <v>136.71250000000001</v>
      </c>
      <c r="H50">
        <f>((D50*E50)+0.0944)/0.5034</f>
        <v>135.97218911402462</v>
      </c>
    </row>
    <row r="51" spans="1:9" x14ac:dyDescent="0.25">
      <c r="A51" t="s">
        <v>114</v>
      </c>
      <c r="B51" t="s">
        <v>111</v>
      </c>
      <c r="C51" t="s">
        <v>53</v>
      </c>
      <c r="D51" s="4">
        <v>5</v>
      </c>
      <c r="E51">
        <v>13.682</v>
      </c>
      <c r="F51">
        <v>27.364799999999999</v>
      </c>
      <c r="G51">
        <f t="shared" si="2"/>
        <v>136.82399999999998</v>
      </c>
      <c r="H51">
        <f>((D51*E51)+0.0944)/0.5034</f>
        <v>136.0834326579261</v>
      </c>
      <c r="I51">
        <f t="shared" si="1"/>
        <v>-0.11124354390148028</v>
      </c>
    </row>
    <row r="52" spans="1:9" x14ac:dyDescent="0.25">
      <c r="A52">
        <v>20</v>
      </c>
      <c r="B52" t="s">
        <v>115</v>
      </c>
      <c r="C52" t="s">
        <v>54</v>
      </c>
      <c r="D52">
        <v>5</v>
      </c>
      <c r="E52">
        <v>17.080100000000002</v>
      </c>
      <c r="F52">
        <v>34.114600000000003</v>
      </c>
      <c r="G52">
        <f t="shared" si="2"/>
        <v>170.57300000000001</v>
      </c>
      <c r="H52">
        <f>((D52*E52)+0.0944)/0.5034</f>
        <v>169.83492252681765</v>
      </c>
    </row>
    <row r="53" spans="1:9" x14ac:dyDescent="0.25">
      <c r="A53">
        <v>20</v>
      </c>
      <c r="B53" t="s">
        <v>115</v>
      </c>
      <c r="C53" t="s">
        <v>54</v>
      </c>
      <c r="D53">
        <v>5</v>
      </c>
      <c r="E53">
        <v>17.5123</v>
      </c>
      <c r="F53">
        <v>34.973100000000002</v>
      </c>
      <c r="G53">
        <f t="shared" si="2"/>
        <v>174.8655</v>
      </c>
      <c r="H53">
        <f>((D53*E53)+0.0944)/0.5034</f>
        <v>174.12773142630115</v>
      </c>
      <c r="I53">
        <f t="shared" ref="I53:I81" si="3">H52-H53</f>
        <v>-4.2928088994835036</v>
      </c>
    </row>
    <row r="54" spans="1:9" x14ac:dyDescent="0.25">
      <c r="A54">
        <v>40</v>
      </c>
      <c r="B54" t="s">
        <v>115</v>
      </c>
      <c r="C54" t="s">
        <v>56</v>
      </c>
      <c r="D54">
        <v>5</v>
      </c>
      <c r="E54">
        <v>16.348199999999999</v>
      </c>
      <c r="F54">
        <v>32.660899999999998</v>
      </c>
      <c r="G54">
        <f t="shared" si="2"/>
        <v>163.30449999999999</v>
      </c>
      <c r="H54">
        <f>((D54*E54)+0.0944)/0.5034</f>
        <v>162.56535558204209</v>
      </c>
    </row>
    <row r="55" spans="1:9" x14ac:dyDescent="0.25">
      <c r="A55">
        <v>40</v>
      </c>
      <c r="B55" t="s">
        <v>115</v>
      </c>
      <c r="C55" t="s">
        <v>56</v>
      </c>
      <c r="D55">
        <v>5</v>
      </c>
      <c r="E55">
        <v>16.026199999999999</v>
      </c>
      <c r="F55">
        <v>32.0212</v>
      </c>
      <c r="G55">
        <f t="shared" si="2"/>
        <v>160.10599999999999</v>
      </c>
      <c r="H55">
        <f>((D55*E55)+0.0944)/0.5034</f>
        <v>159.36710369487486</v>
      </c>
      <c r="I55">
        <f t="shared" si="3"/>
        <v>3.1982518871672312</v>
      </c>
    </row>
    <row r="56" spans="1:9" x14ac:dyDescent="0.25">
      <c r="A56">
        <v>60</v>
      </c>
      <c r="B56" t="s">
        <v>115</v>
      </c>
      <c r="C56" t="s">
        <v>58</v>
      </c>
      <c r="D56">
        <v>5</v>
      </c>
      <c r="E56">
        <v>17.908000000000001</v>
      </c>
      <c r="F56">
        <v>35.7592</v>
      </c>
      <c r="G56">
        <f t="shared" si="2"/>
        <v>178.79599999999999</v>
      </c>
      <c r="H56">
        <f>((D56*E56)+0.0944)/0.5034</f>
        <v>178.05800556217721</v>
      </c>
    </row>
    <row r="57" spans="1:9" x14ac:dyDescent="0.25">
      <c r="A57">
        <v>60</v>
      </c>
      <c r="B57" t="s">
        <v>115</v>
      </c>
      <c r="C57" t="s">
        <v>58</v>
      </c>
      <c r="D57">
        <v>5</v>
      </c>
      <c r="E57">
        <v>17.861799999999999</v>
      </c>
      <c r="F57">
        <v>35.667299999999997</v>
      </c>
      <c r="G57">
        <f t="shared" si="2"/>
        <v>178.3365</v>
      </c>
      <c r="H57">
        <f>((D57*E57)+0.0944)/0.5034</f>
        <v>177.59912594358363</v>
      </c>
      <c r="I57">
        <f t="shared" si="3"/>
        <v>0.45887961859358484</v>
      </c>
    </row>
    <row r="58" spans="1:9" x14ac:dyDescent="0.25">
      <c r="A58">
        <v>80</v>
      </c>
      <c r="B58" t="s">
        <v>115</v>
      </c>
      <c r="C58" t="s">
        <v>60</v>
      </c>
      <c r="D58">
        <v>5</v>
      </c>
      <c r="E58">
        <v>17.944099999999999</v>
      </c>
      <c r="F58">
        <v>35.830800000000004</v>
      </c>
      <c r="G58">
        <f t="shared" si="2"/>
        <v>179.15400000000002</v>
      </c>
      <c r="H58">
        <f>((D58*E58)+0.0944)/0.5034</f>
        <v>178.41656734207388</v>
      </c>
    </row>
    <row r="59" spans="1:9" x14ac:dyDescent="0.25">
      <c r="A59">
        <v>80</v>
      </c>
      <c r="B59" t="s">
        <v>115</v>
      </c>
      <c r="C59" t="s">
        <v>60</v>
      </c>
      <c r="D59">
        <v>5</v>
      </c>
      <c r="E59">
        <v>17.9192</v>
      </c>
      <c r="F59">
        <v>35.781300000000002</v>
      </c>
      <c r="G59">
        <f t="shared" si="2"/>
        <v>178.90649999999999</v>
      </c>
      <c r="H59">
        <f>((D59*E59)+0.0944)/0.5034</f>
        <v>178.16924910607867</v>
      </c>
      <c r="I59">
        <f t="shared" si="3"/>
        <v>0.24731823599520908</v>
      </c>
    </row>
    <row r="60" spans="1:9" x14ac:dyDescent="0.25">
      <c r="A60">
        <v>100</v>
      </c>
      <c r="B60" t="s">
        <v>115</v>
      </c>
      <c r="C60" t="s">
        <v>62</v>
      </c>
      <c r="D60">
        <v>5</v>
      </c>
      <c r="E60">
        <v>18.131499999999999</v>
      </c>
      <c r="F60">
        <v>36.203099999999999</v>
      </c>
      <c r="G60">
        <f t="shared" si="2"/>
        <v>181.0155</v>
      </c>
      <c r="H60">
        <f>((D60*E60)+0.0944)/0.5034</f>
        <v>180.27791021056814</v>
      </c>
    </row>
    <row r="61" spans="1:9" x14ac:dyDescent="0.25">
      <c r="A61">
        <v>100</v>
      </c>
      <c r="B61" t="s">
        <v>115</v>
      </c>
      <c r="C61" t="s">
        <v>62</v>
      </c>
      <c r="D61">
        <v>5</v>
      </c>
      <c r="E61">
        <v>18.1218</v>
      </c>
      <c r="F61">
        <v>36.183799999999998</v>
      </c>
      <c r="G61">
        <f t="shared" si="2"/>
        <v>180.91899999999998</v>
      </c>
      <c r="H61">
        <f>((D61*E61)+0.0944)/0.5034</f>
        <v>180.18156535558205</v>
      </c>
      <c r="I61">
        <f t="shared" si="3"/>
        <v>9.6344854986085693E-2</v>
      </c>
    </row>
    <row r="62" spans="1:9" x14ac:dyDescent="0.25">
      <c r="A62">
        <v>120</v>
      </c>
      <c r="B62" t="s">
        <v>115</v>
      </c>
      <c r="C62" t="s">
        <v>64</v>
      </c>
      <c r="D62">
        <v>5</v>
      </c>
      <c r="E62">
        <v>15.6683</v>
      </c>
      <c r="F62">
        <v>31.310300000000002</v>
      </c>
      <c r="G62">
        <f t="shared" si="2"/>
        <v>156.5515</v>
      </c>
      <c r="H62">
        <f>((D62*E62)+0.0944)/0.5034</f>
        <v>155.81227651966626</v>
      </c>
    </row>
    <row r="63" spans="1:9" x14ac:dyDescent="0.25">
      <c r="A63">
        <v>120</v>
      </c>
      <c r="B63" t="s">
        <v>115</v>
      </c>
      <c r="C63" t="s">
        <v>64</v>
      </c>
      <c r="D63">
        <v>5</v>
      </c>
      <c r="E63">
        <v>15.5304</v>
      </c>
      <c r="F63">
        <v>31.0364</v>
      </c>
      <c r="G63">
        <f t="shared" si="2"/>
        <v>155.18200000000002</v>
      </c>
      <c r="H63">
        <f>((D63*E63)+0.0944)/0.5034</f>
        <v>154.44259038537942</v>
      </c>
      <c r="I63">
        <f t="shared" si="3"/>
        <v>1.3696861342868374</v>
      </c>
    </row>
    <row r="64" spans="1:9" x14ac:dyDescent="0.25">
      <c r="A64">
        <v>140</v>
      </c>
      <c r="B64" t="s">
        <v>115</v>
      </c>
      <c r="C64" t="s">
        <v>66</v>
      </c>
      <c r="D64">
        <v>5</v>
      </c>
      <c r="E64">
        <v>18.276800000000001</v>
      </c>
      <c r="F64">
        <v>36.491799999999998</v>
      </c>
      <c r="G64">
        <f t="shared" si="2"/>
        <v>182.459</v>
      </c>
      <c r="H64">
        <f>((D64*E64)+0.0944)/0.5034</f>
        <v>181.72109654350419</v>
      </c>
    </row>
    <row r="65" spans="1:9" x14ac:dyDescent="0.25">
      <c r="A65">
        <v>140</v>
      </c>
      <c r="B65" t="s">
        <v>115</v>
      </c>
      <c r="C65" t="s">
        <v>66</v>
      </c>
      <c r="D65">
        <v>5</v>
      </c>
      <c r="E65">
        <v>18.239799999999999</v>
      </c>
      <c r="F65">
        <v>36.418199999999999</v>
      </c>
      <c r="G65">
        <f t="shared" si="2"/>
        <v>182.09100000000001</v>
      </c>
      <c r="H65">
        <f>((D65*E65)+0.0944)/0.5034</f>
        <v>181.35359555025823</v>
      </c>
      <c r="I65">
        <f t="shared" si="3"/>
        <v>0.36750099324595453</v>
      </c>
    </row>
    <row r="66" spans="1:9" x14ac:dyDescent="0.25">
      <c r="A66">
        <v>160</v>
      </c>
      <c r="B66" t="s">
        <v>115</v>
      </c>
      <c r="C66" t="s">
        <v>68</v>
      </c>
      <c r="D66">
        <v>5</v>
      </c>
      <c r="E66">
        <v>16.077100000000002</v>
      </c>
      <c r="F66">
        <v>32.122399999999999</v>
      </c>
      <c r="G66">
        <f t="shared" si="2"/>
        <v>160.61199999999999</v>
      </c>
      <c r="H66">
        <f>((D66*E66)+0.0944)/0.5034</f>
        <v>159.87266587206994</v>
      </c>
    </row>
    <row r="67" spans="1:9" x14ac:dyDescent="0.25">
      <c r="A67">
        <v>160</v>
      </c>
      <c r="B67" t="s">
        <v>115</v>
      </c>
      <c r="C67" t="s">
        <v>68</v>
      </c>
      <c r="D67">
        <v>5</v>
      </c>
      <c r="E67">
        <v>16.096399999999999</v>
      </c>
      <c r="F67">
        <v>32.160600000000002</v>
      </c>
      <c r="G67">
        <f t="shared" si="2"/>
        <v>160.803</v>
      </c>
      <c r="H67">
        <f>((D67*E67)+0.0944)/0.5034</f>
        <v>160.06436233611441</v>
      </c>
      <c r="I67">
        <f t="shared" si="3"/>
        <v>-0.19169646404446894</v>
      </c>
    </row>
    <row r="68" spans="1:9" x14ac:dyDescent="0.25">
      <c r="A68">
        <v>180</v>
      </c>
      <c r="B68" t="s">
        <v>115</v>
      </c>
      <c r="C68" t="s">
        <v>70</v>
      </c>
      <c r="D68">
        <v>5</v>
      </c>
      <c r="E68">
        <v>15.8474</v>
      </c>
      <c r="F68">
        <v>31.6661</v>
      </c>
      <c r="G68">
        <f t="shared" si="2"/>
        <v>158.3305</v>
      </c>
      <c r="H68">
        <f>((D68*E68)+0.0944)/0.5034</f>
        <v>157.5911799761621</v>
      </c>
    </row>
    <row r="69" spans="1:9" x14ac:dyDescent="0.25">
      <c r="A69">
        <v>180</v>
      </c>
      <c r="B69" t="s">
        <v>115</v>
      </c>
      <c r="C69" t="s">
        <v>70</v>
      </c>
      <c r="D69">
        <v>5</v>
      </c>
      <c r="E69">
        <v>15.837</v>
      </c>
      <c r="F69">
        <v>31.645399999999999</v>
      </c>
      <c r="G69">
        <f t="shared" si="2"/>
        <v>158.227</v>
      </c>
      <c r="H69">
        <f>((D69*E69)+0.0944)/0.5034</f>
        <v>157.48788239968218</v>
      </c>
      <c r="I69">
        <f t="shared" si="3"/>
        <v>0.10329757647991755</v>
      </c>
    </row>
    <row r="70" spans="1:9" x14ac:dyDescent="0.25">
      <c r="A70">
        <v>200</v>
      </c>
      <c r="B70" t="s">
        <v>115</v>
      </c>
      <c r="C70" t="s">
        <v>72</v>
      </c>
      <c r="D70">
        <v>5</v>
      </c>
      <c r="E70">
        <v>15.7842</v>
      </c>
      <c r="F70">
        <v>31.540500000000002</v>
      </c>
      <c r="G70">
        <f t="shared" si="2"/>
        <v>157.70250000000001</v>
      </c>
      <c r="H70">
        <f>((D70*E70)+0.0944)/0.5034</f>
        <v>156.96344854986097</v>
      </c>
    </row>
    <row r="71" spans="1:9" x14ac:dyDescent="0.25">
      <c r="A71">
        <v>200</v>
      </c>
      <c r="B71" t="s">
        <v>115</v>
      </c>
      <c r="C71" t="s">
        <v>72</v>
      </c>
      <c r="D71">
        <v>5</v>
      </c>
      <c r="E71">
        <v>15.783799999999999</v>
      </c>
      <c r="F71">
        <v>31.5396</v>
      </c>
      <c r="G71">
        <f t="shared" si="2"/>
        <v>157.69800000000001</v>
      </c>
      <c r="H71">
        <f>((D71*E71)+0.0944)/0.5034</f>
        <v>156.95947556615016</v>
      </c>
      <c r="I71">
        <f t="shared" si="3"/>
        <v>3.9729837108097854E-3</v>
      </c>
    </row>
    <row r="72" spans="1:9" x14ac:dyDescent="0.25">
      <c r="A72">
        <v>220</v>
      </c>
      <c r="B72" t="s">
        <v>115</v>
      </c>
      <c r="C72" t="s">
        <v>74</v>
      </c>
      <c r="D72">
        <v>5</v>
      </c>
      <c r="E72">
        <v>18.871300000000002</v>
      </c>
      <c r="F72">
        <v>37.672600000000003</v>
      </c>
      <c r="G72">
        <f t="shared" si="2"/>
        <v>188.363</v>
      </c>
      <c r="H72">
        <f>((D72*E72)+0.0944)/0.5034</f>
        <v>187.62594358363134</v>
      </c>
    </row>
    <row r="73" spans="1:9" x14ac:dyDescent="0.25">
      <c r="A73">
        <v>220</v>
      </c>
      <c r="B73" t="s">
        <v>115</v>
      </c>
      <c r="C73" t="s">
        <v>74</v>
      </c>
      <c r="D73">
        <v>5</v>
      </c>
      <c r="E73">
        <v>18.8765</v>
      </c>
      <c r="F73">
        <v>37.683</v>
      </c>
      <c r="G73">
        <f t="shared" si="2"/>
        <v>188.41499999999999</v>
      </c>
      <c r="H73">
        <f>((D73*E73)+0.0944)/0.5034</f>
        <v>187.67759237187127</v>
      </c>
      <c r="I73">
        <f t="shared" si="3"/>
        <v>-5.1648788239930354E-2</v>
      </c>
    </row>
    <row r="74" spans="1:9" x14ac:dyDescent="0.25">
      <c r="A74">
        <v>240</v>
      </c>
      <c r="B74" t="s">
        <v>115</v>
      </c>
      <c r="C74" t="s">
        <v>76</v>
      </c>
      <c r="D74">
        <v>5</v>
      </c>
      <c r="E74">
        <v>18.975999999999999</v>
      </c>
      <c r="F74">
        <v>37.880499999999998</v>
      </c>
      <c r="G74">
        <f t="shared" si="2"/>
        <v>189.40249999999997</v>
      </c>
      <c r="H74">
        <f>((D74*E74)+0.0944)/0.5034</f>
        <v>188.66587206992452</v>
      </c>
    </row>
    <row r="75" spans="1:9" x14ac:dyDescent="0.25">
      <c r="A75">
        <v>240</v>
      </c>
      <c r="B75" t="s">
        <v>115</v>
      </c>
      <c r="C75" t="s">
        <v>76</v>
      </c>
      <c r="D75">
        <v>5</v>
      </c>
      <c r="E75">
        <v>18.970500000000001</v>
      </c>
      <c r="F75">
        <v>37.869599999999998</v>
      </c>
      <c r="G75">
        <f t="shared" si="2"/>
        <v>189.34799999999998</v>
      </c>
      <c r="H75">
        <f>((D75*E75)+0.0944)/0.5034</f>
        <v>188.61124354390148</v>
      </c>
      <c r="I75">
        <f t="shared" si="3"/>
        <v>5.4628526023037693E-2</v>
      </c>
    </row>
    <row r="76" spans="1:9" x14ac:dyDescent="0.25">
      <c r="A76">
        <v>270</v>
      </c>
      <c r="B76" t="s">
        <v>115</v>
      </c>
      <c r="C76" t="s">
        <v>78</v>
      </c>
      <c r="D76">
        <v>5</v>
      </c>
      <c r="E76">
        <v>19.123200000000001</v>
      </c>
      <c r="F76">
        <v>38.172899999999998</v>
      </c>
      <c r="G76">
        <f t="shared" si="2"/>
        <v>190.86449999999999</v>
      </c>
      <c r="H76">
        <f>((D76*E76)+0.0944)/0.5034</f>
        <v>190.12793007548669</v>
      </c>
    </row>
    <row r="77" spans="1:9" x14ac:dyDescent="0.25">
      <c r="A77">
        <v>270</v>
      </c>
      <c r="B77" t="s">
        <v>115</v>
      </c>
      <c r="C77" t="s">
        <v>78</v>
      </c>
      <c r="D77">
        <v>5</v>
      </c>
      <c r="E77">
        <v>19.124700000000001</v>
      </c>
      <c r="F77">
        <v>38.176000000000002</v>
      </c>
      <c r="G77">
        <f t="shared" si="2"/>
        <v>190.88</v>
      </c>
      <c r="H77">
        <f>((D77*E77)+0.0944)/0.5034</f>
        <v>190.14282876440208</v>
      </c>
      <c r="I77">
        <f t="shared" si="3"/>
        <v>-1.4898688915394587E-2</v>
      </c>
    </row>
    <row r="78" spans="1:9" x14ac:dyDescent="0.25">
      <c r="A78">
        <v>300</v>
      </c>
      <c r="B78" t="s">
        <v>115</v>
      </c>
      <c r="C78" t="s">
        <v>80</v>
      </c>
      <c r="D78">
        <v>5</v>
      </c>
      <c r="E78">
        <v>19.408300000000001</v>
      </c>
      <c r="F78">
        <v>38.739199999999997</v>
      </c>
      <c r="G78">
        <f t="shared" si="2"/>
        <v>193.69599999999997</v>
      </c>
      <c r="H78">
        <f>((D78*E78)+0.0944)/0.5034</f>
        <v>192.95967421533572</v>
      </c>
    </row>
    <row r="79" spans="1:9" x14ac:dyDescent="0.25">
      <c r="A79">
        <v>300</v>
      </c>
      <c r="B79" t="s">
        <v>115</v>
      </c>
      <c r="C79" t="s">
        <v>80</v>
      </c>
      <c r="D79">
        <v>5</v>
      </c>
      <c r="E79">
        <v>19.416699999999999</v>
      </c>
      <c r="F79">
        <v>38.755899999999997</v>
      </c>
      <c r="G79">
        <f t="shared" si="2"/>
        <v>193.77949999999998</v>
      </c>
      <c r="H79">
        <f>((D79*E79)+0.0944)/0.5034</f>
        <v>193.04310687326179</v>
      </c>
      <c r="I79">
        <f t="shared" si="3"/>
        <v>-8.3432657926067577E-2</v>
      </c>
    </row>
    <row r="80" spans="1:9" x14ac:dyDescent="0.25">
      <c r="A80">
        <v>360</v>
      </c>
      <c r="B80" t="s">
        <v>115</v>
      </c>
      <c r="C80" t="s">
        <v>82</v>
      </c>
      <c r="D80">
        <v>5</v>
      </c>
      <c r="E80">
        <v>19.801300000000001</v>
      </c>
      <c r="F80">
        <v>39.5199</v>
      </c>
      <c r="G80">
        <f t="shared" si="2"/>
        <v>197.59950000000001</v>
      </c>
      <c r="H80">
        <f>((D80*E80)+0.0944)/0.5034</f>
        <v>196.8631307111641</v>
      </c>
    </row>
    <row r="81" spans="1:9" x14ac:dyDescent="0.25">
      <c r="A81">
        <v>360</v>
      </c>
      <c r="B81" t="s">
        <v>115</v>
      </c>
      <c r="C81" t="s">
        <v>82</v>
      </c>
      <c r="D81">
        <v>5</v>
      </c>
      <c r="E81">
        <v>19.808299999999999</v>
      </c>
      <c r="F81">
        <v>39.533799999999999</v>
      </c>
      <c r="G81">
        <f t="shared" si="2"/>
        <v>197.66899999999998</v>
      </c>
      <c r="H81">
        <f>((D81*E81)+0.0944)/0.5034</f>
        <v>196.93265792610251</v>
      </c>
      <c r="I81">
        <f t="shared" si="3"/>
        <v>-6.9527214938403858E-2</v>
      </c>
    </row>
    <row r="82" spans="1:9" x14ac:dyDescent="0.25">
      <c r="A82">
        <v>1</v>
      </c>
      <c r="B82" t="s">
        <v>116</v>
      </c>
      <c r="C82" t="s">
        <v>90</v>
      </c>
      <c r="D82">
        <v>5</v>
      </c>
      <c r="E82">
        <v>13.9411</v>
      </c>
      <c r="F82">
        <v>27.8795</v>
      </c>
      <c r="G82">
        <f t="shared" ref="G82:G93" si="4">D82*F82</f>
        <v>139.39750000000001</v>
      </c>
      <c r="H82">
        <f>((D82*E82)+0.0944)/0.5034</f>
        <v>138.65693285657528</v>
      </c>
    </row>
    <row r="83" spans="1:9" x14ac:dyDescent="0.25">
      <c r="A83">
        <v>1</v>
      </c>
      <c r="B83" t="s">
        <v>116</v>
      </c>
      <c r="C83" t="s">
        <v>90</v>
      </c>
      <c r="D83">
        <v>5</v>
      </c>
      <c r="E83">
        <v>14.565</v>
      </c>
      <c r="F83">
        <v>29.1188</v>
      </c>
      <c r="G83">
        <f t="shared" si="4"/>
        <v>145.59399999999999</v>
      </c>
      <c r="H83">
        <f>((D83*E83)+0.0944)/0.5034</f>
        <v>144.8537941994438</v>
      </c>
      <c r="I83">
        <f t="shared" ref="I83:I93" si="5">H82-H83</f>
        <v>-6.196861342868516</v>
      </c>
    </row>
    <row r="84" spans="1:9" x14ac:dyDescent="0.25">
      <c r="A84">
        <v>1</v>
      </c>
      <c r="B84" t="s">
        <v>116</v>
      </c>
      <c r="C84" t="s">
        <v>91</v>
      </c>
      <c r="D84">
        <v>1</v>
      </c>
      <c r="E84">
        <v>82.087699999999998</v>
      </c>
      <c r="F84">
        <v>163.24270000000001</v>
      </c>
      <c r="G84">
        <f t="shared" si="4"/>
        <v>163.24270000000001</v>
      </c>
      <c r="H84">
        <f t="shared" ref="H84:H93" si="6">((D84*E84)+0.0944)/0.5034</f>
        <v>163.25407230830353</v>
      </c>
    </row>
    <row r="85" spans="1:9" x14ac:dyDescent="0.25">
      <c r="A85">
        <v>1</v>
      </c>
      <c r="B85" t="s">
        <v>116</v>
      </c>
      <c r="C85" t="s">
        <v>91</v>
      </c>
      <c r="D85">
        <v>1</v>
      </c>
      <c r="E85">
        <v>82.054000000000002</v>
      </c>
      <c r="F85">
        <v>163.17590000000001</v>
      </c>
      <c r="G85">
        <f t="shared" si="4"/>
        <v>163.17590000000001</v>
      </c>
      <c r="H85">
        <f t="shared" si="6"/>
        <v>163.18712753277711</v>
      </c>
      <c r="I85">
        <f t="shared" si="5"/>
        <v>6.6944775526422973E-2</v>
      </c>
    </row>
    <row r="86" spans="1:9" x14ac:dyDescent="0.25">
      <c r="A86">
        <v>2</v>
      </c>
      <c r="B86" t="s">
        <v>116</v>
      </c>
      <c r="C86" t="s">
        <v>92</v>
      </c>
      <c r="D86">
        <v>5</v>
      </c>
      <c r="E86">
        <v>17.244199999999999</v>
      </c>
      <c r="F86">
        <v>34.440600000000003</v>
      </c>
      <c r="G86">
        <f t="shared" si="4"/>
        <v>172.20300000000003</v>
      </c>
      <c r="H86">
        <f>((D86*E86)+0.0944)/0.5034</f>
        <v>171.46483909415971</v>
      </c>
    </row>
    <row r="87" spans="1:9" x14ac:dyDescent="0.25">
      <c r="A87">
        <v>2</v>
      </c>
      <c r="B87" t="s">
        <v>116</v>
      </c>
      <c r="C87" t="s">
        <v>92</v>
      </c>
      <c r="D87">
        <v>5</v>
      </c>
      <c r="E87">
        <v>17.247299999999999</v>
      </c>
      <c r="F87">
        <v>34.4467</v>
      </c>
      <c r="G87">
        <f t="shared" si="4"/>
        <v>172.23349999999999</v>
      </c>
      <c r="H87">
        <f>((D87*E87)+0.0944)/0.5034</f>
        <v>171.49562971791815</v>
      </c>
      <c r="I87">
        <f t="shared" si="5"/>
        <v>-3.0790623758434776E-2</v>
      </c>
    </row>
    <row r="88" spans="1:9" x14ac:dyDescent="0.25">
      <c r="A88">
        <v>2</v>
      </c>
      <c r="B88" t="s">
        <v>116</v>
      </c>
      <c r="C88" t="s">
        <v>93</v>
      </c>
      <c r="D88">
        <v>1</v>
      </c>
      <c r="E88">
        <v>75.225099999999998</v>
      </c>
      <c r="F88">
        <v>149.61109999999999</v>
      </c>
      <c r="G88">
        <f t="shared" si="4"/>
        <v>149.61109999999999</v>
      </c>
      <c r="H88">
        <f t="shared" si="6"/>
        <v>149.62157330154946</v>
      </c>
    </row>
    <row r="89" spans="1:9" x14ac:dyDescent="0.25">
      <c r="A89">
        <v>2</v>
      </c>
      <c r="B89" t="s">
        <v>116</v>
      </c>
      <c r="C89" t="s">
        <v>93</v>
      </c>
      <c r="D89">
        <v>1</v>
      </c>
      <c r="E89">
        <v>75.225999999999999</v>
      </c>
      <c r="F89">
        <v>149.613</v>
      </c>
      <c r="G89">
        <f t="shared" si="4"/>
        <v>149.613</v>
      </c>
      <c r="H89">
        <f t="shared" si="6"/>
        <v>149.6233611442193</v>
      </c>
      <c r="I89">
        <f t="shared" si="5"/>
        <v>-1.7878426698416661E-3</v>
      </c>
    </row>
    <row r="90" spans="1:9" x14ac:dyDescent="0.25">
      <c r="A90">
        <v>4</v>
      </c>
      <c r="B90" t="s">
        <v>116</v>
      </c>
      <c r="C90" t="s">
        <v>94</v>
      </c>
      <c r="D90">
        <v>5</v>
      </c>
      <c r="E90">
        <v>18.676300000000001</v>
      </c>
      <c r="F90">
        <v>37.285299999999999</v>
      </c>
      <c r="G90">
        <f t="shared" si="4"/>
        <v>186.4265</v>
      </c>
      <c r="H90">
        <f>((D90*E90)+0.0944)/0.5034</f>
        <v>185.68911402463252</v>
      </c>
    </row>
    <row r="91" spans="1:9" x14ac:dyDescent="0.25">
      <c r="A91">
        <v>4</v>
      </c>
      <c r="B91" t="s">
        <v>116</v>
      </c>
      <c r="C91" t="s">
        <v>94</v>
      </c>
      <c r="D91">
        <v>5</v>
      </c>
      <c r="E91">
        <v>18.6509</v>
      </c>
      <c r="F91">
        <v>37.234699999999997</v>
      </c>
      <c r="G91">
        <f t="shared" si="4"/>
        <v>186.17349999999999</v>
      </c>
      <c r="H91">
        <f>((D91*E91)+0.0944)/0.5034</f>
        <v>185.43682955899882</v>
      </c>
      <c r="I91">
        <f t="shared" si="5"/>
        <v>0.25228446563369289</v>
      </c>
    </row>
    <row r="92" spans="1:9" x14ac:dyDescent="0.25">
      <c r="A92">
        <v>4</v>
      </c>
      <c r="B92" t="s">
        <v>116</v>
      </c>
      <c r="C92" t="s">
        <v>95</v>
      </c>
      <c r="D92">
        <v>1</v>
      </c>
      <c r="E92">
        <v>81.312700000000007</v>
      </c>
      <c r="F92">
        <v>161.70330000000001</v>
      </c>
      <c r="G92">
        <f t="shared" si="4"/>
        <v>161.70330000000001</v>
      </c>
      <c r="H92">
        <f t="shared" si="6"/>
        <v>161.71454112038143</v>
      </c>
    </row>
    <row r="93" spans="1:9" x14ac:dyDescent="0.25">
      <c r="A93">
        <v>4</v>
      </c>
      <c r="B93" t="s">
        <v>116</v>
      </c>
      <c r="C93" t="s">
        <v>95</v>
      </c>
      <c r="D93">
        <v>1</v>
      </c>
      <c r="E93">
        <v>81.190899999999999</v>
      </c>
      <c r="F93">
        <v>161.46129999999999</v>
      </c>
      <c r="G93">
        <f t="shared" si="4"/>
        <v>161.46129999999999</v>
      </c>
      <c r="H93">
        <f t="shared" si="6"/>
        <v>161.47258641239571</v>
      </c>
      <c r="I93">
        <f t="shared" si="5"/>
        <v>0.2419547079857125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9DD473A-7365-476B-ABFB-E4BC77982C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D82C-F64E-4922-BA73-8D1716E14925}">
  <dimension ref="A1:J26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98</v>
      </c>
      <c r="E4" t="s">
        <v>98</v>
      </c>
      <c r="F4" t="s">
        <v>98</v>
      </c>
      <c r="G4" t="s">
        <v>98</v>
      </c>
      <c r="H4" t="s">
        <v>98</v>
      </c>
      <c r="I4" t="s">
        <v>98</v>
      </c>
      <c r="J4" t="s">
        <v>99</v>
      </c>
    </row>
    <row r="5" spans="1:10" x14ac:dyDescent="0.25">
      <c r="A5">
        <v>1</v>
      </c>
      <c r="B5" t="s">
        <v>14</v>
      </c>
      <c r="D5">
        <v>7.2930000000000001</v>
      </c>
      <c r="E5">
        <v>10.091100000000001</v>
      </c>
      <c r="F5">
        <v>39.4</v>
      </c>
      <c r="G5">
        <v>30.46</v>
      </c>
      <c r="H5">
        <v>24.05</v>
      </c>
      <c r="I5">
        <v>25.1127</v>
      </c>
      <c r="J5">
        <f>(E5-0.0069)/0.4006</f>
        <v>25.172740888667001</v>
      </c>
    </row>
    <row r="6" spans="1:10" x14ac:dyDescent="0.25">
      <c r="A6">
        <v>2</v>
      </c>
      <c r="B6" t="s">
        <v>14</v>
      </c>
      <c r="D6">
        <v>7.2939999999999996</v>
      </c>
      <c r="E6">
        <v>10.1136</v>
      </c>
      <c r="F6">
        <v>39.520000000000003</v>
      </c>
      <c r="G6">
        <v>30.51</v>
      </c>
      <c r="H6">
        <v>24.06</v>
      </c>
      <c r="I6">
        <v>25.168600000000001</v>
      </c>
      <c r="J6">
        <f>(E6-0.0069)/0.4006</f>
        <v>25.228906640039938</v>
      </c>
    </row>
    <row r="7" spans="1:10" x14ac:dyDescent="0.25">
      <c r="A7">
        <v>3</v>
      </c>
      <c r="B7" t="s">
        <v>15</v>
      </c>
      <c r="D7">
        <v>7.36</v>
      </c>
      <c r="E7">
        <v>1.7399999999999999E-2</v>
      </c>
      <c r="F7">
        <v>48.33</v>
      </c>
      <c r="G7">
        <v>0.05</v>
      </c>
      <c r="H7">
        <v>44.99</v>
      </c>
      <c r="I7">
        <v>0.13600000000000001</v>
      </c>
    </row>
    <row r="8" spans="1:10" x14ac:dyDescent="0.25">
      <c r="A8">
        <v>4</v>
      </c>
      <c r="B8" t="s">
        <v>15</v>
      </c>
      <c r="D8">
        <v>7.41</v>
      </c>
      <c r="E8">
        <v>8.2000000000000007E-3</v>
      </c>
      <c r="F8">
        <v>45.51</v>
      </c>
      <c r="G8">
        <v>0.03</v>
      </c>
      <c r="H8">
        <v>40.04</v>
      </c>
      <c r="I8">
        <v>0.113</v>
      </c>
    </row>
    <row r="9" spans="1:10" x14ac:dyDescent="0.25">
      <c r="A9">
        <v>5</v>
      </c>
      <c r="B9" t="s">
        <v>17</v>
      </c>
      <c r="D9">
        <v>7.407</v>
      </c>
      <c r="E9">
        <v>4.5999999999999999E-3</v>
      </c>
      <c r="F9">
        <v>39.24</v>
      </c>
      <c r="G9">
        <v>0.01</v>
      </c>
      <c r="H9">
        <v>27.13</v>
      </c>
      <c r="I9">
        <v>0.1043</v>
      </c>
    </row>
    <row r="10" spans="1:10" x14ac:dyDescent="0.25">
      <c r="A10">
        <v>6</v>
      </c>
      <c r="B10" t="s">
        <v>17</v>
      </c>
      <c r="D10">
        <v>7.407</v>
      </c>
      <c r="E10">
        <v>2.8999999999999998E-3</v>
      </c>
      <c r="F10">
        <v>35.64</v>
      </c>
      <c r="G10">
        <v>0.01</v>
      </c>
      <c r="H10">
        <v>25.67</v>
      </c>
      <c r="I10">
        <v>0.1</v>
      </c>
    </row>
    <row r="11" spans="1:10" x14ac:dyDescent="0.25">
      <c r="A11">
        <v>7</v>
      </c>
      <c r="B11" t="s">
        <v>18</v>
      </c>
      <c r="C11">
        <v>1</v>
      </c>
      <c r="D11">
        <v>7.4</v>
      </c>
      <c r="E11">
        <v>0.34770000000000001</v>
      </c>
      <c r="F11">
        <v>38.32</v>
      </c>
      <c r="G11">
        <v>1.1000000000000001</v>
      </c>
      <c r="H11">
        <v>22.2</v>
      </c>
      <c r="I11">
        <v>0.95489999999999997</v>
      </c>
      <c r="J11">
        <f>(E11-0.0069)/0.4006</f>
        <v>0.85072391412880677</v>
      </c>
    </row>
    <row r="12" spans="1:10" x14ac:dyDescent="0.25">
      <c r="A12">
        <v>8</v>
      </c>
      <c r="B12" t="s">
        <v>18</v>
      </c>
      <c r="C12">
        <v>1</v>
      </c>
      <c r="D12">
        <v>7.3970000000000002</v>
      </c>
      <c r="E12">
        <v>0.37440000000000001</v>
      </c>
      <c r="F12">
        <v>39.39</v>
      </c>
      <c r="G12">
        <v>1.19</v>
      </c>
      <c r="H12">
        <v>23.28</v>
      </c>
      <c r="I12">
        <v>1.0210999999999999</v>
      </c>
      <c r="J12">
        <f>(E12-0.0069)/0.4006</f>
        <v>0.91737393909136289</v>
      </c>
    </row>
    <row r="13" spans="1:10" x14ac:dyDescent="0.25">
      <c r="A13">
        <v>9</v>
      </c>
      <c r="B13" t="s">
        <v>19</v>
      </c>
      <c r="C13">
        <v>2.5</v>
      </c>
      <c r="D13">
        <v>7.3929999999999998</v>
      </c>
      <c r="E13">
        <v>0.97050000000000003</v>
      </c>
      <c r="F13">
        <v>39.26</v>
      </c>
      <c r="G13">
        <v>3.05</v>
      </c>
      <c r="H13">
        <v>23.76</v>
      </c>
      <c r="I13">
        <v>2.4990000000000001</v>
      </c>
      <c r="J13">
        <f t="shared" ref="J13:J26" si="0">(E13-0.0069)/0.4006</f>
        <v>2.4053919121318024</v>
      </c>
    </row>
    <row r="14" spans="1:10" x14ac:dyDescent="0.25">
      <c r="A14">
        <v>10</v>
      </c>
      <c r="B14" t="s">
        <v>19</v>
      </c>
      <c r="C14">
        <v>2.5</v>
      </c>
      <c r="D14">
        <v>7.3929999999999998</v>
      </c>
      <c r="E14">
        <v>0.98609999999999998</v>
      </c>
      <c r="F14">
        <v>39.54</v>
      </c>
      <c r="G14">
        <v>3.1</v>
      </c>
      <c r="H14">
        <v>24.04</v>
      </c>
      <c r="I14">
        <v>2.5377000000000001</v>
      </c>
      <c r="J14">
        <f t="shared" si="0"/>
        <v>2.4443334997503743</v>
      </c>
    </row>
    <row r="15" spans="1:10" x14ac:dyDescent="0.25">
      <c r="A15">
        <v>11</v>
      </c>
      <c r="B15" t="s">
        <v>20</v>
      </c>
      <c r="C15">
        <v>5</v>
      </c>
      <c r="D15">
        <v>7.3869999999999996</v>
      </c>
      <c r="E15">
        <v>1.9875</v>
      </c>
      <c r="F15">
        <v>39.340000000000003</v>
      </c>
      <c r="G15">
        <v>6.18</v>
      </c>
      <c r="H15">
        <v>24.1</v>
      </c>
      <c r="I15">
        <v>5.0205000000000002</v>
      </c>
      <c r="J15">
        <f t="shared" si="0"/>
        <v>4.944083874188717</v>
      </c>
    </row>
    <row r="16" spans="1:10" x14ac:dyDescent="0.25">
      <c r="A16">
        <v>12</v>
      </c>
      <c r="B16" t="s">
        <v>20</v>
      </c>
      <c r="C16">
        <v>5</v>
      </c>
      <c r="D16">
        <v>7.3869999999999996</v>
      </c>
      <c r="E16">
        <v>1.996</v>
      </c>
      <c r="F16">
        <v>39.369999999999997</v>
      </c>
      <c r="G16">
        <v>6.21</v>
      </c>
      <c r="H16">
        <v>24.15</v>
      </c>
      <c r="I16">
        <v>5.0418000000000003</v>
      </c>
      <c r="J16">
        <f t="shared" si="0"/>
        <v>4.9653020469296054</v>
      </c>
    </row>
    <row r="17" spans="1:10" x14ac:dyDescent="0.25">
      <c r="A17">
        <v>13</v>
      </c>
      <c r="B17" t="s">
        <v>21</v>
      </c>
      <c r="C17">
        <v>10</v>
      </c>
      <c r="D17">
        <v>7.3570000000000002</v>
      </c>
      <c r="E17">
        <v>3.9731000000000001</v>
      </c>
      <c r="F17">
        <v>39.39</v>
      </c>
      <c r="G17">
        <v>12.26</v>
      </c>
      <c r="H17">
        <v>24.14</v>
      </c>
      <c r="I17">
        <v>9.9437999999999995</v>
      </c>
      <c r="J17">
        <f t="shared" si="0"/>
        <v>9.9006490264603091</v>
      </c>
    </row>
    <row r="18" spans="1:10" x14ac:dyDescent="0.25">
      <c r="A18">
        <v>14</v>
      </c>
      <c r="B18" t="s">
        <v>21</v>
      </c>
      <c r="C18">
        <v>10</v>
      </c>
      <c r="D18">
        <v>7.3570000000000002</v>
      </c>
      <c r="E18">
        <v>3.9845000000000002</v>
      </c>
      <c r="F18">
        <v>39.409999999999997</v>
      </c>
      <c r="G18">
        <v>12.29</v>
      </c>
      <c r="H18">
        <v>24.15</v>
      </c>
      <c r="I18">
        <v>9.9719999999999995</v>
      </c>
      <c r="J18">
        <f t="shared" si="0"/>
        <v>9.9291063404892661</v>
      </c>
    </row>
    <row r="19" spans="1:10" x14ac:dyDescent="0.25">
      <c r="A19">
        <v>15</v>
      </c>
      <c r="B19" t="s">
        <v>22</v>
      </c>
      <c r="C19">
        <v>25</v>
      </c>
      <c r="D19">
        <v>7.29</v>
      </c>
      <c r="E19">
        <v>10.0837</v>
      </c>
      <c r="F19">
        <v>39.51</v>
      </c>
      <c r="G19">
        <v>30.45</v>
      </c>
      <c r="H19">
        <v>24.07</v>
      </c>
      <c r="I19">
        <v>25.0945</v>
      </c>
      <c r="J19">
        <f t="shared" si="0"/>
        <v>25.154268597104345</v>
      </c>
    </row>
    <row r="20" spans="1:10" x14ac:dyDescent="0.25">
      <c r="A20">
        <v>16</v>
      </c>
      <c r="B20" t="s">
        <v>22</v>
      </c>
      <c r="C20">
        <v>25</v>
      </c>
      <c r="D20">
        <v>7.2930000000000001</v>
      </c>
      <c r="E20">
        <v>10.195600000000001</v>
      </c>
      <c r="F20">
        <v>39.479999999999997</v>
      </c>
      <c r="G20">
        <v>30.78</v>
      </c>
      <c r="H20">
        <v>24.04</v>
      </c>
      <c r="I20">
        <v>25.3719</v>
      </c>
      <c r="J20">
        <f t="shared" si="0"/>
        <v>25.433599600599102</v>
      </c>
    </row>
    <row r="21" spans="1:10" x14ac:dyDescent="0.25">
      <c r="A21">
        <v>17</v>
      </c>
      <c r="B21" t="s">
        <v>23</v>
      </c>
      <c r="C21">
        <v>50</v>
      </c>
      <c r="D21">
        <v>7.1970000000000001</v>
      </c>
      <c r="E21">
        <v>20.132400000000001</v>
      </c>
      <c r="F21">
        <v>39.369999999999997</v>
      </c>
      <c r="G21">
        <v>57.55</v>
      </c>
      <c r="H21">
        <v>23.45</v>
      </c>
      <c r="I21">
        <v>50.009300000000003</v>
      </c>
      <c r="J21">
        <f t="shared" si="0"/>
        <v>50.238392411382918</v>
      </c>
    </row>
    <row r="22" spans="1:10" x14ac:dyDescent="0.25">
      <c r="A22">
        <v>18</v>
      </c>
      <c r="B22" t="s">
        <v>23</v>
      </c>
      <c r="C22">
        <v>50</v>
      </c>
      <c r="D22">
        <v>7.1929999999999996</v>
      </c>
      <c r="E22">
        <v>20.136900000000001</v>
      </c>
      <c r="F22">
        <v>39.36</v>
      </c>
      <c r="G22">
        <v>57.6</v>
      </c>
      <c r="H22">
        <v>23.47</v>
      </c>
      <c r="I22">
        <v>50.020499999999998</v>
      </c>
      <c r="J22">
        <f t="shared" si="0"/>
        <v>50.24962556165751</v>
      </c>
    </row>
    <row r="23" spans="1:10" x14ac:dyDescent="0.25">
      <c r="A23">
        <v>19</v>
      </c>
      <c r="B23" t="s">
        <v>24</v>
      </c>
      <c r="C23">
        <v>75</v>
      </c>
      <c r="D23">
        <v>7.12</v>
      </c>
      <c r="E23">
        <v>29.9572</v>
      </c>
      <c r="F23">
        <v>39.33</v>
      </c>
      <c r="G23">
        <v>81.7</v>
      </c>
      <c r="H23">
        <v>23.12</v>
      </c>
      <c r="I23">
        <v>74.369100000000003</v>
      </c>
      <c r="J23">
        <f t="shared" si="0"/>
        <v>74.76360459311033</v>
      </c>
    </row>
    <row r="24" spans="1:10" x14ac:dyDescent="0.25">
      <c r="A24">
        <v>20</v>
      </c>
      <c r="B24" t="s">
        <v>24</v>
      </c>
      <c r="C24">
        <v>75</v>
      </c>
      <c r="D24">
        <v>7.12</v>
      </c>
      <c r="E24">
        <v>30.040299999999998</v>
      </c>
      <c r="F24">
        <v>39.35</v>
      </c>
      <c r="G24">
        <v>81.27</v>
      </c>
      <c r="H24">
        <v>23.02</v>
      </c>
      <c r="I24">
        <v>74.575000000000003</v>
      </c>
      <c r="J24">
        <f t="shared" si="0"/>
        <v>74.971043434847715</v>
      </c>
    </row>
    <row r="25" spans="1:10" x14ac:dyDescent="0.25">
      <c r="A25">
        <v>21</v>
      </c>
      <c r="B25" t="s">
        <v>25</v>
      </c>
      <c r="C25">
        <v>100</v>
      </c>
      <c r="D25">
        <v>7.0570000000000004</v>
      </c>
      <c r="E25">
        <v>40.037700000000001</v>
      </c>
      <c r="F25">
        <v>39.159999999999997</v>
      </c>
      <c r="G25">
        <v>103.09</v>
      </c>
      <c r="H25">
        <v>22.64</v>
      </c>
      <c r="I25">
        <v>99.3626</v>
      </c>
      <c r="J25">
        <f t="shared" si="0"/>
        <v>99.927109335996008</v>
      </c>
    </row>
    <row r="26" spans="1:10" x14ac:dyDescent="0.25">
      <c r="A26">
        <v>22</v>
      </c>
      <c r="B26" t="s">
        <v>25</v>
      </c>
      <c r="C26">
        <v>100</v>
      </c>
      <c r="D26">
        <v>7.06</v>
      </c>
      <c r="E26">
        <v>40.033700000000003</v>
      </c>
      <c r="F26">
        <v>39.200000000000003</v>
      </c>
      <c r="G26">
        <v>103.07</v>
      </c>
      <c r="H26">
        <v>22.63</v>
      </c>
      <c r="I26">
        <v>99.352800000000002</v>
      </c>
      <c r="J26">
        <f t="shared" si="0"/>
        <v>99.917124313529712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079E-BF22-4BA5-96F9-6264A094AA34}">
  <dimension ref="A1:H99"/>
  <sheetViews>
    <sheetView workbookViewId="0">
      <selection activeCell="A103" activeCellId="3" sqref="A94:XFD95 A98:XFD99 A102:XFD102 A103:XFD103"/>
    </sheetView>
  </sheetViews>
  <sheetFormatPr defaultRowHeight="15" x14ac:dyDescent="0.25"/>
  <cols>
    <col min="3" max="3" width="21" bestFit="1" customWidth="1"/>
    <col min="4" max="4" width="35.28515625" customWidth="1"/>
  </cols>
  <sheetData>
    <row r="1" spans="1:7" x14ac:dyDescent="0.25">
      <c r="A1" t="s">
        <v>117</v>
      </c>
      <c r="B1" t="s">
        <v>113</v>
      </c>
      <c r="C1" t="s">
        <v>97</v>
      </c>
      <c r="D1" t="s">
        <v>106</v>
      </c>
      <c r="E1" t="s">
        <v>3</v>
      </c>
      <c r="F1" t="s">
        <v>7</v>
      </c>
      <c r="G1" t="s">
        <v>105</v>
      </c>
    </row>
    <row r="2" spans="1:7" x14ac:dyDescent="0.25">
      <c r="A2">
        <v>1</v>
      </c>
      <c r="B2" t="s">
        <v>112</v>
      </c>
      <c r="C2" t="s">
        <v>18</v>
      </c>
      <c r="D2">
        <v>1</v>
      </c>
      <c r="E2">
        <v>0.371</v>
      </c>
      <c r="F2">
        <v>1.0182</v>
      </c>
      <c r="G2">
        <f>((D2*E2)+0.0029)/0.3672</f>
        <v>1.0182461873638344</v>
      </c>
    </row>
    <row r="3" spans="1:7" x14ac:dyDescent="0.25">
      <c r="A3">
        <v>1</v>
      </c>
      <c r="B3" t="s">
        <v>112</v>
      </c>
      <c r="C3" t="s">
        <v>18</v>
      </c>
      <c r="D3">
        <v>1</v>
      </c>
      <c r="E3">
        <v>0.37</v>
      </c>
      <c r="F3">
        <v>1.0156000000000001</v>
      </c>
      <c r="G3">
        <f t="shared" ref="G3:G40" si="0">((D3*E3)+0.0029)/0.3672</f>
        <v>1.0155228758169934</v>
      </c>
    </row>
    <row r="4" spans="1:7" x14ac:dyDescent="0.25">
      <c r="A4">
        <v>2.5</v>
      </c>
      <c r="B4" t="s">
        <v>112</v>
      </c>
      <c r="C4" t="s">
        <v>19</v>
      </c>
      <c r="D4">
        <v>1</v>
      </c>
      <c r="E4">
        <v>0.89510000000000001</v>
      </c>
      <c r="F4">
        <v>2.4453999999999998</v>
      </c>
      <c r="G4">
        <f t="shared" si="0"/>
        <v>2.4455337690631809</v>
      </c>
    </row>
    <row r="5" spans="1:7" x14ac:dyDescent="0.25">
      <c r="A5">
        <v>2.5</v>
      </c>
      <c r="B5" t="s">
        <v>112</v>
      </c>
      <c r="C5" t="s">
        <v>19</v>
      </c>
      <c r="D5">
        <v>1</v>
      </c>
      <c r="E5">
        <v>0.91690000000000005</v>
      </c>
      <c r="F5">
        <v>2.5047999999999999</v>
      </c>
      <c r="G5">
        <f t="shared" si="0"/>
        <v>2.5049019607843137</v>
      </c>
    </row>
    <row r="6" spans="1:7" x14ac:dyDescent="0.25">
      <c r="A6">
        <v>5</v>
      </c>
      <c r="B6" t="s">
        <v>112</v>
      </c>
      <c r="C6" t="s">
        <v>20</v>
      </c>
      <c r="D6">
        <v>1</v>
      </c>
      <c r="E6">
        <v>1.8216000000000001</v>
      </c>
      <c r="F6">
        <v>4.9683000000000002</v>
      </c>
      <c r="G6">
        <f t="shared" si="0"/>
        <v>4.9686819172113283</v>
      </c>
    </row>
    <row r="7" spans="1:7" x14ac:dyDescent="0.25">
      <c r="A7">
        <v>5</v>
      </c>
      <c r="B7" t="s">
        <v>112</v>
      </c>
      <c r="C7" t="s">
        <v>20</v>
      </c>
      <c r="D7">
        <v>1</v>
      </c>
      <c r="E7">
        <v>1.8232999999999999</v>
      </c>
      <c r="F7">
        <v>4.9730999999999996</v>
      </c>
      <c r="G7">
        <f t="shared" si="0"/>
        <v>4.9733115468409581</v>
      </c>
    </row>
    <row r="8" spans="1:7" x14ac:dyDescent="0.25">
      <c r="A8">
        <v>10</v>
      </c>
      <c r="B8" t="s">
        <v>112</v>
      </c>
      <c r="C8" t="s">
        <v>21</v>
      </c>
      <c r="D8">
        <v>1</v>
      </c>
      <c r="E8">
        <v>3.6198000000000001</v>
      </c>
      <c r="F8">
        <v>9.8652999999999995</v>
      </c>
      <c r="G8">
        <f t="shared" si="0"/>
        <v>9.8657407407407405</v>
      </c>
    </row>
    <row r="9" spans="1:7" x14ac:dyDescent="0.25">
      <c r="A9">
        <v>10</v>
      </c>
      <c r="B9" t="s">
        <v>112</v>
      </c>
      <c r="C9" t="s">
        <v>21</v>
      </c>
      <c r="D9">
        <v>1</v>
      </c>
      <c r="E9">
        <v>3.6606999999999998</v>
      </c>
      <c r="F9">
        <v>9.9765999999999995</v>
      </c>
      <c r="G9">
        <f t="shared" si="0"/>
        <v>9.9771241830065343</v>
      </c>
    </row>
    <row r="10" spans="1:7" x14ac:dyDescent="0.25">
      <c r="A10">
        <v>25</v>
      </c>
      <c r="B10" t="s">
        <v>112</v>
      </c>
      <c r="C10" t="s">
        <v>22</v>
      </c>
      <c r="D10">
        <v>1</v>
      </c>
      <c r="E10">
        <v>9.1736000000000004</v>
      </c>
      <c r="F10">
        <v>24.9892</v>
      </c>
      <c r="G10">
        <f t="shared" si="0"/>
        <v>24.990468409586057</v>
      </c>
    </row>
    <row r="11" spans="1:7" x14ac:dyDescent="0.25">
      <c r="A11">
        <v>25</v>
      </c>
      <c r="B11" t="s">
        <v>112</v>
      </c>
      <c r="C11" t="s">
        <v>22</v>
      </c>
      <c r="D11">
        <v>1</v>
      </c>
      <c r="E11">
        <v>9.1773000000000007</v>
      </c>
      <c r="F11">
        <v>24.999400000000001</v>
      </c>
      <c r="G11">
        <f t="shared" si="0"/>
        <v>25.00054466230937</v>
      </c>
    </row>
    <row r="12" spans="1:7" x14ac:dyDescent="0.25">
      <c r="A12">
        <v>50</v>
      </c>
      <c r="B12" t="s">
        <v>112</v>
      </c>
      <c r="C12" t="s">
        <v>23</v>
      </c>
      <c r="D12">
        <v>1</v>
      </c>
      <c r="E12">
        <v>18.538900000000002</v>
      </c>
      <c r="F12">
        <v>50.492899999999999</v>
      </c>
      <c r="G12">
        <f t="shared" si="0"/>
        <v>50.495098039215691</v>
      </c>
    </row>
    <row r="13" spans="1:7" x14ac:dyDescent="0.25">
      <c r="A13">
        <v>50</v>
      </c>
      <c r="B13" t="s">
        <v>112</v>
      </c>
      <c r="C13" t="s">
        <v>23</v>
      </c>
      <c r="D13">
        <v>1</v>
      </c>
      <c r="E13">
        <v>18.355799999999999</v>
      </c>
      <c r="F13">
        <v>49.994199999999999</v>
      </c>
      <c r="G13">
        <f t="shared" si="0"/>
        <v>49.996459694989099</v>
      </c>
    </row>
    <row r="14" spans="1:7" x14ac:dyDescent="0.25">
      <c r="A14">
        <v>75</v>
      </c>
      <c r="B14" t="s">
        <v>112</v>
      </c>
      <c r="C14" t="s">
        <v>24</v>
      </c>
      <c r="D14">
        <v>1</v>
      </c>
      <c r="E14">
        <v>27.4482</v>
      </c>
      <c r="F14">
        <v>74.754499999999993</v>
      </c>
      <c r="G14">
        <f t="shared" si="0"/>
        <v>74.75789760348583</v>
      </c>
    </row>
    <row r="15" spans="1:7" x14ac:dyDescent="0.25">
      <c r="A15">
        <v>75</v>
      </c>
      <c r="B15" t="s">
        <v>112</v>
      </c>
      <c r="C15" t="s">
        <v>24</v>
      </c>
      <c r="D15">
        <v>1</v>
      </c>
      <c r="E15">
        <v>27.596399999999999</v>
      </c>
      <c r="F15">
        <v>75.158100000000005</v>
      </c>
      <c r="G15">
        <f t="shared" si="0"/>
        <v>75.161492374727658</v>
      </c>
    </row>
    <row r="16" spans="1:7" x14ac:dyDescent="0.25">
      <c r="A16">
        <v>100</v>
      </c>
      <c r="B16" t="s">
        <v>112</v>
      </c>
      <c r="C16" t="s">
        <v>25</v>
      </c>
      <c r="D16">
        <v>1</v>
      </c>
      <c r="E16">
        <v>36.6755</v>
      </c>
      <c r="F16">
        <v>99.882099999999994</v>
      </c>
      <c r="G16">
        <f t="shared" si="0"/>
        <v>99.886710239651393</v>
      </c>
    </row>
    <row r="17" spans="1:8" x14ac:dyDescent="0.25">
      <c r="A17">
        <v>100</v>
      </c>
      <c r="B17" t="s">
        <v>112</v>
      </c>
      <c r="C17" t="s">
        <v>25</v>
      </c>
      <c r="D17">
        <v>1</v>
      </c>
      <c r="E17">
        <v>36.704999999999998</v>
      </c>
      <c r="F17">
        <v>99.962500000000006</v>
      </c>
      <c r="G17">
        <f t="shared" si="0"/>
        <v>99.967047930283201</v>
      </c>
    </row>
    <row r="18" spans="1:8" x14ac:dyDescent="0.25">
      <c r="A18">
        <v>0</v>
      </c>
      <c r="B18" t="s">
        <v>111</v>
      </c>
      <c r="C18" t="s">
        <v>28</v>
      </c>
      <c r="D18">
        <v>5</v>
      </c>
      <c r="E18">
        <v>34.963200000000001</v>
      </c>
      <c r="F18">
        <v>95.219200000000001</v>
      </c>
      <c r="G18">
        <f t="shared" si="0"/>
        <v>476.08632897603485</v>
      </c>
    </row>
    <row r="19" spans="1:8" x14ac:dyDescent="0.25">
      <c r="A19">
        <v>0</v>
      </c>
      <c r="B19" t="s">
        <v>111</v>
      </c>
      <c r="C19" t="s">
        <v>28</v>
      </c>
      <c r="D19">
        <v>5</v>
      </c>
      <c r="E19">
        <v>34.995399999999997</v>
      </c>
      <c r="F19">
        <v>95.306799999999996</v>
      </c>
      <c r="G19">
        <f t="shared" si="0"/>
        <v>476.52478213507618</v>
      </c>
      <c r="H19">
        <f>G18-G19</f>
        <v>-0.43845315904133031</v>
      </c>
    </row>
    <row r="20" spans="1:8" x14ac:dyDescent="0.25">
      <c r="A20">
        <v>20</v>
      </c>
      <c r="B20" t="s">
        <v>111</v>
      </c>
      <c r="C20" t="s">
        <v>29</v>
      </c>
      <c r="D20">
        <v>20</v>
      </c>
      <c r="E20">
        <v>9.2970000000000006</v>
      </c>
      <c r="F20">
        <v>25.325399999999998</v>
      </c>
      <c r="G20">
        <f t="shared" si="0"/>
        <v>506.38044662309369</v>
      </c>
    </row>
    <row r="21" spans="1:8" x14ac:dyDescent="0.25">
      <c r="A21">
        <v>20</v>
      </c>
      <c r="B21" t="s">
        <v>111</v>
      </c>
      <c r="C21" t="s">
        <v>29</v>
      </c>
      <c r="D21">
        <v>20</v>
      </c>
      <c r="E21">
        <v>9.2929999999999993</v>
      </c>
      <c r="F21">
        <v>25.314599999999999</v>
      </c>
      <c r="G21">
        <f t="shared" si="0"/>
        <v>506.16258169934633</v>
      </c>
      <c r="H21">
        <f t="shared" ref="H21:H35" si="1">G20-G21</f>
        <v>0.21786492374735644</v>
      </c>
    </row>
    <row r="22" spans="1:8" x14ac:dyDescent="0.25">
      <c r="A22">
        <v>40</v>
      </c>
      <c r="B22" t="s">
        <v>111</v>
      </c>
      <c r="C22" t="s">
        <v>30</v>
      </c>
      <c r="D22">
        <v>20</v>
      </c>
      <c r="E22">
        <v>9.4306999999999999</v>
      </c>
      <c r="F22">
        <v>25.689299999999999</v>
      </c>
      <c r="G22">
        <f t="shared" si="0"/>
        <v>513.66258169934645</v>
      </c>
    </row>
    <row r="23" spans="1:8" x14ac:dyDescent="0.25">
      <c r="A23">
        <v>40</v>
      </c>
      <c r="B23" t="s">
        <v>111</v>
      </c>
      <c r="C23" t="s">
        <v>30</v>
      </c>
      <c r="D23">
        <v>20</v>
      </c>
      <c r="E23">
        <v>9.7062000000000008</v>
      </c>
      <c r="F23">
        <v>26.439699999999998</v>
      </c>
      <c r="G23">
        <f t="shared" si="0"/>
        <v>528.66802832244014</v>
      </c>
      <c r="H23">
        <f t="shared" si="1"/>
        <v>-15.00544662309369</v>
      </c>
    </row>
    <row r="24" spans="1:8" x14ac:dyDescent="0.25">
      <c r="A24">
        <v>60</v>
      </c>
      <c r="B24" t="s">
        <v>111</v>
      </c>
      <c r="C24" t="s">
        <v>31</v>
      </c>
      <c r="D24">
        <v>20</v>
      </c>
      <c r="E24">
        <v>9.8782999999999994</v>
      </c>
      <c r="F24">
        <v>26.908300000000001</v>
      </c>
      <c r="G24">
        <f t="shared" si="0"/>
        <v>538.04166666666663</v>
      </c>
    </row>
    <row r="25" spans="1:8" x14ac:dyDescent="0.25">
      <c r="A25">
        <v>60</v>
      </c>
      <c r="B25" t="s">
        <v>111</v>
      </c>
      <c r="C25" t="s">
        <v>31</v>
      </c>
      <c r="D25">
        <v>20</v>
      </c>
      <c r="E25">
        <v>9.9556000000000004</v>
      </c>
      <c r="F25">
        <v>27.1188</v>
      </c>
      <c r="G25">
        <f t="shared" si="0"/>
        <v>542.25190631808289</v>
      </c>
      <c r="H25">
        <f t="shared" si="1"/>
        <v>-4.2102396514162592</v>
      </c>
    </row>
    <row r="26" spans="1:8" x14ac:dyDescent="0.25">
      <c r="A26">
        <v>80</v>
      </c>
      <c r="B26" t="s">
        <v>111</v>
      </c>
      <c r="C26" t="s">
        <v>33</v>
      </c>
      <c r="D26">
        <v>20</v>
      </c>
      <c r="E26">
        <v>10.318300000000001</v>
      </c>
      <c r="F26">
        <v>28.1066</v>
      </c>
      <c r="G26">
        <f t="shared" si="0"/>
        <v>562.00680827886708</v>
      </c>
    </row>
    <row r="27" spans="1:8" x14ac:dyDescent="0.25">
      <c r="A27">
        <v>80</v>
      </c>
      <c r="B27" t="s">
        <v>111</v>
      </c>
      <c r="C27" t="s">
        <v>33</v>
      </c>
      <c r="D27">
        <v>20</v>
      </c>
      <c r="E27">
        <v>10.2906</v>
      </c>
      <c r="F27">
        <v>28.031199999999998</v>
      </c>
      <c r="G27">
        <f t="shared" si="0"/>
        <v>560.49809368191711</v>
      </c>
      <c r="H27">
        <f t="shared" si="1"/>
        <v>1.5087145969499716</v>
      </c>
    </row>
    <row r="28" spans="1:8" x14ac:dyDescent="0.25">
      <c r="A28">
        <v>100</v>
      </c>
      <c r="B28" t="s">
        <v>111</v>
      </c>
      <c r="C28" t="s">
        <v>35</v>
      </c>
      <c r="D28">
        <v>20</v>
      </c>
      <c r="E28">
        <v>10.488200000000001</v>
      </c>
      <c r="F28">
        <v>28.569299999999998</v>
      </c>
      <c r="G28">
        <f t="shared" si="0"/>
        <v>571.26062091503275</v>
      </c>
    </row>
    <row r="29" spans="1:8" x14ac:dyDescent="0.25">
      <c r="A29">
        <v>100</v>
      </c>
      <c r="B29" t="s">
        <v>111</v>
      </c>
      <c r="C29" t="s">
        <v>35</v>
      </c>
      <c r="D29">
        <v>20</v>
      </c>
      <c r="E29">
        <v>10.4725</v>
      </c>
      <c r="F29">
        <v>28.526499999999999</v>
      </c>
      <c r="G29">
        <f t="shared" si="0"/>
        <v>570.40550108932462</v>
      </c>
      <c r="H29">
        <f t="shared" si="1"/>
        <v>0.85511982570812961</v>
      </c>
    </row>
    <row r="30" spans="1:8" x14ac:dyDescent="0.25">
      <c r="A30">
        <v>120</v>
      </c>
      <c r="B30" t="s">
        <v>111</v>
      </c>
      <c r="C30" t="s">
        <v>36</v>
      </c>
      <c r="D30">
        <v>20</v>
      </c>
      <c r="E30">
        <v>10.950699999999999</v>
      </c>
      <c r="F30">
        <v>29.828700000000001</v>
      </c>
      <c r="G30">
        <f t="shared" si="0"/>
        <v>596.45125272331154</v>
      </c>
    </row>
    <row r="31" spans="1:8" x14ac:dyDescent="0.25">
      <c r="A31">
        <v>120</v>
      </c>
      <c r="B31" t="s">
        <v>111</v>
      </c>
      <c r="C31" t="s">
        <v>36</v>
      </c>
      <c r="D31">
        <v>20</v>
      </c>
      <c r="E31">
        <v>10.959199999999999</v>
      </c>
      <c r="F31">
        <v>29.851800000000001</v>
      </c>
      <c r="G31">
        <f t="shared" si="0"/>
        <v>596.91421568627436</v>
      </c>
      <c r="H31">
        <f t="shared" si="1"/>
        <v>-0.4629629629628198</v>
      </c>
    </row>
    <row r="32" spans="1:8" x14ac:dyDescent="0.25">
      <c r="A32">
        <v>140</v>
      </c>
      <c r="B32" t="s">
        <v>111</v>
      </c>
      <c r="C32" t="s">
        <v>37</v>
      </c>
      <c r="D32">
        <v>20</v>
      </c>
      <c r="E32">
        <v>11.3985</v>
      </c>
      <c r="F32">
        <v>31.048200000000001</v>
      </c>
      <c r="G32">
        <f t="shared" si="0"/>
        <v>620.8412309368191</v>
      </c>
    </row>
    <row r="33" spans="1:8" x14ac:dyDescent="0.25">
      <c r="A33">
        <v>140</v>
      </c>
      <c r="B33" t="s">
        <v>111</v>
      </c>
      <c r="C33" t="s">
        <v>37</v>
      </c>
      <c r="D33">
        <v>20</v>
      </c>
      <c r="E33">
        <v>11.4208</v>
      </c>
      <c r="F33">
        <v>31.109000000000002</v>
      </c>
      <c r="G33">
        <f t="shared" si="0"/>
        <v>622.05582788671018</v>
      </c>
      <c r="H33">
        <f t="shared" si="1"/>
        <v>-1.2145969498910745</v>
      </c>
    </row>
    <row r="34" spans="1:8" x14ac:dyDescent="0.25">
      <c r="A34">
        <v>160</v>
      </c>
      <c r="B34" t="s">
        <v>111</v>
      </c>
      <c r="C34" t="s">
        <v>38</v>
      </c>
      <c r="D34">
        <v>20</v>
      </c>
      <c r="E34">
        <v>11.8742</v>
      </c>
      <c r="F34">
        <v>32.343499999999999</v>
      </c>
      <c r="G34">
        <f t="shared" si="0"/>
        <v>646.75081699346401</v>
      </c>
    </row>
    <row r="35" spans="1:8" x14ac:dyDescent="0.25">
      <c r="A35">
        <v>160</v>
      </c>
      <c r="B35" t="s">
        <v>111</v>
      </c>
      <c r="C35" t="s">
        <v>38</v>
      </c>
      <c r="D35">
        <v>20</v>
      </c>
      <c r="E35">
        <v>11.8337</v>
      </c>
      <c r="F35">
        <v>32.2333</v>
      </c>
      <c r="G35">
        <f t="shared" si="0"/>
        <v>644.54493464052291</v>
      </c>
      <c r="H35">
        <f t="shared" si="1"/>
        <v>2.2058823529411029</v>
      </c>
    </row>
    <row r="36" spans="1:8" x14ac:dyDescent="0.25">
      <c r="A36">
        <v>180</v>
      </c>
      <c r="B36" t="s">
        <v>111</v>
      </c>
      <c r="C36" t="s">
        <v>40</v>
      </c>
      <c r="D36">
        <v>20</v>
      </c>
      <c r="E36">
        <v>11.874700000000001</v>
      </c>
      <c r="F36">
        <v>32.344900000000003</v>
      </c>
      <c r="G36">
        <f t="shared" si="0"/>
        <v>646.77805010893258</v>
      </c>
    </row>
    <row r="37" spans="1:8" x14ac:dyDescent="0.25">
      <c r="A37">
        <v>180</v>
      </c>
      <c r="B37" t="s">
        <v>111</v>
      </c>
      <c r="C37" t="s">
        <v>40</v>
      </c>
      <c r="D37">
        <v>20</v>
      </c>
      <c r="E37">
        <v>13.063000000000001</v>
      </c>
      <c r="F37">
        <v>35.5807</v>
      </c>
      <c r="G37">
        <f t="shared" si="0"/>
        <v>711.50027233115463</v>
      </c>
      <c r="H37">
        <f t="shared" ref="H37:H49" si="2">G36-G37</f>
        <v>-64.722222222222058</v>
      </c>
    </row>
    <row r="38" spans="1:8" x14ac:dyDescent="0.25">
      <c r="A38">
        <v>200</v>
      </c>
      <c r="B38" t="s">
        <v>111</v>
      </c>
      <c r="C38" t="s">
        <v>42</v>
      </c>
      <c r="D38">
        <v>20</v>
      </c>
      <c r="E38">
        <v>12.4617</v>
      </c>
      <c r="F38">
        <v>33.943300000000001</v>
      </c>
      <c r="G38">
        <f t="shared" si="0"/>
        <v>678.74972766884537</v>
      </c>
    </row>
    <row r="39" spans="1:8" x14ac:dyDescent="0.25">
      <c r="A39">
        <v>200</v>
      </c>
      <c r="B39" t="s">
        <v>111</v>
      </c>
      <c r="C39" t="s">
        <v>42</v>
      </c>
      <c r="D39">
        <v>20</v>
      </c>
      <c r="E39">
        <v>12.690799999999999</v>
      </c>
      <c r="F39">
        <v>34.567300000000003</v>
      </c>
      <c r="G39">
        <f t="shared" si="0"/>
        <v>691.22794117647049</v>
      </c>
      <c r="H39">
        <f t="shared" si="2"/>
        <v>-12.478213507625128</v>
      </c>
    </row>
    <row r="40" spans="1:8" x14ac:dyDescent="0.25">
      <c r="A40">
        <v>220</v>
      </c>
      <c r="B40" t="s">
        <v>111</v>
      </c>
      <c r="C40" t="s">
        <v>43</v>
      </c>
      <c r="D40">
        <v>20</v>
      </c>
      <c r="E40">
        <v>13.348100000000001</v>
      </c>
      <c r="F40">
        <v>36.357100000000003</v>
      </c>
      <c r="G40">
        <f t="shared" si="0"/>
        <v>727.02859477124173</v>
      </c>
    </row>
    <row r="41" spans="1:8" x14ac:dyDescent="0.25">
      <c r="A41">
        <v>220</v>
      </c>
      <c r="B41" t="s">
        <v>111</v>
      </c>
      <c r="C41" t="s">
        <v>43</v>
      </c>
      <c r="D41">
        <v>20</v>
      </c>
      <c r="E41">
        <v>13.3573</v>
      </c>
      <c r="F41">
        <v>36.382399999999997</v>
      </c>
      <c r="G41">
        <f t="shared" ref="G41:G69" si="3">((D41*E41)+0.0029)/0.3672</f>
        <v>727.5296840958606</v>
      </c>
      <c r="H41">
        <f t="shared" si="2"/>
        <v>-0.50108932461887434</v>
      </c>
    </row>
    <row r="42" spans="1:8" x14ac:dyDescent="0.25">
      <c r="A42">
        <v>240</v>
      </c>
      <c r="B42" t="s">
        <v>111</v>
      </c>
      <c r="C42" t="s">
        <v>44</v>
      </c>
      <c r="D42">
        <v>20</v>
      </c>
      <c r="E42">
        <v>13.9116</v>
      </c>
      <c r="F42">
        <v>37.891800000000003</v>
      </c>
      <c r="G42">
        <f t="shared" si="3"/>
        <v>757.72031590413928</v>
      </c>
    </row>
    <row r="43" spans="1:8" x14ac:dyDescent="0.25">
      <c r="A43">
        <v>240</v>
      </c>
      <c r="B43" t="s">
        <v>111</v>
      </c>
      <c r="C43" t="s">
        <v>44</v>
      </c>
      <c r="D43">
        <v>20</v>
      </c>
      <c r="E43">
        <v>13.9206</v>
      </c>
      <c r="F43">
        <v>37.9163</v>
      </c>
      <c r="G43">
        <f t="shared" si="3"/>
        <v>758.21051198257089</v>
      </c>
      <c r="H43">
        <f t="shared" si="2"/>
        <v>-0.49019607843160884</v>
      </c>
    </row>
    <row r="44" spans="1:8" x14ac:dyDescent="0.25">
      <c r="A44">
        <v>270</v>
      </c>
      <c r="B44" t="s">
        <v>111</v>
      </c>
      <c r="C44" t="s">
        <v>46</v>
      </c>
      <c r="D44">
        <v>20</v>
      </c>
      <c r="E44">
        <v>15.164999999999999</v>
      </c>
      <c r="F44">
        <v>41.304900000000004</v>
      </c>
      <c r="G44">
        <f t="shared" si="3"/>
        <v>825.98828976034838</v>
      </c>
    </row>
    <row r="45" spans="1:8" x14ac:dyDescent="0.25">
      <c r="A45">
        <v>270</v>
      </c>
      <c r="B45" t="s">
        <v>111</v>
      </c>
      <c r="C45" t="s">
        <v>46</v>
      </c>
      <c r="D45">
        <v>20</v>
      </c>
      <c r="E45">
        <v>15.0679</v>
      </c>
      <c r="F45">
        <v>41.040599999999998</v>
      </c>
      <c r="G45">
        <f t="shared" si="3"/>
        <v>820.6996187363834</v>
      </c>
      <c r="H45">
        <f t="shared" si="2"/>
        <v>5.2886710239649801</v>
      </c>
    </row>
    <row r="46" spans="1:8" x14ac:dyDescent="0.25">
      <c r="A46">
        <v>300</v>
      </c>
      <c r="B46" t="s">
        <v>111</v>
      </c>
      <c r="C46" t="s">
        <v>48</v>
      </c>
      <c r="D46">
        <v>20</v>
      </c>
      <c r="E46">
        <v>16.2182</v>
      </c>
      <c r="F46">
        <v>44.173099999999998</v>
      </c>
      <c r="G46">
        <f t="shared" si="3"/>
        <v>883.35212418300648</v>
      </c>
    </row>
    <row r="47" spans="1:8" x14ac:dyDescent="0.25">
      <c r="A47">
        <v>300</v>
      </c>
      <c r="B47" t="s">
        <v>111</v>
      </c>
      <c r="C47" t="s">
        <v>48</v>
      </c>
      <c r="D47">
        <v>20</v>
      </c>
      <c r="E47">
        <v>16.287099999999999</v>
      </c>
      <c r="F47">
        <v>44.360700000000001</v>
      </c>
      <c r="G47">
        <f t="shared" si="3"/>
        <v>887.10484749455327</v>
      </c>
      <c r="H47">
        <f t="shared" si="2"/>
        <v>-3.752723311546788</v>
      </c>
    </row>
    <row r="48" spans="1:8" x14ac:dyDescent="0.25">
      <c r="A48">
        <v>360</v>
      </c>
      <c r="B48" t="s">
        <v>111</v>
      </c>
      <c r="C48" t="s">
        <v>50</v>
      </c>
      <c r="D48" s="4">
        <v>20</v>
      </c>
      <c r="E48">
        <v>19.364699999999999</v>
      </c>
      <c r="F48">
        <v>52.741399999999999</v>
      </c>
      <c r="G48">
        <f t="shared" si="3"/>
        <v>1054.730119825708</v>
      </c>
    </row>
    <row r="49" spans="1:8" x14ac:dyDescent="0.25">
      <c r="A49">
        <v>360</v>
      </c>
      <c r="B49" t="s">
        <v>111</v>
      </c>
      <c r="C49" t="s">
        <v>50</v>
      </c>
      <c r="D49" s="4">
        <v>20</v>
      </c>
      <c r="E49">
        <v>19.416499999999999</v>
      </c>
      <c r="F49">
        <v>52.882599999999996</v>
      </c>
      <c r="G49">
        <f t="shared" si="3"/>
        <v>1057.5514705882351</v>
      </c>
      <c r="H49">
        <f t="shared" si="2"/>
        <v>-2.8213507625271177</v>
      </c>
    </row>
    <row r="50" spans="1:8" x14ac:dyDescent="0.25">
      <c r="A50" t="s">
        <v>114</v>
      </c>
      <c r="B50" t="s">
        <v>111</v>
      </c>
      <c r="C50" t="s">
        <v>52</v>
      </c>
      <c r="D50" s="4">
        <v>20</v>
      </c>
      <c r="E50">
        <v>28.882899999999999</v>
      </c>
      <c r="F50">
        <v>78.661299999999997</v>
      </c>
      <c r="G50">
        <f t="shared" si="3"/>
        <v>1573.1505991285401</v>
      </c>
    </row>
    <row r="51" spans="1:8" x14ac:dyDescent="0.25">
      <c r="A51" t="s">
        <v>114</v>
      </c>
      <c r="B51" t="s">
        <v>111</v>
      </c>
      <c r="C51" t="s">
        <v>52</v>
      </c>
      <c r="D51" s="4">
        <v>20</v>
      </c>
      <c r="E51">
        <v>28.890699999999999</v>
      </c>
      <c r="F51">
        <v>78.682599999999994</v>
      </c>
      <c r="G51">
        <f t="shared" si="3"/>
        <v>1573.5754357298472</v>
      </c>
      <c r="H51">
        <f t="shared" ref="H51:H83" si="4">G50-G51</f>
        <v>-0.42483660130710632</v>
      </c>
    </row>
    <row r="52" spans="1:8" x14ac:dyDescent="0.25">
      <c r="A52">
        <v>20</v>
      </c>
      <c r="B52" t="s">
        <v>115</v>
      </c>
      <c r="C52" t="s">
        <v>55</v>
      </c>
      <c r="D52">
        <v>1</v>
      </c>
      <c r="E52">
        <v>2.5044</v>
      </c>
      <c r="F52">
        <v>6.8277999999999999</v>
      </c>
      <c r="G52">
        <f t="shared" si="3"/>
        <v>6.8281590413943345</v>
      </c>
    </row>
    <row r="53" spans="1:8" x14ac:dyDescent="0.25">
      <c r="A53">
        <v>20</v>
      </c>
      <c r="B53" t="s">
        <v>115</v>
      </c>
      <c r="C53" t="s">
        <v>55</v>
      </c>
      <c r="D53">
        <v>1</v>
      </c>
      <c r="E53">
        <v>2.3871000000000002</v>
      </c>
      <c r="F53">
        <v>6.5084999999999997</v>
      </c>
      <c r="G53">
        <f t="shared" si="3"/>
        <v>6.5087145969498907</v>
      </c>
      <c r="H53">
        <f t="shared" si="4"/>
        <v>0.31944444444444375</v>
      </c>
    </row>
    <row r="54" spans="1:8" x14ac:dyDescent="0.25">
      <c r="A54">
        <v>40</v>
      </c>
      <c r="B54" t="s">
        <v>115</v>
      </c>
      <c r="C54" t="s">
        <v>57</v>
      </c>
      <c r="D54">
        <v>1</v>
      </c>
      <c r="E54">
        <v>2.4007999999999998</v>
      </c>
      <c r="F54">
        <v>6.5457999999999998</v>
      </c>
      <c r="G54">
        <f t="shared" si="3"/>
        <v>6.546023965141611</v>
      </c>
    </row>
    <row r="55" spans="1:8" x14ac:dyDescent="0.25">
      <c r="A55">
        <v>40</v>
      </c>
      <c r="B55" t="s">
        <v>115</v>
      </c>
      <c r="C55" t="s">
        <v>57</v>
      </c>
      <c r="D55">
        <v>1</v>
      </c>
      <c r="E55">
        <v>2.3803000000000001</v>
      </c>
      <c r="F55">
        <v>6.4898999999999996</v>
      </c>
      <c r="G55">
        <f t="shared" si="3"/>
        <v>6.4901960784313717</v>
      </c>
      <c r="H55">
        <f t="shared" si="4"/>
        <v>5.5827886710239305E-2</v>
      </c>
    </row>
    <row r="56" spans="1:8" x14ac:dyDescent="0.25">
      <c r="A56">
        <v>60</v>
      </c>
      <c r="B56" t="s">
        <v>115</v>
      </c>
      <c r="C56" t="s">
        <v>59</v>
      </c>
      <c r="D56">
        <v>1</v>
      </c>
      <c r="E56">
        <v>2.4845000000000002</v>
      </c>
      <c r="F56">
        <v>6.7735000000000003</v>
      </c>
      <c r="G56">
        <f t="shared" si="3"/>
        <v>6.7739651416121998</v>
      </c>
    </row>
    <row r="57" spans="1:8" x14ac:dyDescent="0.25">
      <c r="A57">
        <v>60</v>
      </c>
      <c r="B57" t="s">
        <v>115</v>
      </c>
      <c r="C57" t="s">
        <v>59</v>
      </c>
      <c r="D57">
        <v>1</v>
      </c>
      <c r="E57">
        <v>2.4834999999999998</v>
      </c>
      <c r="F57">
        <v>6.7709999999999999</v>
      </c>
      <c r="G57">
        <f t="shared" si="3"/>
        <v>6.7712418300653585</v>
      </c>
      <c r="H57">
        <f t="shared" si="4"/>
        <v>2.723311546841245E-3</v>
      </c>
    </row>
    <row r="58" spans="1:8" x14ac:dyDescent="0.25">
      <c r="A58">
        <v>80</v>
      </c>
      <c r="B58" t="s">
        <v>115</v>
      </c>
      <c r="C58" t="s">
        <v>61</v>
      </c>
      <c r="D58">
        <v>1</v>
      </c>
      <c r="E58">
        <v>2.5737999999999999</v>
      </c>
      <c r="F58">
        <v>7.0167000000000002</v>
      </c>
      <c r="G58">
        <f t="shared" si="3"/>
        <v>7.0171568627450966</v>
      </c>
    </row>
    <row r="59" spans="1:8" x14ac:dyDescent="0.25">
      <c r="A59">
        <v>80</v>
      </c>
      <c r="B59" t="s">
        <v>115</v>
      </c>
      <c r="C59" t="s">
        <v>61</v>
      </c>
      <c r="D59">
        <v>1</v>
      </c>
      <c r="E59">
        <v>2.5543999999999998</v>
      </c>
      <c r="F59">
        <v>6.9638999999999998</v>
      </c>
      <c r="G59">
        <f t="shared" si="3"/>
        <v>6.9643246187363816</v>
      </c>
      <c r="H59">
        <f t="shared" si="4"/>
        <v>5.2832244008715001E-2</v>
      </c>
    </row>
    <row r="60" spans="1:8" x14ac:dyDescent="0.25">
      <c r="A60">
        <v>100</v>
      </c>
      <c r="B60" t="s">
        <v>115</v>
      </c>
      <c r="C60" t="s">
        <v>63</v>
      </c>
      <c r="D60">
        <v>1</v>
      </c>
      <c r="E60">
        <v>2.6381999999999999</v>
      </c>
      <c r="F60">
        <v>7.1921999999999997</v>
      </c>
      <c r="G60">
        <f t="shared" si="3"/>
        <v>7.1925381263616543</v>
      </c>
    </row>
    <row r="61" spans="1:8" x14ac:dyDescent="0.25">
      <c r="A61">
        <v>100</v>
      </c>
      <c r="B61" t="s">
        <v>115</v>
      </c>
      <c r="C61" t="s">
        <v>63</v>
      </c>
      <c r="D61">
        <v>1</v>
      </c>
      <c r="E61">
        <v>2.6194999999999999</v>
      </c>
      <c r="F61">
        <v>7.1414</v>
      </c>
      <c r="G61">
        <f t="shared" si="3"/>
        <v>7.1416122004357288</v>
      </c>
      <c r="H61">
        <f t="shared" si="4"/>
        <v>5.0925925925925597E-2</v>
      </c>
    </row>
    <row r="62" spans="1:8" x14ac:dyDescent="0.25">
      <c r="A62">
        <v>120</v>
      </c>
      <c r="B62" t="s">
        <v>115</v>
      </c>
      <c r="C62" t="s">
        <v>65</v>
      </c>
      <c r="D62">
        <v>1</v>
      </c>
      <c r="E62">
        <v>2.8243999999999998</v>
      </c>
      <c r="F62">
        <v>7.6993</v>
      </c>
      <c r="G62">
        <f t="shared" si="3"/>
        <v>7.6996187363834405</v>
      </c>
    </row>
    <row r="63" spans="1:8" x14ac:dyDescent="0.25">
      <c r="A63">
        <v>120</v>
      </c>
      <c r="B63" t="s">
        <v>115</v>
      </c>
      <c r="C63" t="s">
        <v>65</v>
      </c>
      <c r="D63">
        <v>1</v>
      </c>
      <c r="E63">
        <v>2.8323</v>
      </c>
      <c r="F63">
        <v>7.7209000000000003</v>
      </c>
      <c r="G63">
        <f t="shared" si="3"/>
        <v>7.7211328976034848</v>
      </c>
      <c r="H63">
        <f t="shared" si="4"/>
        <v>-2.1514161220044237E-2</v>
      </c>
    </row>
    <row r="64" spans="1:8" x14ac:dyDescent="0.25">
      <c r="A64">
        <v>140</v>
      </c>
      <c r="B64" t="s">
        <v>115</v>
      </c>
      <c r="C64" t="s">
        <v>67</v>
      </c>
      <c r="D64">
        <v>1</v>
      </c>
      <c r="E64">
        <v>2.5568</v>
      </c>
      <c r="F64">
        <v>6.9706000000000001</v>
      </c>
      <c r="G64">
        <f t="shared" si="3"/>
        <v>6.9708605664488008</v>
      </c>
    </row>
    <row r="65" spans="1:8" x14ac:dyDescent="0.25">
      <c r="A65">
        <v>140</v>
      </c>
      <c r="B65" t="s">
        <v>115</v>
      </c>
      <c r="C65" t="s">
        <v>67</v>
      </c>
      <c r="D65">
        <v>1</v>
      </c>
      <c r="E65">
        <v>2.5501999999999998</v>
      </c>
      <c r="F65">
        <v>6.9524999999999997</v>
      </c>
      <c r="G65">
        <f t="shared" si="3"/>
        <v>6.9528867102396505</v>
      </c>
      <c r="H65">
        <f t="shared" si="4"/>
        <v>1.7973856209150263E-2</v>
      </c>
    </row>
    <row r="66" spans="1:8" x14ac:dyDescent="0.25">
      <c r="A66">
        <v>160</v>
      </c>
      <c r="B66" t="s">
        <v>115</v>
      </c>
      <c r="C66" t="s">
        <v>69</v>
      </c>
      <c r="D66">
        <v>1</v>
      </c>
      <c r="E66">
        <v>3.0972</v>
      </c>
      <c r="F66">
        <v>8.4420999999999999</v>
      </c>
      <c r="G66">
        <f t="shared" si="3"/>
        <v>8.4425381263616543</v>
      </c>
    </row>
    <row r="67" spans="1:8" x14ac:dyDescent="0.25">
      <c r="A67">
        <v>160</v>
      </c>
      <c r="B67" t="s">
        <v>115</v>
      </c>
      <c r="C67" t="s">
        <v>69</v>
      </c>
      <c r="D67">
        <v>1</v>
      </c>
      <c r="E67">
        <v>3.1110000000000002</v>
      </c>
      <c r="F67">
        <v>8.4795999999999996</v>
      </c>
      <c r="G67">
        <f t="shared" si="3"/>
        <v>8.4801198257080603</v>
      </c>
      <c r="H67">
        <f t="shared" si="4"/>
        <v>-3.7581699346405983E-2</v>
      </c>
    </row>
    <row r="68" spans="1:8" x14ac:dyDescent="0.25">
      <c r="A68">
        <v>180</v>
      </c>
      <c r="B68" t="s">
        <v>115</v>
      </c>
      <c r="C68" t="s">
        <v>71</v>
      </c>
      <c r="D68">
        <v>1</v>
      </c>
      <c r="E68">
        <v>3.2559</v>
      </c>
      <c r="F68">
        <v>8.8743999999999996</v>
      </c>
      <c r="G68">
        <f t="shared" si="3"/>
        <v>8.8747276688453152</v>
      </c>
    </row>
    <row r="69" spans="1:8" x14ac:dyDescent="0.25">
      <c r="A69">
        <v>180</v>
      </c>
      <c r="B69" t="s">
        <v>115</v>
      </c>
      <c r="C69" t="s">
        <v>71</v>
      </c>
      <c r="D69">
        <v>1</v>
      </c>
      <c r="E69">
        <v>3.2536</v>
      </c>
      <c r="F69">
        <v>8.8681000000000001</v>
      </c>
      <c r="G69">
        <f t="shared" si="3"/>
        <v>8.8684640522875817</v>
      </c>
      <c r="H69">
        <f t="shared" si="4"/>
        <v>6.2636165577334424E-3</v>
      </c>
    </row>
    <row r="70" spans="1:8" x14ac:dyDescent="0.25">
      <c r="A70">
        <v>200</v>
      </c>
      <c r="B70" t="s">
        <v>115</v>
      </c>
      <c r="C70" t="s">
        <v>73</v>
      </c>
      <c r="D70">
        <v>1</v>
      </c>
      <c r="E70">
        <v>3.4072</v>
      </c>
      <c r="F70">
        <v>9.2864000000000004</v>
      </c>
      <c r="G70">
        <f t="shared" ref="G70:G99" si="5">((D70*E70)+0.0029)/0.3672</f>
        <v>9.2867647058823515</v>
      </c>
    </row>
    <row r="71" spans="1:8" x14ac:dyDescent="0.25">
      <c r="A71">
        <v>200</v>
      </c>
      <c r="B71" t="s">
        <v>115</v>
      </c>
      <c r="C71" t="s">
        <v>73</v>
      </c>
      <c r="D71">
        <v>1</v>
      </c>
      <c r="E71">
        <v>3.4073000000000002</v>
      </c>
      <c r="F71">
        <v>9.2866</v>
      </c>
      <c r="G71">
        <f t="shared" si="5"/>
        <v>9.2870370370370363</v>
      </c>
      <c r="H71">
        <f t="shared" si="4"/>
        <v>-2.7233115468483504E-4</v>
      </c>
    </row>
    <row r="72" spans="1:8" x14ac:dyDescent="0.25">
      <c r="A72">
        <v>220</v>
      </c>
      <c r="B72" t="s">
        <v>115</v>
      </c>
      <c r="C72" t="s">
        <v>75</v>
      </c>
      <c r="D72">
        <v>1</v>
      </c>
      <c r="E72">
        <v>3.5644</v>
      </c>
      <c r="F72">
        <v>9.7142999999999997</v>
      </c>
      <c r="G72">
        <f t="shared" si="5"/>
        <v>9.7148692810457504</v>
      </c>
    </row>
    <row r="73" spans="1:8" x14ac:dyDescent="0.25">
      <c r="A73">
        <v>220</v>
      </c>
      <c r="B73" t="s">
        <v>115</v>
      </c>
      <c r="C73" t="s">
        <v>75</v>
      </c>
      <c r="D73">
        <v>1</v>
      </c>
      <c r="E73">
        <v>3.5672000000000001</v>
      </c>
      <c r="F73">
        <v>9.7219999999999995</v>
      </c>
      <c r="G73">
        <f t="shared" si="5"/>
        <v>9.7224945533769063</v>
      </c>
      <c r="H73">
        <f t="shared" si="4"/>
        <v>-7.6252723311558412E-3</v>
      </c>
    </row>
    <row r="74" spans="1:8" x14ac:dyDescent="0.25">
      <c r="A74">
        <v>240</v>
      </c>
      <c r="B74" t="s">
        <v>115</v>
      </c>
      <c r="C74" t="s">
        <v>77</v>
      </c>
      <c r="D74">
        <v>1</v>
      </c>
      <c r="E74">
        <v>3.7797999999999998</v>
      </c>
      <c r="F74">
        <v>10.3009</v>
      </c>
      <c r="G74">
        <f t="shared" si="5"/>
        <v>10.301470588235293</v>
      </c>
    </row>
    <row r="75" spans="1:8" x14ac:dyDescent="0.25">
      <c r="A75">
        <v>240</v>
      </c>
      <c r="B75" t="s">
        <v>115</v>
      </c>
      <c r="C75" t="s">
        <v>77</v>
      </c>
      <c r="D75">
        <v>1</v>
      </c>
      <c r="E75">
        <v>3.7854000000000001</v>
      </c>
      <c r="F75">
        <v>10.3161</v>
      </c>
      <c r="G75">
        <f t="shared" si="5"/>
        <v>10.316721132897603</v>
      </c>
      <c r="H75">
        <f t="shared" si="4"/>
        <v>-1.5250544662309906E-2</v>
      </c>
    </row>
    <row r="76" spans="1:8" x14ac:dyDescent="0.25">
      <c r="A76">
        <v>270</v>
      </c>
      <c r="B76" t="s">
        <v>115</v>
      </c>
      <c r="C76" t="s">
        <v>79</v>
      </c>
      <c r="D76">
        <v>1</v>
      </c>
      <c r="E76">
        <v>4.09</v>
      </c>
      <c r="F76">
        <v>11.1456</v>
      </c>
      <c r="G76">
        <f t="shared" si="5"/>
        <v>11.146241830065359</v>
      </c>
    </row>
    <row r="77" spans="1:8" x14ac:dyDescent="0.25">
      <c r="A77">
        <v>270</v>
      </c>
      <c r="B77" t="s">
        <v>115</v>
      </c>
      <c r="C77" t="s">
        <v>79</v>
      </c>
      <c r="D77">
        <v>1</v>
      </c>
      <c r="E77">
        <v>4.0903</v>
      </c>
      <c r="F77">
        <v>11.1465</v>
      </c>
      <c r="G77">
        <f t="shared" si="5"/>
        <v>11.147058823529411</v>
      </c>
      <c r="H77">
        <f t="shared" si="4"/>
        <v>-8.1699346405272877E-4</v>
      </c>
    </row>
    <row r="78" spans="1:8" x14ac:dyDescent="0.25">
      <c r="A78">
        <v>300</v>
      </c>
      <c r="B78" t="s">
        <v>115</v>
      </c>
      <c r="C78" t="s">
        <v>81</v>
      </c>
      <c r="D78">
        <v>1</v>
      </c>
      <c r="E78">
        <v>4.5377999999999998</v>
      </c>
      <c r="F78">
        <v>12.3651</v>
      </c>
      <c r="G78">
        <f t="shared" si="5"/>
        <v>12.36574074074074</v>
      </c>
    </row>
    <row r="79" spans="1:8" x14ac:dyDescent="0.25">
      <c r="A79">
        <v>300</v>
      </c>
      <c r="B79" t="s">
        <v>115</v>
      </c>
      <c r="C79" t="s">
        <v>81</v>
      </c>
      <c r="D79">
        <v>1</v>
      </c>
      <c r="E79">
        <v>4.5252999999999997</v>
      </c>
      <c r="F79">
        <v>12.331</v>
      </c>
      <c r="G79">
        <f t="shared" si="5"/>
        <v>12.331699346405228</v>
      </c>
      <c r="H79">
        <f t="shared" si="4"/>
        <v>3.404139433551201E-2</v>
      </c>
    </row>
    <row r="80" spans="1:8" x14ac:dyDescent="0.25">
      <c r="A80">
        <v>360</v>
      </c>
      <c r="B80" t="s">
        <v>115</v>
      </c>
      <c r="C80" t="s">
        <v>83</v>
      </c>
      <c r="D80">
        <v>1</v>
      </c>
      <c r="E80">
        <v>5.7317</v>
      </c>
      <c r="F80">
        <v>15.616300000000001</v>
      </c>
      <c r="G80">
        <f t="shared" si="5"/>
        <v>15.617102396514161</v>
      </c>
    </row>
    <row r="81" spans="1:8" x14ac:dyDescent="0.25">
      <c r="A81">
        <v>360</v>
      </c>
      <c r="B81" t="s">
        <v>115</v>
      </c>
      <c r="C81" t="s">
        <v>83</v>
      </c>
      <c r="D81">
        <v>1</v>
      </c>
      <c r="E81">
        <v>5.7443</v>
      </c>
      <c r="F81">
        <v>15.650700000000001</v>
      </c>
      <c r="G81">
        <f t="shared" si="5"/>
        <v>15.651416122004356</v>
      </c>
      <c r="H81">
        <f t="shared" si="4"/>
        <v>-3.4313725490195068E-2</v>
      </c>
    </row>
    <row r="82" spans="1:8" x14ac:dyDescent="0.25">
      <c r="A82">
        <v>60</v>
      </c>
      <c r="B82" t="s">
        <v>111</v>
      </c>
      <c r="C82" t="s">
        <v>84</v>
      </c>
      <c r="D82">
        <v>5</v>
      </c>
      <c r="E82">
        <v>32.657899999999998</v>
      </c>
      <c r="F82">
        <v>88.941500000000005</v>
      </c>
      <c r="G82">
        <f t="shared" si="5"/>
        <v>444.69607843137248</v>
      </c>
    </row>
    <row r="83" spans="1:8" x14ac:dyDescent="0.25">
      <c r="A83">
        <v>60</v>
      </c>
      <c r="B83" t="s">
        <v>111</v>
      </c>
      <c r="C83" t="s">
        <v>84</v>
      </c>
      <c r="D83">
        <v>5</v>
      </c>
      <c r="E83">
        <v>32.677399999999999</v>
      </c>
      <c r="F83">
        <v>88.994600000000005</v>
      </c>
      <c r="G83">
        <f t="shared" si="5"/>
        <v>444.96160130718954</v>
      </c>
      <c r="H83">
        <f t="shared" si="4"/>
        <v>-0.26552287581705514</v>
      </c>
    </row>
    <row r="84" spans="1:8" x14ac:dyDescent="0.25">
      <c r="A84">
        <v>120</v>
      </c>
      <c r="B84" t="s">
        <v>111</v>
      </c>
      <c r="C84" t="s">
        <v>85</v>
      </c>
      <c r="D84">
        <v>5</v>
      </c>
      <c r="E84">
        <v>32.920499999999997</v>
      </c>
      <c r="F84">
        <v>89.656599999999997</v>
      </c>
      <c r="G84">
        <f t="shared" si="5"/>
        <v>448.2717864923747</v>
      </c>
    </row>
    <row r="85" spans="1:8" x14ac:dyDescent="0.25">
      <c r="A85">
        <v>120</v>
      </c>
      <c r="B85" t="s">
        <v>111</v>
      </c>
      <c r="C85" t="s">
        <v>85</v>
      </c>
      <c r="D85">
        <v>5</v>
      </c>
      <c r="E85">
        <v>32.930100000000003</v>
      </c>
      <c r="F85">
        <v>89.682599999999994</v>
      </c>
      <c r="G85">
        <f t="shared" si="5"/>
        <v>448.40250544662314</v>
      </c>
      <c r="H85">
        <f t="shared" ref="H85:H97" si="6">G84-G85</f>
        <v>-0.1307189542484366</v>
      </c>
    </row>
    <row r="86" spans="1:8" x14ac:dyDescent="0.25">
      <c r="A86">
        <v>240</v>
      </c>
      <c r="B86" t="s">
        <v>111</v>
      </c>
      <c r="C86" t="s">
        <v>86</v>
      </c>
      <c r="D86">
        <v>5</v>
      </c>
      <c r="E86">
        <v>27.8459</v>
      </c>
      <c r="F86">
        <v>75.837299999999999</v>
      </c>
      <c r="G86">
        <f t="shared" si="5"/>
        <v>379.17320261437908</v>
      </c>
    </row>
    <row r="87" spans="1:8" x14ac:dyDescent="0.25">
      <c r="A87">
        <v>240</v>
      </c>
      <c r="B87" t="s">
        <v>111</v>
      </c>
      <c r="C87" t="s">
        <v>86</v>
      </c>
      <c r="D87">
        <v>5</v>
      </c>
      <c r="E87">
        <v>27.8185</v>
      </c>
      <c r="F87">
        <v>75.762900000000002</v>
      </c>
      <c r="G87">
        <f t="shared" si="5"/>
        <v>378.80010893246185</v>
      </c>
      <c r="H87">
        <f t="shared" si="6"/>
        <v>0.37309368191722569</v>
      </c>
    </row>
    <row r="88" spans="1:8" x14ac:dyDescent="0.25">
      <c r="A88">
        <v>60</v>
      </c>
      <c r="B88" t="s">
        <v>115</v>
      </c>
      <c r="C88" t="s">
        <v>87</v>
      </c>
      <c r="D88">
        <v>1</v>
      </c>
      <c r="E88">
        <v>3.6413000000000002</v>
      </c>
      <c r="F88">
        <v>9.9238</v>
      </c>
      <c r="G88">
        <f t="shared" si="5"/>
        <v>9.9242919389978201</v>
      </c>
    </row>
    <row r="89" spans="1:8" x14ac:dyDescent="0.25">
      <c r="A89">
        <v>60</v>
      </c>
      <c r="B89" t="s">
        <v>115</v>
      </c>
      <c r="C89" t="s">
        <v>87</v>
      </c>
      <c r="D89">
        <v>1</v>
      </c>
      <c r="E89">
        <v>3.645</v>
      </c>
      <c r="F89">
        <v>9.9337999999999997</v>
      </c>
      <c r="G89">
        <f t="shared" si="5"/>
        <v>9.9343681917211324</v>
      </c>
      <c r="H89">
        <f t="shared" si="6"/>
        <v>-1.0076252723312251E-2</v>
      </c>
    </row>
    <row r="90" spans="1:8" x14ac:dyDescent="0.25">
      <c r="A90">
        <v>120</v>
      </c>
      <c r="B90" t="s">
        <v>115</v>
      </c>
      <c r="C90" t="s">
        <v>88</v>
      </c>
      <c r="D90">
        <v>1</v>
      </c>
      <c r="E90">
        <v>4.0770999999999997</v>
      </c>
      <c r="F90">
        <v>11.1106</v>
      </c>
      <c r="G90">
        <f t="shared" si="5"/>
        <v>11.111111111111111</v>
      </c>
    </row>
    <row r="91" spans="1:8" x14ac:dyDescent="0.25">
      <c r="A91">
        <v>120</v>
      </c>
      <c r="B91" t="s">
        <v>115</v>
      </c>
      <c r="C91" t="s">
        <v>88</v>
      </c>
      <c r="D91">
        <v>1</v>
      </c>
      <c r="E91">
        <v>4.0746000000000002</v>
      </c>
      <c r="F91">
        <v>11.103899999999999</v>
      </c>
      <c r="G91">
        <f t="shared" si="5"/>
        <v>11.104302832244009</v>
      </c>
      <c r="H91">
        <f t="shared" si="6"/>
        <v>6.8082788671013361E-3</v>
      </c>
    </row>
    <row r="92" spans="1:8" x14ac:dyDescent="0.25">
      <c r="A92">
        <v>240</v>
      </c>
      <c r="B92" t="s">
        <v>115</v>
      </c>
      <c r="C92" t="s">
        <v>89</v>
      </c>
      <c r="D92">
        <v>1</v>
      </c>
      <c r="E92">
        <v>4.0339999999999998</v>
      </c>
      <c r="F92">
        <v>10.9932</v>
      </c>
      <c r="G92">
        <f t="shared" si="5"/>
        <v>10.993736383442265</v>
      </c>
    </row>
    <row r="93" spans="1:8" x14ac:dyDescent="0.25">
      <c r="A93">
        <v>240</v>
      </c>
      <c r="B93" t="s">
        <v>115</v>
      </c>
      <c r="C93" t="s">
        <v>89</v>
      </c>
      <c r="D93">
        <v>1</v>
      </c>
      <c r="E93">
        <v>4.0496999999999996</v>
      </c>
      <c r="F93">
        <v>11.0359</v>
      </c>
      <c r="G93">
        <f t="shared" si="5"/>
        <v>11.036492374727668</v>
      </c>
      <c r="H93">
        <f t="shared" si="6"/>
        <v>-4.2755991285403638E-2</v>
      </c>
    </row>
    <row r="94" spans="1:8" x14ac:dyDescent="0.25">
      <c r="A94">
        <v>1</v>
      </c>
      <c r="B94" t="s">
        <v>116</v>
      </c>
      <c r="C94" t="s">
        <v>91</v>
      </c>
      <c r="D94">
        <v>1</v>
      </c>
      <c r="E94">
        <v>2.8902000000000001</v>
      </c>
      <c r="F94">
        <v>7.8784999999999998</v>
      </c>
      <c r="G94">
        <f t="shared" si="5"/>
        <v>7.878812636165577</v>
      </c>
    </row>
    <row r="95" spans="1:8" x14ac:dyDescent="0.25">
      <c r="A95">
        <v>1</v>
      </c>
      <c r="B95" t="s">
        <v>116</v>
      </c>
      <c r="C95" t="s">
        <v>91</v>
      </c>
      <c r="D95">
        <v>1</v>
      </c>
      <c r="E95">
        <v>2.9009999999999998</v>
      </c>
      <c r="F95">
        <v>7.9078999999999997</v>
      </c>
      <c r="G95">
        <f t="shared" si="5"/>
        <v>7.9082244008714584</v>
      </c>
      <c r="H95">
        <f t="shared" si="6"/>
        <v>-2.941176470588136E-2</v>
      </c>
    </row>
    <row r="96" spans="1:8" x14ac:dyDescent="0.25">
      <c r="A96">
        <v>2</v>
      </c>
      <c r="B96" t="s">
        <v>116</v>
      </c>
      <c r="C96" t="s">
        <v>93</v>
      </c>
      <c r="D96">
        <v>1</v>
      </c>
      <c r="E96">
        <v>2.7898000000000001</v>
      </c>
      <c r="F96">
        <v>7.6051000000000002</v>
      </c>
      <c r="G96">
        <f t="shared" si="5"/>
        <v>7.6053921568627443</v>
      </c>
    </row>
    <row r="97" spans="1:8" x14ac:dyDescent="0.25">
      <c r="A97">
        <v>2</v>
      </c>
      <c r="B97" t="s">
        <v>116</v>
      </c>
      <c r="C97" t="s">
        <v>93</v>
      </c>
      <c r="D97">
        <v>1</v>
      </c>
      <c r="E97">
        <v>2.7877000000000001</v>
      </c>
      <c r="F97">
        <v>7.5993000000000004</v>
      </c>
      <c r="G97">
        <f t="shared" si="5"/>
        <v>7.5996732026143787</v>
      </c>
      <c r="H97">
        <f t="shared" si="6"/>
        <v>5.7189542483655487E-3</v>
      </c>
    </row>
    <row r="98" spans="1:8" x14ac:dyDescent="0.25">
      <c r="A98">
        <v>4</v>
      </c>
      <c r="B98" t="s">
        <v>116</v>
      </c>
      <c r="C98" t="s">
        <v>95</v>
      </c>
      <c r="D98">
        <v>1</v>
      </c>
      <c r="E98">
        <v>4.2481999999999998</v>
      </c>
      <c r="F98">
        <v>11.576599999999999</v>
      </c>
      <c r="G98">
        <f t="shared" si="5"/>
        <v>11.577069716775599</v>
      </c>
    </row>
    <row r="99" spans="1:8" x14ac:dyDescent="0.25">
      <c r="A99">
        <v>4</v>
      </c>
      <c r="B99" t="s">
        <v>116</v>
      </c>
      <c r="C99" t="s">
        <v>95</v>
      </c>
      <c r="D99">
        <v>1</v>
      </c>
      <c r="E99">
        <v>4.2430000000000003</v>
      </c>
      <c r="F99">
        <v>11.5624</v>
      </c>
      <c r="G99">
        <f t="shared" si="5"/>
        <v>11.562908496732026</v>
      </c>
      <c r="H99">
        <f t="shared" ref="H99" si="7">G98-G99</f>
        <v>1.4161220043572342E-2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6002387-DE91-4C1D-B598-A9F95567A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37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E2:E1048576</xm:sqref>
        </x14:conditionalFormatting>
        <x14:conditionalFormatting xmlns:xm="http://schemas.microsoft.com/office/excel/2006/main">
          <x14:cfRule type="iconSet" priority="1" id="{7796EF47-45BC-4EE0-A247-50ADFF0C9D45}">
            <x14:iconSet custom="1">
              <x14:cfvo type="percent">
                <xm:f>0</xm:f>
              </x14:cfvo>
              <x14:cfvo type="num">
                <xm:f>0.37</xm:f>
              </x14:cfvo>
              <x14:cfvo type="num">
                <xm:f>36.704999999999998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9AAD-4066-48BF-8C0A-4FF64DF7561A}">
  <dimension ref="A1:H87"/>
  <sheetViews>
    <sheetView topLeftCell="A72" zoomScale="115" zoomScaleNormal="115" workbookViewId="0">
      <selection activeCell="D91" sqref="D91"/>
    </sheetView>
  </sheetViews>
  <sheetFormatPr defaultRowHeight="15" x14ac:dyDescent="0.25"/>
  <cols>
    <col min="3" max="3" width="35.28515625" bestFit="1" customWidth="1"/>
    <col min="4" max="4" width="35.28515625" customWidth="1"/>
  </cols>
  <sheetData>
    <row r="1" spans="1:7" x14ac:dyDescent="0.25">
      <c r="A1" t="s">
        <v>117</v>
      </c>
      <c r="B1" t="s">
        <v>113</v>
      </c>
      <c r="C1" t="s">
        <v>97</v>
      </c>
      <c r="D1" t="s">
        <v>106</v>
      </c>
      <c r="E1" t="s">
        <v>3</v>
      </c>
      <c r="F1" t="s">
        <v>7</v>
      </c>
      <c r="G1" t="s">
        <v>96</v>
      </c>
    </row>
    <row r="2" spans="1:7" x14ac:dyDescent="0.25">
      <c r="A2">
        <v>1</v>
      </c>
      <c r="B2" t="s">
        <v>112</v>
      </c>
      <c r="C2" t="s">
        <v>18</v>
      </c>
      <c r="D2">
        <v>1</v>
      </c>
      <c r="E2">
        <v>0.22950000000000001</v>
      </c>
      <c r="F2">
        <v>0.97640000000000005</v>
      </c>
      <c r="G2">
        <f>((D2*E2)-0.0317)/0.219</f>
        <v>0.9031963470319635</v>
      </c>
    </row>
    <row r="3" spans="1:7" x14ac:dyDescent="0.25">
      <c r="A3">
        <v>1</v>
      </c>
      <c r="B3" t="s">
        <v>112</v>
      </c>
      <c r="C3" t="s">
        <v>18</v>
      </c>
      <c r="D3">
        <v>1</v>
      </c>
      <c r="E3">
        <v>0.2293</v>
      </c>
      <c r="F3">
        <v>0.97519999999999996</v>
      </c>
      <c r="G3">
        <f t="shared" ref="G3:G40" si="0">((D3*E3)-0.0317)/0.219</f>
        <v>0.90228310502283104</v>
      </c>
    </row>
    <row r="4" spans="1:7" x14ac:dyDescent="0.25">
      <c r="A4">
        <v>2.5</v>
      </c>
      <c r="B4" t="s">
        <v>112</v>
      </c>
      <c r="C4" t="s">
        <v>19</v>
      </c>
      <c r="D4">
        <v>1</v>
      </c>
      <c r="E4">
        <v>0.56079999999999997</v>
      </c>
      <c r="F4">
        <v>2.4882</v>
      </c>
      <c r="G4">
        <f t="shared" si="0"/>
        <v>2.4159817351598174</v>
      </c>
    </row>
    <row r="5" spans="1:7" x14ac:dyDescent="0.25">
      <c r="A5">
        <v>2.5</v>
      </c>
      <c r="B5" t="s">
        <v>112</v>
      </c>
      <c r="C5" t="s">
        <v>19</v>
      </c>
      <c r="D5">
        <v>1</v>
      </c>
      <c r="E5">
        <v>0.56140000000000001</v>
      </c>
      <c r="F5">
        <v>2.4906000000000001</v>
      </c>
      <c r="G5">
        <f t="shared" si="0"/>
        <v>2.4187214611872148</v>
      </c>
    </row>
    <row r="6" spans="1:7" x14ac:dyDescent="0.25">
      <c r="A6">
        <v>5</v>
      </c>
      <c r="B6" t="s">
        <v>112</v>
      </c>
      <c r="C6" t="s">
        <v>20</v>
      </c>
      <c r="D6">
        <v>1</v>
      </c>
      <c r="E6">
        <v>1.1133</v>
      </c>
      <c r="F6">
        <v>5.0091999999999999</v>
      </c>
      <c r="G6">
        <f t="shared" si="0"/>
        <v>4.9388127853881274</v>
      </c>
    </row>
    <row r="7" spans="1:7" x14ac:dyDescent="0.25">
      <c r="A7">
        <v>5</v>
      </c>
      <c r="B7" t="s">
        <v>112</v>
      </c>
      <c r="C7" t="s">
        <v>20</v>
      </c>
      <c r="D7">
        <v>1</v>
      </c>
      <c r="E7">
        <v>1.1146</v>
      </c>
      <c r="F7">
        <v>5.0151000000000003</v>
      </c>
      <c r="G7">
        <f t="shared" si="0"/>
        <v>4.9447488584474888</v>
      </c>
    </row>
    <row r="8" spans="1:7" x14ac:dyDescent="0.25">
      <c r="A8">
        <v>10</v>
      </c>
      <c r="B8" t="s">
        <v>112</v>
      </c>
      <c r="C8" t="s">
        <v>21</v>
      </c>
      <c r="D8">
        <v>1</v>
      </c>
      <c r="E8">
        <v>2.2143000000000002</v>
      </c>
      <c r="F8">
        <v>10.0334</v>
      </c>
      <c r="G8">
        <f t="shared" si="0"/>
        <v>9.9662100456621019</v>
      </c>
    </row>
    <row r="9" spans="1:7" x14ac:dyDescent="0.25">
      <c r="A9">
        <v>10</v>
      </c>
      <c r="B9" t="s">
        <v>112</v>
      </c>
      <c r="C9" t="s">
        <v>21</v>
      </c>
      <c r="D9">
        <v>1</v>
      </c>
      <c r="E9">
        <v>2.2122000000000002</v>
      </c>
      <c r="F9">
        <v>10.0237</v>
      </c>
      <c r="G9">
        <f t="shared" si="0"/>
        <v>9.9566210045662107</v>
      </c>
    </row>
    <row r="10" spans="1:7" x14ac:dyDescent="0.25">
      <c r="A10">
        <v>25</v>
      </c>
      <c r="B10" t="s">
        <v>112</v>
      </c>
      <c r="C10" t="s">
        <v>22</v>
      </c>
      <c r="D10">
        <v>1</v>
      </c>
      <c r="E10">
        <v>5.5206999999999997</v>
      </c>
      <c r="F10">
        <v>25.120899999999999</v>
      </c>
      <c r="G10">
        <f t="shared" si="0"/>
        <v>25.06392694063927</v>
      </c>
    </row>
    <row r="11" spans="1:7" x14ac:dyDescent="0.25">
      <c r="A11">
        <v>25</v>
      </c>
      <c r="B11" t="s">
        <v>112</v>
      </c>
      <c r="C11" t="s">
        <v>22</v>
      </c>
      <c r="D11">
        <v>1</v>
      </c>
      <c r="E11">
        <v>5.6058000000000003</v>
      </c>
      <c r="F11">
        <v>25.5091</v>
      </c>
      <c r="G11">
        <f t="shared" si="0"/>
        <v>25.452511415525116</v>
      </c>
    </row>
    <row r="12" spans="1:7" x14ac:dyDescent="0.25">
      <c r="A12">
        <v>50</v>
      </c>
      <c r="B12" t="s">
        <v>112</v>
      </c>
      <c r="C12" t="s">
        <v>23</v>
      </c>
      <c r="D12">
        <v>1</v>
      </c>
      <c r="E12">
        <v>10.9703</v>
      </c>
      <c r="F12">
        <v>49.988199999999999</v>
      </c>
      <c r="G12">
        <f t="shared" si="0"/>
        <v>49.947945205479449</v>
      </c>
    </row>
    <row r="13" spans="1:7" x14ac:dyDescent="0.25">
      <c r="A13">
        <v>50</v>
      </c>
      <c r="B13" t="s">
        <v>112</v>
      </c>
      <c r="C13" t="s">
        <v>23</v>
      </c>
      <c r="D13">
        <v>1</v>
      </c>
      <c r="E13">
        <v>10.9901</v>
      </c>
      <c r="F13">
        <v>50.078899999999997</v>
      </c>
      <c r="G13">
        <f t="shared" si="0"/>
        <v>50.038356164383558</v>
      </c>
    </row>
    <row r="14" spans="1:7" x14ac:dyDescent="0.25">
      <c r="A14">
        <v>75</v>
      </c>
      <c r="B14" t="s">
        <v>112</v>
      </c>
      <c r="C14" t="s">
        <v>24</v>
      </c>
      <c r="D14">
        <v>1</v>
      </c>
      <c r="E14">
        <v>16.371099999999998</v>
      </c>
      <c r="F14">
        <v>74.633200000000002</v>
      </c>
      <c r="G14">
        <f t="shared" si="0"/>
        <v>74.609132420091314</v>
      </c>
    </row>
    <row r="15" spans="1:7" x14ac:dyDescent="0.25">
      <c r="A15">
        <v>75</v>
      </c>
      <c r="B15" t="s">
        <v>112</v>
      </c>
      <c r="C15" t="s">
        <v>24</v>
      </c>
      <c r="D15">
        <v>1</v>
      </c>
      <c r="E15">
        <v>16.41</v>
      </c>
      <c r="F15">
        <v>74.810500000000005</v>
      </c>
      <c r="G15">
        <f t="shared" si="0"/>
        <v>74.786757990867571</v>
      </c>
    </row>
    <row r="16" spans="1:7" x14ac:dyDescent="0.25">
      <c r="A16">
        <v>100</v>
      </c>
      <c r="B16" t="s">
        <v>112</v>
      </c>
      <c r="C16" t="s">
        <v>25</v>
      </c>
      <c r="D16">
        <v>1</v>
      </c>
      <c r="E16">
        <v>21.914100000000001</v>
      </c>
      <c r="F16">
        <v>99.9268</v>
      </c>
      <c r="G16">
        <f t="shared" si="0"/>
        <v>99.919634703196351</v>
      </c>
    </row>
    <row r="17" spans="1:8" x14ac:dyDescent="0.25">
      <c r="A17">
        <v>100</v>
      </c>
      <c r="B17" t="s">
        <v>112</v>
      </c>
      <c r="C17" t="s">
        <v>25</v>
      </c>
      <c r="D17">
        <v>1</v>
      </c>
      <c r="E17">
        <v>21.8687</v>
      </c>
      <c r="F17">
        <v>99.719800000000006</v>
      </c>
      <c r="G17">
        <f t="shared" si="0"/>
        <v>99.712328767123282</v>
      </c>
    </row>
    <row r="18" spans="1:8" x14ac:dyDescent="0.25">
      <c r="A18">
        <v>0</v>
      </c>
      <c r="B18" t="s">
        <v>111</v>
      </c>
      <c r="C18" t="s">
        <v>26</v>
      </c>
      <c r="D18">
        <v>20</v>
      </c>
      <c r="E18">
        <v>6.4002999999999997</v>
      </c>
      <c r="F18">
        <v>29.134799999999998</v>
      </c>
      <c r="G18">
        <f t="shared" si="0"/>
        <v>584.35753424657537</v>
      </c>
    </row>
    <row r="19" spans="1:8" x14ac:dyDescent="0.25">
      <c r="A19">
        <v>0</v>
      </c>
      <c r="B19" t="s">
        <v>111</v>
      </c>
      <c r="C19" t="s">
        <v>27</v>
      </c>
      <c r="D19">
        <v>20</v>
      </c>
      <c r="E19">
        <v>6.4378000000000002</v>
      </c>
      <c r="F19">
        <v>29.305900000000001</v>
      </c>
      <c r="G19">
        <f t="shared" si="0"/>
        <v>587.7821917808219</v>
      </c>
      <c r="H19">
        <f>G18-G19</f>
        <v>-3.4246575342465349</v>
      </c>
    </row>
    <row r="20" spans="1:8" x14ac:dyDescent="0.25">
      <c r="A20">
        <v>20</v>
      </c>
      <c r="B20" t="s">
        <v>111</v>
      </c>
      <c r="C20" t="s">
        <v>29</v>
      </c>
      <c r="D20">
        <v>20</v>
      </c>
      <c r="E20">
        <v>6.0502000000000002</v>
      </c>
      <c r="F20">
        <v>27.536999999999999</v>
      </c>
      <c r="G20">
        <f t="shared" si="0"/>
        <v>552.38493150684928</v>
      </c>
    </row>
    <row r="21" spans="1:8" x14ac:dyDescent="0.25">
      <c r="A21">
        <v>20</v>
      </c>
      <c r="B21" t="s">
        <v>111</v>
      </c>
      <c r="C21" t="s">
        <v>29</v>
      </c>
      <c r="D21">
        <v>20</v>
      </c>
      <c r="E21">
        <v>6.0442999999999998</v>
      </c>
      <c r="F21">
        <v>27.510100000000001</v>
      </c>
      <c r="G21">
        <f t="shared" si="0"/>
        <v>551.84611872146115</v>
      </c>
      <c r="H21">
        <f t="shared" ref="H21:H27" si="1">G20-G21</f>
        <v>0.53881278538813149</v>
      </c>
    </row>
    <row r="22" spans="1:8" x14ac:dyDescent="0.25">
      <c r="A22">
        <v>40</v>
      </c>
      <c r="B22" t="s">
        <v>111</v>
      </c>
      <c r="C22" t="s">
        <v>30</v>
      </c>
      <c r="D22">
        <v>20</v>
      </c>
      <c r="E22">
        <v>6.1322000000000001</v>
      </c>
      <c r="F22">
        <v>27.911200000000001</v>
      </c>
      <c r="G22">
        <f t="shared" si="0"/>
        <v>559.87351598173518</v>
      </c>
    </row>
    <row r="23" spans="1:8" x14ac:dyDescent="0.25">
      <c r="A23">
        <v>40</v>
      </c>
      <c r="B23" t="s">
        <v>111</v>
      </c>
      <c r="C23" t="s">
        <v>30</v>
      </c>
      <c r="D23">
        <v>20</v>
      </c>
      <c r="E23">
        <v>6.1482000000000001</v>
      </c>
      <c r="F23">
        <v>27.984100000000002</v>
      </c>
      <c r="G23">
        <f t="shared" si="0"/>
        <v>561.33470319634705</v>
      </c>
      <c r="H23">
        <f t="shared" si="1"/>
        <v>-1.4611872146118685</v>
      </c>
    </row>
    <row r="24" spans="1:8" x14ac:dyDescent="0.25">
      <c r="A24">
        <v>60</v>
      </c>
      <c r="B24" t="s">
        <v>111</v>
      </c>
      <c r="C24" t="s">
        <v>31</v>
      </c>
      <c r="D24">
        <v>20</v>
      </c>
      <c r="E24">
        <v>6.3221999999999996</v>
      </c>
      <c r="F24">
        <v>28.778199999999998</v>
      </c>
      <c r="G24">
        <f t="shared" si="0"/>
        <v>577.22511415525105</v>
      </c>
    </row>
    <row r="25" spans="1:8" x14ac:dyDescent="0.25">
      <c r="A25">
        <v>60</v>
      </c>
      <c r="B25" t="s">
        <v>111</v>
      </c>
      <c r="C25" t="s">
        <v>31</v>
      </c>
      <c r="D25">
        <v>20</v>
      </c>
      <c r="E25">
        <v>6.3411</v>
      </c>
      <c r="F25">
        <v>28.864599999999999</v>
      </c>
      <c r="G25">
        <f t="shared" si="0"/>
        <v>578.95114155251144</v>
      </c>
      <c r="H25">
        <f t="shared" si="1"/>
        <v>-1.7260273972603954</v>
      </c>
    </row>
    <row r="26" spans="1:8" x14ac:dyDescent="0.25">
      <c r="A26">
        <v>80</v>
      </c>
      <c r="B26" t="s">
        <v>111</v>
      </c>
      <c r="C26" t="s">
        <v>33</v>
      </c>
      <c r="D26">
        <v>20</v>
      </c>
      <c r="E26">
        <v>6.4935</v>
      </c>
      <c r="F26">
        <v>29.559899999999999</v>
      </c>
      <c r="G26">
        <f t="shared" si="0"/>
        <v>592.86894977168947</v>
      </c>
    </row>
    <row r="27" spans="1:8" x14ac:dyDescent="0.25">
      <c r="A27">
        <v>80</v>
      </c>
      <c r="B27" t="s">
        <v>111</v>
      </c>
      <c r="C27" t="s">
        <v>33</v>
      </c>
      <c r="D27">
        <v>20</v>
      </c>
      <c r="E27">
        <v>6.5045000000000002</v>
      </c>
      <c r="F27">
        <v>29.610399999999998</v>
      </c>
      <c r="G27">
        <f t="shared" si="0"/>
        <v>593.87351598173518</v>
      </c>
      <c r="H27">
        <f t="shared" si="1"/>
        <v>-1.0045662100457093</v>
      </c>
    </row>
    <row r="28" spans="1:8" x14ac:dyDescent="0.25">
      <c r="A28">
        <v>100</v>
      </c>
      <c r="B28" t="s">
        <v>111</v>
      </c>
      <c r="C28" t="s">
        <v>35</v>
      </c>
      <c r="D28">
        <v>20</v>
      </c>
      <c r="E28">
        <v>6.5564</v>
      </c>
      <c r="F28">
        <v>29.847000000000001</v>
      </c>
      <c r="G28">
        <f t="shared" si="0"/>
        <v>598.61324200913236</v>
      </c>
    </row>
    <row r="29" spans="1:8" x14ac:dyDescent="0.25">
      <c r="A29">
        <v>100</v>
      </c>
      <c r="B29" t="s">
        <v>111</v>
      </c>
      <c r="C29" t="s">
        <v>35</v>
      </c>
      <c r="D29">
        <v>20</v>
      </c>
      <c r="E29">
        <v>6.5636000000000001</v>
      </c>
      <c r="F29">
        <v>29.8797</v>
      </c>
      <c r="G29">
        <f t="shared" si="0"/>
        <v>599.27077625570769</v>
      </c>
      <c r="H29">
        <f t="shared" ref="H29:H33" si="2">G28-G29</f>
        <v>-0.65753424657532378</v>
      </c>
    </row>
    <row r="30" spans="1:8" x14ac:dyDescent="0.25">
      <c r="A30">
        <v>120</v>
      </c>
      <c r="B30" t="s">
        <v>111</v>
      </c>
      <c r="C30" t="s">
        <v>36</v>
      </c>
      <c r="D30">
        <v>20</v>
      </c>
      <c r="E30">
        <v>6.7789999999999999</v>
      </c>
      <c r="F30">
        <v>30.8626</v>
      </c>
      <c r="G30">
        <f t="shared" si="0"/>
        <v>618.94200913242003</v>
      </c>
    </row>
    <row r="31" spans="1:8" x14ac:dyDescent="0.25">
      <c r="A31">
        <v>120</v>
      </c>
      <c r="B31" t="s">
        <v>111</v>
      </c>
      <c r="C31" t="s">
        <v>36</v>
      </c>
      <c r="D31">
        <v>20</v>
      </c>
      <c r="E31">
        <v>6.7942</v>
      </c>
      <c r="F31">
        <v>30.932099999999998</v>
      </c>
      <c r="G31">
        <f t="shared" si="0"/>
        <v>620.33013698630145</v>
      </c>
      <c r="H31">
        <f t="shared" si="2"/>
        <v>-1.3881278538814286</v>
      </c>
    </row>
    <row r="32" spans="1:8" x14ac:dyDescent="0.25">
      <c r="A32">
        <v>140</v>
      </c>
      <c r="B32" t="s">
        <v>111</v>
      </c>
      <c r="C32" t="s">
        <v>37</v>
      </c>
      <c r="D32">
        <v>20</v>
      </c>
      <c r="E32">
        <v>6.9599000000000002</v>
      </c>
      <c r="F32">
        <v>31.688300000000002</v>
      </c>
      <c r="G32">
        <f t="shared" si="0"/>
        <v>635.46255707762555</v>
      </c>
    </row>
    <row r="33" spans="1:8" x14ac:dyDescent="0.25">
      <c r="A33">
        <v>140</v>
      </c>
      <c r="B33" t="s">
        <v>111</v>
      </c>
      <c r="C33" t="s">
        <v>37</v>
      </c>
      <c r="D33">
        <v>20</v>
      </c>
      <c r="E33">
        <v>6.9710999999999999</v>
      </c>
      <c r="F33">
        <v>31.7392</v>
      </c>
      <c r="G33">
        <f t="shared" si="0"/>
        <v>636.48538812785387</v>
      </c>
      <c r="H33">
        <f t="shared" si="2"/>
        <v>-1.0228310502283193</v>
      </c>
    </row>
    <row r="34" spans="1:8" x14ac:dyDescent="0.25">
      <c r="A34">
        <v>160</v>
      </c>
      <c r="B34" t="s">
        <v>111</v>
      </c>
      <c r="C34" t="s">
        <v>38</v>
      </c>
      <c r="D34">
        <v>20</v>
      </c>
      <c r="E34">
        <v>7.2717000000000001</v>
      </c>
      <c r="F34">
        <v>33.110900000000001</v>
      </c>
      <c r="G34">
        <f t="shared" si="0"/>
        <v>663.93744292237443</v>
      </c>
    </row>
    <row r="35" spans="1:8" x14ac:dyDescent="0.25">
      <c r="A35">
        <v>160</v>
      </c>
      <c r="B35" t="s">
        <v>111</v>
      </c>
      <c r="C35" t="s">
        <v>38</v>
      </c>
      <c r="D35">
        <v>20</v>
      </c>
      <c r="E35">
        <v>7.2896000000000001</v>
      </c>
      <c r="F35">
        <v>33.192700000000002</v>
      </c>
      <c r="G35">
        <f t="shared" si="0"/>
        <v>665.57214611872143</v>
      </c>
      <c r="H35">
        <f t="shared" ref="H35:H65" si="3">G34-G35</f>
        <v>-1.6347031963470045</v>
      </c>
    </row>
    <row r="36" spans="1:8" x14ac:dyDescent="0.25">
      <c r="A36">
        <v>180</v>
      </c>
      <c r="B36" t="s">
        <v>111</v>
      </c>
      <c r="C36" t="s">
        <v>40</v>
      </c>
      <c r="D36">
        <v>20</v>
      </c>
      <c r="E36">
        <v>7.3311000000000002</v>
      </c>
      <c r="F36">
        <v>33.382300000000001</v>
      </c>
      <c r="G36">
        <f t="shared" si="0"/>
        <v>669.36210045662108</v>
      </c>
    </row>
    <row r="37" spans="1:8" x14ac:dyDescent="0.25">
      <c r="A37">
        <v>180</v>
      </c>
      <c r="B37" t="s">
        <v>111</v>
      </c>
      <c r="C37" t="s">
        <v>40</v>
      </c>
      <c r="D37">
        <v>20</v>
      </c>
      <c r="E37">
        <v>7.3455000000000004</v>
      </c>
      <c r="F37">
        <v>33.447800000000001</v>
      </c>
      <c r="G37">
        <f t="shared" si="0"/>
        <v>670.67716894977173</v>
      </c>
      <c r="H37">
        <f t="shared" si="3"/>
        <v>-1.3150684931506476</v>
      </c>
    </row>
    <row r="38" spans="1:8" x14ac:dyDescent="0.25">
      <c r="A38">
        <v>200</v>
      </c>
      <c r="B38" t="s">
        <v>111</v>
      </c>
      <c r="C38" t="s">
        <v>42</v>
      </c>
      <c r="D38">
        <v>20</v>
      </c>
      <c r="E38">
        <v>7.5194999999999999</v>
      </c>
      <c r="F38">
        <v>34.241799999999998</v>
      </c>
      <c r="G38">
        <f t="shared" si="0"/>
        <v>686.56757990867573</v>
      </c>
    </row>
    <row r="39" spans="1:8" x14ac:dyDescent="0.25">
      <c r="A39">
        <v>200</v>
      </c>
      <c r="B39" t="s">
        <v>111</v>
      </c>
      <c r="C39" t="s">
        <v>42</v>
      </c>
      <c r="D39">
        <v>20</v>
      </c>
      <c r="E39">
        <v>7.5692000000000004</v>
      </c>
      <c r="F39">
        <v>34.468600000000002</v>
      </c>
      <c r="G39">
        <f t="shared" si="0"/>
        <v>691.10639269406397</v>
      </c>
      <c r="H39">
        <f t="shared" si="3"/>
        <v>-4.5388127853882452</v>
      </c>
    </row>
    <row r="40" spans="1:8" x14ac:dyDescent="0.25">
      <c r="A40">
        <v>220</v>
      </c>
      <c r="B40" t="s">
        <v>111</v>
      </c>
      <c r="C40" t="s">
        <v>43</v>
      </c>
      <c r="D40">
        <v>20</v>
      </c>
      <c r="E40">
        <v>7.8284000000000002</v>
      </c>
      <c r="F40">
        <v>35.651200000000003</v>
      </c>
      <c r="G40">
        <f t="shared" si="0"/>
        <v>714.77762557077631</v>
      </c>
    </row>
    <row r="41" spans="1:8" x14ac:dyDescent="0.25">
      <c r="A41">
        <v>220</v>
      </c>
      <c r="B41" t="s">
        <v>111</v>
      </c>
      <c r="C41" t="s">
        <v>43</v>
      </c>
      <c r="D41">
        <v>20</v>
      </c>
      <c r="E41">
        <v>7.8486000000000002</v>
      </c>
      <c r="F41">
        <v>35.743600000000001</v>
      </c>
      <c r="G41">
        <f t="shared" ref="G41:G70" si="4">((D41*E41)-0.0317)/0.219</f>
        <v>716.62237442922378</v>
      </c>
      <c r="H41">
        <f t="shared" si="3"/>
        <v>-1.844748858447474</v>
      </c>
    </row>
    <row r="42" spans="1:8" x14ac:dyDescent="0.25">
      <c r="A42">
        <v>240</v>
      </c>
      <c r="B42" t="s">
        <v>111</v>
      </c>
      <c r="C42" t="s">
        <v>44</v>
      </c>
      <c r="D42">
        <v>20</v>
      </c>
      <c r="E42">
        <v>8.0815999999999999</v>
      </c>
      <c r="F42">
        <v>36.806699999999999</v>
      </c>
      <c r="G42">
        <f t="shared" si="4"/>
        <v>737.9009132420091</v>
      </c>
    </row>
    <row r="43" spans="1:8" x14ac:dyDescent="0.25">
      <c r="A43">
        <v>240</v>
      </c>
      <c r="B43" t="s">
        <v>111</v>
      </c>
      <c r="C43" t="s">
        <v>44</v>
      </c>
      <c r="D43">
        <v>20</v>
      </c>
      <c r="E43">
        <v>8.1003000000000007</v>
      </c>
      <c r="F43">
        <v>36.892099999999999</v>
      </c>
      <c r="G43">
        <f t="shared" si="4"/>
        <v>739.60867579908688</v>
      </c>
      <c r="H43">
        <f t="shared" si="3"/>
        <v>-1.7077625570777855</v>
      </c>
    </row>
    <row r="44" spans="1:8" x14ac:dyDescent="0.25">
      <c r="A44">
        <v>270</v>
      </c>
      <c r="B44" t="s">
        <v>111</v>
      </c>
      <c r="C44" t="s">
        <v>46</v>
      </c>
      <c r="D44">
        <v>20</v>
      </c>
      <c r="E44">
        <v>8.6641999999999992</v>
      </c>
      <c r="F44">
        <v>39.465200000000003</v>
      </c>
      <c r="G44">
        <f t="shared" si="4"/>
        <v>791.10639269406386</v>
      </c>
    </row>
    <row r="45" spans="1:8" x14ac:dyDescent="0.25">
      <c r="A45">
        <v>270</v>
      </c>
      <c r="B45" t="s">
        <v>111</v>
      </c>
      <c r="C45" t="s">
        <v>46</v>
      </c>
      <c r="D45">
        <v>20</v>
      </c>
      <c r="E45">
        <v>8.5702999999999996</v>
      </c>
      <c r="F45">
        <v>39.0366</v>
      </c>
      <c r="G45">
        <f t="shared" si="4"/>
        <v>782.53105022831051</v>
      </c>
      <c r="H45">
        <f t="shared" si="3"/>
        <v>8.5753424657533515</v>
      </c>
    </row>
    <row r="46" spans="1:8" x14ac:dyDescent="0.25">
      <c r="A46">
        <v>300</v>
      </c>
      <c r="B46" t="s">
        <v>111</v>
      </c>
      <c r="C46" t="s">
        <v>48</v>
      </c>
      <c r="D46">
        <v>20</v>
      </c>
      <c r="E46">
        <v>9.0725999999999996</v>
      </c>
      <c r="F46">
        <v>41.328600000000002</v>
      </c>
      <c r="G46">
        <f t="shared" si="4"/>
        <v>828.40319634703189</v>
      </c>
    </row>
    <row r="47" spans="1:8" x14ac:dyDescent="0.25">
      <c r="A47">
        <v>300</v>
      </c>
      <c r="B47" t="s">
        <v>111</v>
      </c>
      <c r="C47" t="s">
        <v>48</v>
      </c>
      <c r="D47">
        <v>20</v>
      </c>
      <c r="E47">
        <v>9.0843000000000007</v>
      </c>
      <c r="F47">
        <v>41.381999999999998</v>
      </c>
      <c r="G47">
        <f t="shared" si="4"/>
        <v>829.47168949771697</v>
      </c>
      <c r="H47">
        <f t="shared" si="3"/>
        <v>-1.0684931506850717</v>
      </c>
    </row>
    <row r="48" spans="1:8" x14ac:dyDescent="0.25">
      <c r="A48">
        <v>360</v>
      </c>
      <c r="B48" t="s">
        <v>111</v>
      </c>
      <c r="C48" s="3" t="s">
        <v>50</v>
      </c>
      <c r="D48" s="3">
        <v>20</v>
      </c>
      <c r="E48">
        <v>10.4308</v>
      </c>
      <c r="F48">
        <v>47.526699999999998</v>
      </c>
      <c r="G48">
        <f t="shared" si="4"/>
        <v>952.43972602739723</v>
      </c>
    </row>
    <row r="49" spans="1:8" x14ac:dyDescent="0.25">
      <c r="A49">
        <v>360</v>
      </c>
      <c r="B49" t="s">
        <v>111</v>
      </c>
      <c r="C49" s="3" t="s">
        <v>50</v>
      </c>
      <c r="D49" s="3">
        <v>20</v>
      </c>
      <c r="E49">
        <v>10.557499999999999</v>
      </c>
      <c r="F49">
        <v>48.104500000000002</v>
      </c>
      <c r="G49">
        <f t="shared" si="4"/>
        <v>964.01050228310487</v>
      </c>
      <c r="H49">
        <f t="shared" si="3"/>
        <v>-11.570776255707642</v>
      </c>
    </row>
    <row r="50" spans="1:8" x14ac:dyDescent="0.25">
      <c r="A50" t="s">
        <v>114</v>
      </c>
      <c r="B50" t="s">
        <v>111</v>
      </c>
      <c r="C50" s="3" t="s">
        <v>52</v>
      </c>
      <c r="D50" s="3">
        <v>20</v>
      </c>
      <c r="E50">
        <v>14.4093</v>
      </c>
      <c r="F50">
        <v>65.680999999999997</v>
      </c>
      <c r="G50">
        <f t="shared" si="4"/>
        <v>1315.7730593607305</v>
      </c>
    </row>
    <row r="51" spans="1:8" x14ac:dyDescent="0.25">
      <c r="A51" t="s">
        <v>114</v>
      </c>
      <c r="B51" t="s">
        <v>111</v>
      </c>
      <c r="C51" s="3" t="s">
        <v>52</v>
      </c>
      <c r="D51" s="3">
        <v>20</v>
      </c>
      <c r="E51">
        <v>14.533099999999999</v>
      </c>
      <c r="F51">
        <v>66.245999999999995</v>
      </c>
      <c r="G51">
        <f t="shared" si="4"/>
        <v>1327.0789954337899</v>
      </c>
      <c r="H51">
        <f t="shared" si="3"/>
        <v>-11.305936073059456</v>
      </c>
    </row>
    <row r="52" spans="1:8" x14ac:dyDescent="0.25">
      <c r="A52">
        <v>20</v>
      </c>
      <c r="B52" t="s">
        <v>115</v>
      </c>
      <c r="C52" t="s">
        <v>54</v>
      </c>
      <c r="D52">
        <v>5</v>
      </c>
      <c r="E52">
        <v>7.3689</v>
      </c>
      <c r="F52">
        <v>33.554499999999997</v>
      </c>
      <c r="G52">
        <f t="shared" si="4"/>
        <v>168.09497716894975</v>
      </c>
    </row>
    <row r="53" spans="1:8" x14ac:dyDescent="0.25">
      <c r="A53">
        <v>20</v>
      </c>
      <c r="B53" t="s">
        <v>115</v>
      </c>
      <c r="C53" t="s">
        <v>54</v>
      </c>
      <c r="D53">
        <v>5</v>
      </c>
      <c r="E53">
        <v>7.2793999999999999</v>
      </c>
      <c r="F53">
        <v>33.1462</v>
      </c>
      <c r="G53">
        <f t="shared" si="4"/>
        <v>166.05159817351597</v>
      </c>
      <c r="H53">
        <f t="shared" si="3"/>
        <v>2.043378995433784</v>
      </c>
    </row>
    <row r="54" spans="1:8" x14ac:dyDescent="0.25">
      <c r="A54">
        <v>40</v>
      </c>
      <c r="B54" t="s">
        <v>115</v>
      </c>
      <c r="C54" t="s">
        <v>56</v>
      </c>
      <c r="D54">
        <v>5</v>
      </c>
      <c r="E54">
        <v>7.3380000000000001</v>
      </c>
      <c r="F54">
        <v>33.413499999999999</v>
      </c>
      <c r="G54">
        <f t="shared" si="4"/>
        <v>167.38949771689497</v>
      </c>
    </row>
    <row r="55" spans="1:8" x14ac:dyDescent="0.25">
      <c r="A55">
        <v>40</v>
      </c>
      <c r="B55" t="s">
        <v>115</v>
      </c>
      <c r="C55" t="s">
        <v>56</v>
      </c>
      <c r="D55">
        <v>5</v>
      </c>
      <c r="E55">
        <v>7.3262999999999998</v>
      </c>
      <c r="F55">
        <v>33.360300000000002</v>
      </c>
      <c r="G55">
        <f t="shared" si="4"/>
        <v>167.12237442922375</v>
      </c>
      <c r="H55">
        <f t="shared" si="3"/>
        <v>0.26712328767121107</v>
      </c>
    </row>
    <row r="56" spans="1:8" x14ac:dyDescent="0.25">
      <c r="A56">
        <v>60</v>
      </c>
      <c r="B56" t="s">
        <v>115</v>
      </c>
      <c r="C56" t="s">
        <v>58</v>
      </c>
      <c r="D56">
        <v>5</v>
      </c>
      <c r="E56">
        <v>7.5499000000000001</v>
      </c>
      <c r="F56">
        <v>34.380600000000001</v>
      </c>
      <c r="G56">
        <f t="shared" si="4"/>
        <v>172.22739726027396</v>
      </c>
    </row>
    <row r="57" spans="1:8" x14ac:dyDescent="0.25">
      <c r="A57">
        <v>60</v>
      </c>
      <c r="B57" t="s">
        <v>115</v>
      </c>
      <c r="C57" t="s">
        <v>58</v>
      </c>
      <c r="D57">
        <v>5</v>
      </c>
      <c r="E57">
        <v>7.5433000000000003</v>
      </c>
      <c r="F57">
        <v>34.350499999999997</v>
      </c>
      <c r="G57">
        <f t="shared" si="4"/>
        <v>172.07671232876714</v>
      </c>
      <c r="H57">
        <f t="shared" si="3"/>
        <v>0.15068493150681661</v>
      </c>
    </row>
    <row r="58" spans="1:8" x14ac:dyDescent="0.25">
      <c r="A58">
        <v>80</v>
      </c>
      <c r="B58" t="s">
        <v>115</v>
      </c>
      <c r="C58" t="s">
        <v>60</v>
      </c>
      <c r="D58">
        <v>5</v>
      </c>
      <c r="E58">
        <v>7.5761000000000003</v>
      </c>
      <c r="F58">
        <v>34.5002</v>
      </c>
      <c r="G58">
        <f t="shared" si="4"/>
        <v>172.82557077625569</v>
      </c>
    </row>
    <row r="59" spans="1:8" x14ac:dyDescent="0.25">
      <c r="A59">
        <v>80</v>
      </c>
      <c r="B59" t="s">
        <v>115</v>
      </c>
      <c r="C59" t="s">
        <v>60</v>
      </c>
      <c r="D59">
        <v>5</v>
      </c>
      <c r="E59">
        <v>7.6285999999999996</v>
      </c>
      <c r="F59">
        <v>34.7395</v>
      </c>
      <c r="G59">
        <f t="shared" si="4"/>
        <v>174.024200913242</v>
      </c>
      <c r="H59">
        <f t="shared" si="3"/>
        <v>-1.1986301369863099</v>
      </c>
    </row>
    <row r="60" spans="1:8" x14ac:dyDescent="0.25">
      <c r="A60">
        <v>100</v>
      </c>
      <c r="B60" t="s">
        <v>115</v>
      </c>
      <c r="C60" t="s">
        <v>62</v>
      </c>
      <c r="D60">
        <v>5</v>
      </c>
      <c r="E60">
        <v>7.7553999999999998</v>
      </c>
      <c r="F60">
        <v>35.318100000000001</v>
      </c>
      <c r="G60">
        <f t="shared" si="4"/>
        <v>176.91917808219179</v>
      </c>
    </row>
    <row r="61" spans="1:8" x14ac:dyDescent="0.25">
      <c r="A61">
        <v>100</v>
      </c>
      <c r="B61" t="s">
        <v>115</v>
      </c>
      <c r="C61" t="s">
        <v>62</v>
      </c>
      <c r="D61">
        <v>5</v>
      </c>
      <c r="E61">
        <v>7.7385000000000002</v>
      </c>
      <c r="F61">
        <v>35.241100000000003</v>
      </c>
      <c r="G61">
        <f t="shared" si="4"/>
        <v>176.53333333333333</v>
      </c>
      <c r="H61">
        <f t="shared" si="3"/>
        <v>0.38584474885846021</v>
      </c>
    </row>
    <row r="62" spans="1:8" x14ac:dyDescent="0.25">
      <c r="A62">
        <v>120</v>
      </c>
      <c r="B62" t="s">
        <v>115</v>
      </c>
      <c r="C62" t="s">
        <v>64</v>
      </c>
      <c r="D62">
        <v>5</v>
      </c>
      <c r="E62">
        <v>7.7282999999999999</v>
      </c>
      <c r="F62">
        <v>35.194400000000002</v>
      </c>
      <c r="G62">
        <f t="shared" si="4"/>
        <v>176.30045662100457</v>
      </c>
    </row>
    <row r="63" spans="1:8" x14ac:dyDescent="0.25">
      <c r="A63">
        <v>120</v>
      </c>
      <c r="B63" t="s">
        <v>115</v>
      </c>
      <c r="C63" t="s">
        <v>64</v>
      </c>
      <c r="D63">
        <v>5</v>
      </c>
      <c r="E63">
        <v>7.7045000000000003</v>
      </c>
      <c r="F63">
        <v>35.085799999999999</v>
      </c>
      <c r="G63">
        <f t="shared" si="4"/>
        <v>175.75707762557079</v>
      </c>
      <c r="H63">
        <f t="shared" si="3"/>
        <v>0.54337899543378398</v>
      </c>
    </row>
    <row r="64" spans="1:8" x14ac:dyDescent="0.25">
      <c r="A64">
        <v>140</v>
      </c>
      <c r="B64" t="s">
        <v>115</v>
      </c>
      <c r="C64" t="s">
        <v>66</v>
      </c>
      <c r="D64">
        <v>5</v>
      </c>
      <c r="E64">
        <v>7.9177</v>
      </c>
      <c r="F64">
        <v>36.058700000000002</v>
      </c>
      <c r="G64">
        <f t="shared" si="4"/>
        <v>180.62465753424655</v>
      </c>
    </row>
    <row r="65" spans="1:8" x14ac:dyDescent="0.25">
      <c r="A65">
        <v>140</v>
      </c>
      <c r="B65" t="s">
        <v>115</v>
      </c>
      <c r="C65" t="s">
        <v>66</v>
      </c>
      <c r="D65">
        <v>5</v>
      </c>
      <c r="E65">
        <v>7.899</v>
      </c>
      <c r="F65">
        <v>35.973700000000001</v>
      </c>
      <c r="G65">
        <f t="shared" si="4"/>
        <v>180.19771689497716</v>
      </c>
      <c r="H65">
        <f t="shared" si="3"/>
        <v>0.42694063926938952</v>
      </c>
    </row>
    <row r="66" spans="1:8" x14ac:dyDescent="0.25">
      <c r="A66">
        <v>160</v>
      </c>
      <c r="B66" t="s">
        <v>115</v>
      </c>
      <c r="C66" t="s">
        <v>68</v>
      </c>
      <c r="D66">
        <v>5</v>
      </c>
      <c r="E66">
        <v>7.9233000000000002</v>
      </c>
      <c r="F66">
        <v>36.084400000000002</v>
      </c>
      <c r="G66">
        <f t="shared" si="4"/>
        <v>180.75251141552511</v>
      </c>
    </row>
    <row r="67" spans="1:8" x14ac:dyDescent="0.25">
      <c r="A67">
        <v>160</v>
      </c>
      <c r="B67" t="s">
        <v>115</v>
      </c>
      <c r="C67" t="s">
        <v>68</v>
      </c>
      <c r="D67">
        <v>5</v>
      </c>
      <c r="E67">
        <v>7.8912000000000004</v>
      </c>
      <c r="F67">
        <v>35.937800000000003</v>
      </c>
      <c r="G67">
        <f t="shared" si="4"/>
        <v>180.01963470319635</v>
      </c>
      <c r="H67">
        <f t="shared" ref="H67:H87" si="5">G66-G67</f>
        <v>0.7328767123287605</v>
      </c>
    </row>
    <row r="68" spans="1:8" x14ac:dyDescent="0.25">
      <c r="A68">
        <v>180</v>
      </c>
      <c r="B68" t="s">
        <v>115</v>
      </c>
      <c r="C68" t="s">
        <v>70</v>
      </c>
      <c r="D68">
        <v>5</v>
      </c>
      <c r="E68">
        <v>8.1071000000000009</v>
      </c>
      <c r="F68">
        <v>36.922899999999998</v>
      </c>
      <c r="G68">
        <f t="shared" si="4"/>
        <v>184.94885844748862</v>
      </c>
    </row>
    <row r="69" spans="1:8" x14ac:dyDescent="0.25">
      <c r="A69">
        <v>180</v>
      </c>
      <c r="B69" t="s">
        <v>115</v>
      </c>
      <c r="C69" t="s">
        <v>70</v>
      </c>
      <c r="D69">
        <v>5</v>
      </c>
      <c r="E69">
        <v>8.0751000000000008</v>
      </c>
      <c r="F69">
        <v>36.777299999999997</v>
      </c>
      <c r="G69">
        <f t="shared" si="4"/>
        <v>184.21826484018266</v>
      </c>
      <c r="H69">
        <f t="shared" si="5"/>
        <v>0.73059360730596268</v>
      </c>
    </row>
    <row r="70" spans="1:8" x14ac:dyDescent="0.25">
      <c r="A70">
        <v>200</v>
      </c>
      <c r="B70" t="s">
        <v>115</v>
      </c>
      <c r="C70" t="s">
        <v>72</v>
      </c>
      <c r="D70">
        <v>5</v>
      </c>
      <c r="E70">
        <v>8.1611999999999991</v>
      </c>
      <c r="F70">
        <v>37.170200000000001</v>
      </c>
      <c r="G70">
        <f t="shared" si="4"/>
        <v>186.18401826484018</v>
      </c>
    </row>
    <row r="71" spans="1:8" x14ac:dyDescent="0.25">
      <c r="A71">
        <v>200</v>
      </c>
      <c r="B71" t="s">
        <v>115</v>
      </c>
      <c r="C71" t="s">
        <v>72</v>
      </c>
      <c r="D71">
        <v>5</v>
      </c>
      <c r="E71">
        <v>8.1376000000000008</v>
      </c>
      <c r="F71">
        <v>37.0623</v>
      </c>
      <c r="G71">
        <f t="shared" ref="G71:G87" si="6">((D71*E71)-0.0317)/0.219</f>
        <v>185.64520547945207</v>
      </c>
      <c r="H71">
        <f t="shared" si="5"/>
        <v>0.53881278538810307</v>
      </c>
    </row>
    <row r="72" spans="1:8" x14ac:dyDescent="0.25">
      <c r="A72">
        <v>220</v>
      </c>
      <c r="B72" t="s">
        <v>115</v>
      </c>
      <c r="C72" t="s">
        <v>74</v>
      </c>
      <c r="D72">
        <v>5</v>
      </c>
      <c r="E72">
        <v>8.6146999999999991</v>
      </c>
      <c r="F72">
        <v>39.2393</v>
      </c>
      <c r="G72">
        <f t="shared" si="6"/>
        <v>196.53789954337898</v>
      </c>
    </row>
    <row r="73" spans="1:8" x14ac:dyDescent="0.25">
      <c r="A73">
        <v>220</v>
      </c>
      <c r="B73" t="s">
        <v>115</v>
      </c>
      <c r="C73" t="s">
        <v>74</v>
      </c>
      <c r="D73">
        <v>5</v>
      </c>
      <c r="E73">
        <v>8.5900999999999996</v>
      </c>
      <c r="F73">
        <v>39.127299999999998</v>
      </c>
      <c r="G73">
        <f t="shared" si="6"/>
        <v>195.97625570776253</v>
      </c>
      <c r="H73">
        <f t="shared" si="5"/>
        <v>0.56164383561645081</v>
      </c>
    </row>
    <row r="74" spans="1:8" x14ac:dyDescent="0.25">
      <c r="A74">
        <v>240</v>
      </c>
      <c r="B74" t="s">
        <v>115</v>
      </c>
      <c r="C74" t="s">
        <v>76</v>
      </c>
      <c r="D74">
        <v>5</v>
      </c>
      <c r="E74">
        <v>8.7507999999999999</v>
      </c>
      <c r="F74">
        <v>39.860300000000002</v>
      </c>
      <c r="G74">
        <f t="shared" si="6"/>
        <v>199.64520547945204</v>
      </c>
    </row>
    <row r="75" spans="1:8" x14ac:dyDescent="0.25">
      <c r="A75">
        <v>240</v>
      </c>
      <c r="B75" t="s">
        <v>115</v>
      </c>
      <c r="C75" t="s">
        <v>76</v>
      </c>
      <c r="D75">
        <v>5</v>
      </c>
      <c r="E75">
        <v>8.7315000000000005</v>
      </c>
      <c r="F75">
        <v>39.772500000000001</v>
      </c>
      <c r="G75">
        <f t="shared" si="6"/>
        <v>199.20456621004564</v>
      </c>
      <c r="H75">
        <f t="shared" si="5"/>
        <v>0.44063926940640386</v>
      </c>
    </row>
    <row r="76" spans="1:8" x14ac:dyDescent="0.25">
      <c r="A76">
        <v>270</v>
      </c>
      <c r="B76" t="s">
        <v>115</v>
      </c>
      <c r="C76" t="s">
        <v>78</v>
      </c>
      <c r="D76">
        <v>5</v>
      </c>
      <c r="E76">
        <v>9.0550999999999995</v>
      </c>
      <c r="F76">
        <v>41.248899999999999</v>
      </c>
      <c r="G76">
        <f t="shared" si="6"/>
        <v>206.5926940639269</v>
      </c>
    </row>
    <row r="77" spans="1:8" x14ac:dyDescent="0.25">
      <c r="A77">
        <v>270</v>
      </c>
      <c r="B77" t="s">
        <v>115</v>
      </c>
      <c r="C77" t="s">
        <v>78</v>
      </c>
      <c r="D77">
        <v>5</v>
      </c>
      <c r="E77">
        <v>9.0167999999999999</v>
      </c>
      <c r="F77">
        <v>41.074199999999998</v>
      </c>
      <c r="G77">
        <f t="shared" si="6"/>
        <v>205.71826484018266</v>
      </c>
      <c r="H77">
        <f t="shared" si="5"/>
        <v>0.8744292237442437</v>
      </c>
    </row>
    <row r="78" spans="1:8" x14ac:dyDescent="0.25">
      <c r="A78">
        <v>300</v>
      </c>
      <c r="B78" t="s">
        <v>115</v>
      </c>
      <c r="C78" t="s">
        <v>80</v>
      </c>
      <c r="D78">
        <v>5</v>
      </c>
      <c r="E78">
        <v>9.3724000000000007</v>
      </c>
      <c r="F78">
        <v>42.697000000000003</v>
      </c>
      <c r="G78">
        <f t="shared" si="6"/>
        <v>213.83698630136988</v>
      </c>
    </row>
    <row r="79" spans="1:8" x14ac:dyDescent="0.25">
      <c r="A79">
        <v>300</v>
      </c>
      <c r="B79" t="s">
        <v>115</v>
      </c>
      <c r="C79" t="s">
        <v>80</v>
      </c>
      <c r="D79">
        <v>5</v>
      </c>
      <c r="E79">
        <v>9.4131999999999998</v>
      </c>
      <c r="F79">
        <v>42.883200000000002</v>
      </c>
      <c r="G79">
        <f t="shared" si="6"/>
        <v>214.76849315068495</v>
      </c>
      <c r="H79">
        <f t="shared" si="5"/>
        <v>-0.93150684931507044</v>
      </c>
    </row>
    <row r="80" spans="1:8" x14ac:dyDescent="0.25">
      <c r="A80">
        <v>360</v>
      </c>
      <c r="B80" t="s">
        <v>115</v>
      </c>
      <c r="C80" t="s">
        <v>82</v>
      </c>
      <c r="D80">
        <v>5</v>
      </c>
      <c r="E80">
        <v>10.279299999999999</v>
      </c>
      <c r="F80">
        <v>46.835099999999997</v>
      </c>
      <c r="G80">
        <f t="shared" si="6"/>
        <v>234.54246575342464</v>
      </c>
    </row>
    <row r="81" spans="1:8" x14ac:dyDescent="0.25">
      <c r="A81">
        <v>360</v>
      </c>
      <c r="B81" t="s">
        <v>115</v>
      </c>
      <c r="C81" t="s">
        <v>82</v>
      </c>
      <c r="D81">
        <v>5</v>
      </c>
      <c r="E81">
        <v>10.262600000000001</v>
      </c>
      <c r="F81">
        <v>46.758899999999997</v>
      </c>
      <c r="G81">
        <f t="shared" si="6"/>
        <v>234.16118721461189</v>
      </c>
      <c r="H81">
        <f t="shared" si="5"/>
        <v>0.38127853881275087</v>
      </c>
    </row>
    <row r="82" spans="1:8" x14ac:dyDescent="0.25">
      <c r="A82">
        <v>1</v>
      </c>
      <c r="B82" t="s">
        <v>116</v>
      </c>
      <c r="C82" t="s">
        <v>90</v>
      </c>
      <c r="D82">
        <v>5</v>
      </c>
      <c r="E82">
        <v>6.3346999999999998</v>
      </c>
      <c r="F82">
        <v>28.8353</v>
      </c>
      <c r="G82">
        <f t="shared" si="6"/>
        <v>144.48310502283104</v>
      </c>
      <c r="H82" t="e">
        <f>#REF!-G82</f>
        <v>#REF!</v>
      </c>
    </row>
    <row r="83" spans="1:8" x14ac:dyDescent="0.25">
      <c r="A83">
        <v>1</v>
      </c>
      <c r="B83" t="s">
        <v>116</v>
      </c>
      <c r="C83" t="s">
        <v>90</v>
      </c>
      <c r="D83">
        <v>5</v>
      </c>
      <c r="E83">
        <v>6.3817000000000004</v>
      </c>
      <c r="F83">
        <v>29.049700000000001</v>
      </c>
      <c r="G83">
        <f>((D83*E83)-0.0317)/0.219</f>
        <v>145.55616438356165</v>
      </c>
      <c r="H83">
        <f t="shared" si="5"/>
        <v>-1.0730593607306105</v>
      </c>
    </row>
    <row r="84" spans="1:8" x14ac:dyDescent="0.25">
      <c r="A84">
        <v>2</v>
      </c>
      <c r="B84" t="s">
        <v>116</v>
      </c>
      <c r="C84" t="s">
        <v>92</v>
      </c>
      <c r="D84">
        <v>5</v>
      </c>
      <c r="E84">
        <v>6.8369999999999997</v>
      </c>
      <c r="F84">
        <v>31.127400000000002</v>
      </c>
      <c r="G84">
        <f t="shared" si="6"/>
        <v>155.95114155251142</v>
      </c>
      <c r="H84" t="e">
        <f>#REF!-G84</f>
        <v>#REF!</v>
      </c>
    </row>
    <row r="85" spans="1:8" x14ac:dyDescent="0.25">
      <c r="A85">
        <v>2</v>
      </c>
      <c r="B85" t="s">
        <v>116</v>
      </c>
      <c r="C85" t="s">
        <v>92</v>
      </c>
      <c r="D85">
        <v>5</v>
      </c>
      <c r="E85">
        <v>6.8345000000000002</v>
      </c>
      <c r="F85">
        <v>31.116099999999999</v>
      </c>
      <c r="G85">
        <f t="shared" si="6"/>
        <v>155.89406392694065</v>
      </c>
      <c r="H85">
        <f t="shared" si="5"/>
        <v>5.7077625570769897E-2</v>
      </c>
    </row>
    <row r="86" spans="1:8" x14ac:dyDescent="0.25">
      <c r="A86">
        <v>4</v>
      </c>
      <c r="B86" t="s">
        <v>116</v>
      </c>
      <c r="C86" t="s">
        <v>94</v>
      </c>
      <c r="D86">
        <v>5</v>
      </c>
      <c r="E86">
        <v>9.1950000000000003</v>
      </c>
      <c r="F86">
        <v>41.8874</v>
      </c>
      <c r="G86">
        <f t="shared" si="6"/>
        <v>209.78675799086759</v>
      </c>
      <c r="H86" t="e">
        <f>#REF!-G86</f>
        <v>#REF!</v>
      </c>
    </row>
    <row r="87" spans="1:8" x14ac:dyDescent="0.25">
      <c r="A87">
        <v>4</v>
      </c>
      <c r="B87" t="s">
        <v>116</v>
      </c>
      <c r="C87" t="s">
        <v>94</v>
      </c>
      <c r="D87">
        <v>5</v>
      </c>
      <c r="E87">
        <v>9.0009999999999994</v>
      </c>
      <c r="F87">
        <v>41.001899999999999</v>
      </c>
      <c r="G87">
        <f t="shared" si="6"/>
        <v>205.35753424657531</v>
      </c>
      <c r="H87">
        <f t="shared" si="5"/>
        <v>4.4292237442922726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D948E8E-F6FC-4F6A-AB6B-FA9E68E207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E2:E1048576</xm:sqref>
        </x14:conditionalFormatting>
        <x14:conditionalFormatting xmlns:xm="http://schemas.microsoft.com/office/excel/2006/main">
          <x14:cfRule type="iconSet" priority="1" id="{6D4CF2EE-7357-4509-9CF9-6EF0CED65A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B447-1565-4758-A623-46E782F17494}">
  <dimension ref="A1:G124"/>
  <sheetViews>
    <sheetView workbookViewId="0">
      <selection activeCell="D75" sqref="D75:F75"/>
    </sheetView>
  </sheetViews>
  <sheetFormatPr defaultRowHeight="15" x14ac:dyDescent="0.25"/>
  <cols>
    <col min="3" max="3" width="11.140625" customWidth="1"/>
  </cols>
  <sheetData>
    <row r="1" spans="1:6" x14ac:dyDescent="0.25">
      <c r="A1" t="s">
        <v>117</v>
      </c>
      <c r="B1" t="s">
        <v>113</v>
      </c>
      <c r="C1" t="s">
        <v>106</v>
      </c>
      <c r="D1" t="s">
        <v>109</v>
      </c>
      <c r="E1" t="s">
        <v>110</v>
      </c>
      <c r="F1" t="s">
        <v>101</v>
      </c>
    </row>
    <row r="2" spans="1:6" x14ac:dyDescent="0.25">
      <c r="A2">
        <v>1</v>
      </c>
      <c r="B2" t="s">
        <v>112</v>
      </c>
      <c r="C2">
        <v>1</v>
      </c>
      <c r="D2">
        <v>0.20419999999999999</v>
      </c>
      <c r="E2">
        <v>0.98799999999999999</v>
      </c>
      <c r="F2">
        <f>((C2*D2)+0.0693)/0.26</f>
        <v>1.0519230769230767</v>
      </c>
    </row>
    <row r="3" spans="1:6" x14ac:dyDescent="0.25">
      <c r="A3">
        <v>1</v>
      </c>
      <c r="B3" t="s">
        <v>112</v>
      </c>
      <c r="C3">
        <v>1</v>
      </c>
      <c r="D3">
        <v>0.2198</v>
      </c>
      <c r="E3">
        <v>1.0482</v>
      </c>
      <c r="F3">
        <f t="shared" ref="F3:F39" si="0">((C3*D3)+0.0693)/0.26</f>
        <v>1.111923076923077</v>
      </c>
    </row>
    <row r="4" spans="1:6" x14ac:dyDescent="0.25">
      <c r="A4">
        <v>2.5</v>
      </c>
      <c r="B4" t="s">
        <v>112</v>
      </c>
      <c r="C4">
        <v>1</v>
      </c>
      <c r="D4">
        <v>0.59770000000000001</v>
      </c>
      <c r="E4">
        <v>2.5066000000000002</v>
      </c>
      <c r="F4">
        <f t="shared" si="0"/>
        <v>2.5653846153846156</v>
      </c>
    </row>
    <row r="5" spans="1:6" x14ac:dyDescent="0.25">
      <c r="A5">
        <v>2.5</v>
      </c>
      <c r="B5" t="s">
        <v>112</v>
      </c>
      <c r="C5">
        <v>1</v>
      </c>
      <c r="D5">
        <v>0.60770000000000002</v>
      </c>
      <c r="E5">
        <v>2.5451000000000001</v>
      </c>
      <c r="F5">
        <f t="shared" si="0"/>
        <v>2.6038461538461539</v>
      </c>
    </row>
    <row r="6" spans="1:6" x14ac:dyDescent="0.25">
      <c r="A6">
        <v>5</v>
      </c>
      <c r="B6" t="s">
        <v>112</v>
      </c>
      <c r="C6">
        <v>1</v>
      </c>
      <c r="D6">
        <v>1.2488999999999999</v>
      </c>
      <c r="E6">
        <v>5.0199999999999996</v>
      </c>
      <c r="F6">
        <f t="shared" si="0"/>
        <v>5.0699999999999994</v>
      </c>
    </row>
    <row r="7" spans="1:6" x14ac:dyDescent="0.25">
      <c r="A7">
        <v>5</v>
      </c>
      <c r="B7" t="s">
        <v>112</v>
      </c>
      <c r="C7">
        <v>1</v>
      </c>
      <c r="D7">
        <v>1.2588999999999999</v>
      </c>
      <c r="E7">
        <v>5.0585000000000004</v>
      </c>
      <c r="F7">
        <f t="shared" si="0"/>
        <v>5.1084615384615377</v>
      </c>
    </row>
    <row r="8" spans="1:6" x14ac:dyDescent="0.25">
      <c r="A8">
        <v>10</v>
      </c>
      <c r="B8" t="s">
        <v>112</v>
      </c>
      <c r="C8">
        <v>1</v>
      </c>
      <c r="D8">
        <v>2.5065</v>
      </c>
      <c r="E8">
        <v>9.8737999999999992</v>
      </c>
      <c r="F8">
        <f t="shared" si="0"/>
        <v>9.9069230769230767</v>
      </c>
    </row>
    <row r="9" spans="1:6" x14ac:dyDescent="0.25">
      <c r="A9">
        <v>10</v>
      </c>
      <c r="B9" t="s">
        <v>112</v>
      </c>
      <c r="C9">
        <v>1</v>
      </c>
      <c r="D9">
        <v>2.5215999999999998</v>
      </c>
      <c r="E9">
        <v>9.9321000000000002</v>
      </c>
      <c r="F9">
        <f t="shared" si="0"/>
        <v>9.9649999999999999</v>
      </c>
    </row>
    <row r="10" spans="1:6" x14ac:dyDescent="0.25">
      <c r="A10">
        <v>25</v>
      </c>
      <c r="B10" t="s">
        <v>112</v>
      </c>
      <c r="C10">
        <v>1</v>
      </c>
      <c r="D10">
        <v>6.3742000000000001</v>
      </c>
      <c r="E10">
        <v>24.8018</v>
      </c>
      <c r="F10">
        <f t="shared" si="0"/>
        <v>24.782692307692308</v>
      </c>
    </row>
    <row r="11" spans="1:6" x14ac:dyDescent="0.25">
      <c r="A11">
        <v>25</v>
      </c>
      <c r="B11" t="s">
        <v>112</v>
      </c>
      <c r="C11">
        <v>1</v>
      </c>
      <c r="D11">
        <v>6.4668999999999999</v>
      </c>
      <c r="E11">
        <v>25.159700000000001</v>
      </c>
      <c r="F11">
        <f t="shared" si="0"/>
        <v>25.139230769230767</v>
      </c>
    </row>
    <row r="12" spans="1:6" x14ac:dyDescent="0.25">
      <c r="A12">
        <v>50</v>
      </c>
      <c r="B12" t="s">
        <v>112</v>
      </c>
      <c r="C12">
        <v>1</v>
      </c>
      <c r="D12">
        <v>12.9101</v>
      </c>
      <c r="E12">
        <v>50.027700000000003</v>
      </c>
      <c r="F12">
        <f t="shared" si="0"/>
        <v>49.920769230769231</v>
      </c>
    </row>
    <row r="13" spans="1:6" x14ac:dyDescent="0.25">
      <c r="A13">
        <v>50</v>
      </c>
      <c r="B13" t="s">
        <v>112</v>
      </c>
      <c r="C13">
        <v>1</v>
      </c>
      <c r="D13">
        <v>12.923400000000001</v>
      </c>
      <c r="E13">
        <v>50.079000000000001</v>
      </c>
      <c r="F13">
        <f t="shared" si="0"/>
        <v>49.971923076923076</v>
      </c>
    </row>
    <row r="14" spans="1:6" x14ac:dyDescent="0.25">
      <c r="A14">
        <v>75</v>
      </c>
      <c r="B14" t="s">
        <v>112</v>
      </c>
      <c r="C14">
        <v>1</v>
      </c>
      <c r="D14">
        <v>19.258299999999998</v>
      </c>
      <c r="E14">
        <v>74.529300000000006</v>
      </c>
      <c r="F14">
        <f t="shared" si="0"/>
        <v>74.336923076923057</v>
      </c>
    </row>
    <row r="15" spans="1:6" x14ac:dyDescent="0.25">
      <c r="A15">
        <v>75</v>
      </c>
      <c r="B15" t="s">
        <v>112</v>
      </c>
      <c r="C15">
        <v>1</v>
      </c>
      <c r="D15">
        <v>19.3248</v>
      </c>
      <c r="E15">
        <v>74.786000000000001</v>
      </c>
      <c r="F15">
        <f t="shared" si="0"/>
        <v>74.592692307692303</v>
      </c>
    </row>
    <row r="16" spans="1:6" x14ac:dyDescent="0.25">
      <c r="A16">
        <v>100</v>
      </c>
      <c r="B16" t="s">
        <v>112</v>
      </c>
      <c r="C16">
        <v>1</v>
      </c>
      <c r="D16">
        <v>26.052600000000002</v>
      </c>
      <c r="E16">
        <v>100.753</v>
      </c>
      <c r="F16">
        <f t="shared" si="0"/>
        <v>100.46884615384614</v>
      </c>
    </row>
    <row r="17" spans="1:7" x14ac:dyDescent="0.25">
      <c r="A17">
        <v>100</v>
      </c>
      <c r="B17" t="s">
        <v>112</v>
      </c>
      <c r="C17">
        <v>1</v>
      </c>
      <c r="D17">
        <v>26.037199999999999</v>
      </c>
      <c r="E17">
        <v>100.6932</v>
      </c>
      <c r="F17">
        <f t="shared" si="0"/>
        <v>100.40961538461536</v>
      </c>
    </row>
    <row r="18" spans="1:7" x14ac:dyDescent="0.25">
      <c r="A18">
        <v>0</v>
      </c>
      <c r="B18" t="s">
        <v>111</v>
      </c>
      <c r="C18">
        <v>5</v>
      </c>
      <c r="D18">
        <v>0.20849999999999999</v>
      </c>
      <c r="E18">
        <v>1.0043</v>
      </c>
      <c r="F18">
        <f t="shared" si="0"/>
        <v>4.2761538461538455</v>
      </c>
    </row>
    <row r="19" spans="1:7" x14ac:dyDescent="0.25">
      <c r="A19">
        <v>0</v>
      </c>
      <c r="B19" t="s">
        <v>111</v>
      </c>
      <c r="C19">
        <v>5</v>
      </c>
      <c r="D19">
        <v>0.2243</v>
      </c>
      <c r="E19">
        <v>1.0654999999999999</v>
      </c>
      <c r="F19">
        <f t="shared" si="0"/>
        <v>4.5799999999999992</v>
      </c>
      <c r="G19">
        <f t="shared" ref="G19:G25" si="1">F18-F19</f>
        <v>-0.30384615384615365</v>
      </c>
    </row>
    <row r="20" spans="1:7" x14ac:dyDescent="0.25">
      <c r="A20">
        <v>20</v>
      </c>
      <c r="B20" t="s">
        <v>111</v>
      </c>
      <c r="C20">
        <v>5</v>
      </c>
      <c r="D20" t="s">
        <v>118</v>
      </c>
      <c r="E20" t="s">
        <v>118</v>
      </c>
      <c r="F20" t="s">
        <v>118</v>
      </c>
    </row>
    <row r="21" spans="1:7" x14ac:dyDescent="0.25">
      <c r="A21">
        <v>20</v>
      </c>
      <c r="B21" t="s">
        <v>111</v>
      </c>
      <c r="C21">
        <v>5</v>
      </c>
      <c r="D21">
        <v>0.98209999999999997</v>
      </c>
      <c r="E21">
        <v>3.9904000000000002</v>
      </c>
      <c r="F21">
        <f t="shared" si="0"/>
        <v>19.153076923076924</v>
      </c>
      <c r="G21" t="e">
        <f t="shared" si="1"/>
        <v>#VALUE!</v>
      </c>
    </row>
    <row r="22" spans="1:7" x14ac:dyDescent="0.25">
      <c r="A22">
        <v>40</v>
      </c>
      <c r="B22" t="s">
        <v>111</v>
      </c>
      <c r="C22">
        <v>5</v>
      </c>
      <c r="D22">
        <v>0.90069999999999995</v>
      </c>
      <c r="E22">
        <v>3.6762999999999999</v>
      </c>
      <c r="F22">
        <f t="shared" si="0"/>
        <v>17.587692307692308</v>
      </c>
    </row>
    <row r="23" spans="1:7" x14ac:dyDescent="0.25">
      <c r="A23">
        <v>40</v>
      </c>
      <c r="B23" t="s">
        <v>111</v>
      </c>
      <c r="C23">
        <v>5</v>
      </c>
      <c r="D23">
        <v>0.90029999999999999</v>
      </c>
      <c r="E23">
        <v>3.6747999999999998</v>
      </c>
      <c r="F23">
        <f t="shared" si="0"/>
        <v>17.580000000000002</v>
      </c>
      <c r="G23">
        <f t="shared" si="1"/>
        <v>7.6923076923058886E-3</v>
      </c>
    </row>
    <row r="24" spans="1:7" x14ac:dyDescent="0.25">
      <c r="A24">
        <v>60</v>
      </c>
      <c r="B24" t="s">
        <v>111</v>
      </c>
      <c r="C24">
        <v>5</v>
      </c>
      <c r="D24">
        <v>0.79779999999999995</v>
      </c>
      <c r="E24">
        <v>3.2789000000000001</v>
      </c>
      <c r="F24">
        <f t="shared" si="0"/>
        <v>15.608846153846153</v>
      </c>
    </row>
    <row r="25" spans="1:7" x14ac:dyDescent="0.25">
      <c r="A25">
        <v>60</v>
      </c>
      <c r="B25" t="s">
        <v>111</v>
      </c>
      <c r="C25">
        <v>5</v>
      </c>
      <c r="D25">
        <v>0.81189999999999996</v>
      </c>
      <c r="E25">
        <v>3.3334999999999999</v>
      </c>
      <c r="F25">
        <f t="shared" si="0"/>
        <v>15.879999999999999</v>
      </c>
      <c r="G25">
        <f t="shared" si="1"/>
        <v>-0.27115384615384563</v>
      </c>
    </row>
    <row r="26" spans="1:7" x14ac:dyDescent="0.25">
      <c r="A26">
        <v>80</v>
      </c>
      <c r="B26" t="s">
        <v>111</v>
      </c>
      <c r="C26">
        <v>5</v>
      </c>
      <c r="D26">
        <v>0.75080000000000002</v>
      </c>
      <c r="E26">
        <v>3.0975000000000001</v>
      </c>
      <c r="F26">
        <f t="shared" si="0"/>
        <v>14.705</v>
      </c>
    </row>
    <row r="27" spans="1:7" x14ac:dyDescent="0.25">
      <c r="A27">
        <v>80</v>
      </c>
      <c r="B27" t="s">
        <v>111</v>
      </c>
      <c r="C27">
        <v>5</v>
      </c>
      <c r="D27">
        <v>0.74850000000000005</v>
      </c>
      <c r="E27">
        <v>3.0889000000000002</v>
      </c>
      <c r="F27">
        <f t="shared" si="0"/>
        <v>14.660769230769231</v>
      </c>
      <c r="G27">
        <f t="shared" ref="G27:G33" si="2">F26-F27</f>
        <v>4.423076923076863E-2</v>
      </c>
    </row>
    <row r="28" spans="1:7" x14ac:dyDescent="0.25">
      <c r="A28">
        <v>100</v>
      </c>
      <c r="B28" t="s">
        <v>111</v>
      </c>
      <c r="C28">
        <v>5</v>
      </c>
      <c r="D28">
        <v>0.74819999999999998</v>
      </c>
      <c r="E28">
        <v>3.0874999999999999</v>
      </c>
      <c r="F28">
        <f t="shared" si="0"/>
        <v>14.654999999999999</v>
      </c>
    </row>
    <row r="29" spans="1:7" x14ac:dyDescent="0.25">
      <c r="A29">
        <v>100</v>
      </c>
      <c r="B29" t="s">
        <v>111</v>
      </c>
      <c r="C29">
        <v>5</v>
      </c>
      <c r="D29">
        <v>0.75180000000000002</v>
      </c>
      <c r="E29">
        <v>3.1013999999999999</v>
      </c>
      <c r="F29">
        <f t="shared" si="0"/>
        <v>14.72423076923077</v>
      </c>
      <c r="G29">
        <f t="shared" si="2"/>
        <v>-6.9230769230770761E-2</v>
      </c>
    </row>
    <row r="30" spans="1:7" x14ac:dyDescent="0.25">
      <c r="A30">
        <v>120</v>
      </c>
      <c r="B30" t="s">
        <v>111</v>
      </c>
      <c r="C30">
        <v>5</v>
      </c>
      <c r="D30">
        <v>0.74439999999999995</v>
      </c>
      <c r="E30">
        <v>3.0731000000000002</v>
      </c>
      <c r="F30">
        <f t="shared" si="0"/>
        <v>14.581923076923076</v>
      </c>
    </row>
    <row r="31" spans="1:7" x14ac:dyDescent="0.25">
      <c r="A31">
        <v>120</v>
      </c>
      <c r="B31" t="s">
        <v>111</v>
      </c>
      <c r="C31">
        <v>5</v>
      </c>
      <c r="D31">
        <v>0.72619999999999996</v>
      </c>
      <c r="E31">
        <v>3.0024999999999999</v>
      </c>
      <c r="F31">
        <f t="shared" si="0"/>
        <v>14.231923076923076</v>
      </c>
      <c r="G31">
        <f t="shared" si="2"/>
        <v>0.34999999999999964</v>
      </c>
    </row>
    <row r="32" spans="1:7" x14ac:dyDescent="0.25">
      <c r="A32">
        <v>140</v>
      </c>
      <c r="B32" t="s">
        <v>111</v>
      </c>
      <c r="C32">
        <v>5</v>
      </c>
      <c r="D32">
        <v>0.74839999999999995</v>
      </c>
      <c r="E32">
        <v>3.0882999999999998</v>
      </c>
      <c r="F32">
        <f t="shared" si="0"/>
        <v>14.658846153846154</v>
      </c>
    </row>
    <row r="33" spans="1:7" x14ac:dyDescent="0.25">
      <c r="A33">
        <v>140</v>
      </c>
      <c r="B33" t="s">
        <v>111</v>
      </c>
      <c r="C33">
        <v>5</v>
      </c>
      <c r="D33">
        <v>0.72529999999999994</v>
      </c>
      <c r="E33">
        <v>2.9990999999999999</v>
      </c>
      <c r="F33">
        <f t="shared" si="0"/>
        <v>14.214615384615383</v>
      </c>
      <c r="G33">
        <f t="shared" si="2"/>
        <v>0.44423076923077076</v>
      </c>
    </row>
    <row r="34" spans="1:7" x14ac:dyDescent="0.25">
      <c r="A34">
        <v>160</v>
      </c>
      <c r="B34" t="s">
        <v>111</v>
      </c>
      <c r="C34">
        <v>5</v>
      </c>
      <c r="D34">
        <v>0.754</v>
      </c>
      <c r="E34">
        <v>3.1097999999999999</v>
      </c>
      <c r="F34">
        <f t="shared" si="0"/>
        <v>14.766538461538461</v>
      </c>
    </row>
    <row r="35" spans="1:7" x14ac:dyDescent="0.25">
      <c r="A35">
        <v>160</v>
      </c>
      <c r="B35" t="s">
        <v>111</v>
      </c>
      <c r="C35">
        <v>5</v>
      </c>
      <c r="D35">
        <v>0.71660000000000001</v>
      </c>
      <c r="E35">
        <v>2.9658000000000002</v>
      </c>
      <c r="F35">
        <f t="shared" si="0"/>
        <v>14.047307692307694</v>
      </c>
      <c r="G35">
        <f t="shared" ref="G35:G65" si="3">F34-F35</f>
        <v>0.71923076923076756</v>
      </c>
    </row>
    <row r="36" spans="1:7" x14ac:dyDescent="0.25">
      <c r="A36">
        <v>180</v>
      </c>
      <c r="B36" t="s">
        <v>111</v>
      </c>
      <c r="C36">
        <v>5</v>
      </c>
      <c r="D36">
        <v>0.73260000000000003</v>
      </c>
      <c r="E36">
        <v>3.0272000000000001</v>
      </c>
      <c r="F36">
        <f t="shared" si="0"/>
        <v>14.355</v>
      </c>
    </row>
    <row r="37" spans="1:7" x14ac:dyDescent="0.25">
      <c r="A37">
        <v>180</v>
      </c>
      <c r="B37" t="s">
        <v>111</v>
      </c>
      <c r="C37">
        <v>5</v>
      </c>
      <c r="D37">
        <v>0.69359999999999999</v>
      </c>
      <c r="E37">
        <v>2.8769999999999998</v>
      </c>
      <c r="F37">
        <f t="shared" si="0"/>
        <v>13.605</v>
      </c>
      <c r="G37">
        <f t="shared" si="3"/>
        <v>0.75</v>
      </c>
    </row>
    <row r="38" spans="1:7" x14ac:dyDescent="0.25">
      <c r="A38">
        <v>200</v>
      </c>
      <c r="B38" t="s">
        <v>111</v>
      </c>
      <c r="C38">
        <v>5</v>
      </c>
      <c r="D38">
        <v>0.2432</v>
      </c>
      <c r="E38">
        <v>1.1383000000000001</v>
      </c>
      <c r="F38">
        <f t="shared" si="0"/>
        <v>4.9434615384615377</v>
      </c>
    </row>
    <row r="39" spans="1:7" x14ac:dyDescent="0.25">
      <c r="A39">
        <v>200</v>
      </c>
      <c r="B39" t="s">
        <v>111</v>
      </c>
      <c r="C39">
        <v>5</v>
      </c>
      <c r="D39">
        <v>0.52990000000000004</v>
      </c>
      <c r="E39">
        <v>2.2450999999999999</v>
      </c>
      <c r="F39">
        <f t="shared" si="0"/>
        <v>10.456923076923077</v>
      </c>
      <c r="G39">
        <f t="shared" si="3"/>
        <v>-5.5134615384615397</v>
      </c>
    </row>
    <row r="40" spans="1:7" x14ac:dyDescent="0.25">
      <c r="A40">
        <v>220</v>
      </c>
      <c r="B40" t="s">
        <v>111</v>
      </c>
      <c r="C40">
        <v>5</v>
      </c>
      <c r="D40">
        <v>0.68430000000000002</v>
      </c>
      <c r="E40">
        <v>2.8411</v>
      </c>
      <c r="F40">
        <f t="shared" ref="F40:F69" si="4">((C40*D40)+0.0693)/0.26</f>
        <v>13.426153846153847</v>
      </c>
    </row>
    <row r="41" spans="1:7" x14ac:dyDescent="0.25">
      <c r="A41">
        <v>220</v>
      </c>
      <c r="B41" t="s">
        <v>111</v>
      </c>
      <c r="C41">
        <v>5</v>
      </c>
      <c r="D41">
        <v>0.67730000000000001</v>
      </c>
      <c r="E41">
        <v>2.8136999999999999</v>
      </c>
      <c r="F41">
        <f t="shared" si="4"/>
        <v>13.291538461538462</v>
      </c>
      <c r="G41">
        <f t="shared" si="3"/>
        <v>0.13461538461538503</v>
      </c>
    </row>
    <row r="42" spans="1:7" x14ac:dyDescent="0.25">
      <c r="A42">
        <v>240</v>
      </c>
      <c r="B42" t="s">
        <v>111</v>
      </c>
      <c r="C42">
        <v>5</v>
      </c>
      <c r="D42">
        <v>0.75639999999999996</v>
      </c>
      <c r="E42">
        <v>3.1190000000000002</v>
      </c>
      <c r="F42">
        <f t="shared" si="4"/>
        <v>14.812692307692307</v>
      </c>
    </row>
    <row r="43" spans="1:7" x14ac:dyDescent="0.25">
      <c r="A43">
        <v>240</v>
      </c>
      <c r="B43" t="s">
        <v>111</v>
      </c>
      <c r="C43">
        <v>5</v>
      </c>
      <c r="D43">
        <v>0.69259999999999999</v>
      </c>
      <c r="E43">
        <v>2.8727999999999998</v>
      </c>
      <c r="F43">
        <f t="shared" si="4"/>
        <v>13.58576923076923</v>
      </c>
      <c r="G43">
        <f t="shared" si="3"/>
        <v>1.226923076923077</v>
      </c>
    </row>
    <row r="44" spans="1:7" x14ac:dyDescent="0.25">
      <c r="A44">
        <v>270</v>
      </c>
      <c r="B44" t="s">
        <v>111</v>
      </c>
      <c r="C44">
        <v>5</v>
      </c>
      <c r="D44">
        <v>0.74329999999999996</v>
      </c>
      <c r="E44">
        <v>3.0687000000000002</v>
      </c>
      <c r="F44">
        <f t="shared" si="4"/>
        <v>14.56076923076923</v>
      </c>
    </row>
    <row r="45" spans="1:7" x14ac:dyDescent="0.25">
      <c r="A45">
        <v>270</v>
      </c>
      <c r="B45" t="s">
        <v>111</v>
      </c>
      <c r="C45">
        <v>5</v>
      </c>
      <c r="D45">
        <v>0.67530000000000001</v>
      </c>
      <c r="E45">
        <v>2.8062</v>
      </c>
      <c r="F45">
        <f t="shared" si="4"/>
        <v>13.253076923076923</v>
      </c>
      <c r="G45">
        <f t="shared" si="3"/>
        <v>1.3076923076923066</v>
      </c>
    </row>
    <row r="46" spans="1:7" x14ac:dyDescent="0.25">
      <c r="A46">
        <v>300</v>
      </c>
      <c r="B46" t="s">
        <v>111</v>
      </c>
      <c r="C46">
        <v>5</v>
      </c>
      <c r="D46">
        <v>0.74519999999999997</v>
      </c>
      <c r="E46">
        <v>3.0760000000000001</v>
      </c>
      <c r="F46">
        <f t="shared" si="4"/>
        <v>14.597307692307693</v>
      </c>
    </row>
    <row r="47" spans="1:7" x14ac:dyDescent="0.25">
      <c r="A47">
        <v>300</v>
      </c>
      <c r="B47" t="s">
        <v>111</v>
      </c>
      <c r="C47">
        <v>5</v>
      </c>
      <c r="D47">
        <v>0.68410000000000004</v>
      </c>
      <c r="E47">
        <v>2.84</v>
      </c>
      <c r="F47">
        <f t="shared" si="4"/>
        <v>13.422307692307692</v>
      </c>
      <c r="G47">
        <f t="shared" si="3"/>
        <v>1.1750000000000007</v>
      </c>
    </row>
    <row r="48" spans="1:7" x14ac:dyDescent="0.25">
      <c r="A48">
        <v>360</v>
      </c>
      <c r="B48" t="s">
        <v>111</v>
      </c>
      <c r="C48" s="4">
        <v>5</v>
      </c>
      <c r="D48">
        <v>0.78669999999999995</v>
      </c>
      <c r="E48">
        <v>3.2360000000000002</v>
      </c>
      <c r="F48">
        <f t="shared" si="4"/>
        <v>15.395384615384614</v>
      </c>
    </row>
    <row r="49" spans="1:7" x14ac:dyDescent="0.25">
      <c r="A49">
        <v>360</v>
      </c>
      <c r="B49" t="s">
        <v>111</v>
      </c>
      <c r="C49" s="4">
        <v>5</v>
      </c>
      <c r="D49">
        <v>0.70199999999999996</v>
      </c>
      <c r="E49">
        <v>2.9094000000000002</v>
      </c>
      <c r="F49">
        <f t="shared" si="4"/>
        <v>13.766538461538461</v>
      </c>
      <c r="G49">
        <f t="shared" si="3"/>
        <v>1.6288461538461529</v>
      </c>
    </row>
    <row r="50" spans="1:7" x14ac:dyDescent="0.25">
      <c r="A50" t="s">
        <v>114</v>
      </c>
      <c r="B50" t="s">
        <v>111</v>
      </c>
      <c r="C50" s="4">
        <v>5</v>
      </c>
      <c r="D50">
        <v>0.74780000000000002</v>
      </c>
      <c r="E50">
        <v>3.0859000000000001</v>
      </c>
      <c r="F50">
        <f t="shared" si="4"/>
        <v>14.647307692307692</v>
      </c>
    </row>
    <row r="51" spans="1:7" x14ac:dyDescent="0.25">
      <c r="A51" t="s">
        <v>114</v>
      </c>
      <c r="B51" t="s">
        <v>111</v>
      </c>
      <c r="C51" s="4">
        <v>5</v>
      </c>
      <c r="D51">
        <v>0.57750000000000001</v>
      </c>
      <c r="E51">
        <v>2.4287999999999998</v>
      </c>
      <c r="F51">
        <f t="shared" si="4"/>
        <v>11.372307692307693</v>
      </c>
      <c r="G51">
        <f t="shared" si="3"/>
        <v>3.2749999999999986</v>
      </c>
    </row>
    <row r="52" spans="1:7" x14ac:dyDescent="0.25">
      <c r="A52">
        <v>20</v>
      </c>
      <c r="B52" t="s">
        <v>115</v>
      </c>
      <c r="C52">
        <v>1</v>
      </c>
      <c r="D52">
        <v>1.0452999999999999</v>
      </c>
      <c r="E52">
        <v>4.2343999999999999</v>
      </c>
      <c r="F52">
        <f t="shared" si="4"/>
        <v>4.2869230769230757</v>
      </c>
    </row>
    <row r="53" spans="1:7" x14ac:dyDescent="0.25">
      <c r="A53">
        <v>20</v>
      </c>
      <c r="B53" t="s">
        <v>115</v>
      </c>
      <c r="C53">
        <v>1</v>
      </c>
      <c r="D53">
        <v>1.0657000000000001</v>
      </c>
      <c r="E53">
        <v>4.3128000000000002</v>
      </c>
      <c r="F53">
        <f t="shared" si="4"/>
        <v>4.365384615384615</v>
      </c>
      <c r="G53">
        <f t="shared" si="3"/>
        <v>-7.8461538461539249E-2</v>
      </c>
    </row>
    <row r="54" spans="1:7" x14ac:dyDescent="0.25">
      <c r="A54">
        <v>40</v>
      </c>
      <c r="B54" t="s">
        <v>115</v>
      </c>
      <c r="C54">
        <v>1</v>
      </c>
      <c r="D54">
        <v>0.70069999999999999</v>
      </c>
      <c r="E54">
        <v>2.9043000000000001</v>
      </c>
      <c r="F54">
        <f t="shared" si="4"/>
        <v>2.9615384615384617</v>
      </c>
    </row>
    <row r="55" spans="1:7" x14ac:dyDescent="0.25">
      <c r="A55">
        <v>40</v>
      </c>
      <c r="B55" t="s">
        <v>115</v>
      </c>
      <c r="C55">
        <v>1</v>
      </c>
      <c r="D55">
        <v>0.67669999999999997</v>
      </c>
      <c r="E55">
        <v>2.8117000000000001</v>
      </c>
      <c r="F55">
        <f t="shared" si="4"/>
        <v>2.8692307692307693</v>
      </c>
      <c r="G55">
        <f t="shared" si="3"/>
        <v>9.2307692307692424E-2</v>
      </c>
    </row>
    <row r="56" spans="1:7" x14ac:dyDescent="0.25">
      <c r="A56">
        <v>60</v>
      </c>
      <c r="B56" t="s">
        <v>115</v>
      </c>
      <c r="C56">
        <v>1</v>
      </c>
      <c r="D56">
        <v>0.65190000000000003</v>
      </c>
      <c r="E56">
        <v>2.7159</v>
      </c>
      <c r="F56">
        <f t="shared" si="4"/>
        <v>2.7738461538461539</v>
      </c>
    </row>
    <row r="57" spans="1:7" x14ac:dyDescent="0.25">
      <c r="A57">
        <v>60</v>
      </c>
      <c r="B57" t="s">
        <v>115</v>
      </c>
      <c r="C57">
        <v>1</v>
      </c>
      <c r="D57">
        <v>0.62250000000000005</v>
      </c>
      <c r="E57">
        <v>2.6021999999999998</v>
      </c>
      <c r="F57">
        <f t="shared" si="4"/>
        <v>2.660769230769231</v>
      </c>
      <c r="G57">
        <f t="shared" si="3"/>
        <v>0.11307692307692285</v>
      </c>
    </row>
    <row r="58" spans="1:7" x14ac:dyDescent="0.25">
      <c r="A58">
        <v>80</v>
      </c>
      <c r="B58" t="s">
        <v>115</v>
      </c>
      <c r="C58">
        <v>1</v>
      </c>
      <c r="D58">
        <v>0.44519999999999998</v>
      </c>
      <c r="E58">
        <v>1.9181999999999999</v>
      </c>
      <c r="F58">
        <f t="shared" si="4"/>
        <v>1.9788461538461537</v>
      </c>
    </row>
    <row r="59" spans="1:7" x14ac:dyDescent="0.25">
      <c r="A59">
        <v>80</v>
      </c>
      <c r="B59" t="s">
        <v>115</v>
      </c>
      <c r="C59">
        <v>1</v>
      </c>
      <c r="D59">
        <v>0.50890000000000002</v>
      </c>
      <c r="E59">
        <v>2.1638999999999999</v>
      </c>
      <c r="F59">
        <f t="shared" si="4"/>
        <v>2.223846153846154</v>
      </c>
      <c r="G59">
        <f t="shared" si="3"/>
        <v>-0.24500000000000033</v>
      </c>
    </row>
    <row r="60" spans="1:7" x14ac:dyDescent="0.25">
      <c r="A60">
        <v>100</v>
      </c>
      <c r="B60" t="s">
        <v>115</v>
      </c>
      <c r="C60">
        <v>1</v>
      </c>
      <c r="D60">
        <v>0.51270000000000004</v>
      </c>
      <c r="E60">
        <v>2.1787000000000001</v>
      </c>
      <c r="F60">
        <f t="shared" si="4"/>
        <v>2.2384615384615385</v>
      </c>
    </row>
    <row r="61" spans="1:7" x14ac:dyDescent="0.25">
      <c r="A61">
        <v>100</v>
      </c>
      <c r="B61" t="s">
        <v>115</v>
      </c>
      <c r="C61">
        <v>1</v>
      </c>
      <c r="D61">
        <v>0.4758</v>
      </c>
      <c r="E61">
        <v>2.0363000000000002</v>
      </c>
      <c r="F61">
        <f t="shared" si="4"/>
        <v>2.0965384615384615</v>
      </c>
      <c r="G61">
        <f t="shared" si="3"/>
        <v>0.14192307692307704</v>
      </c>
    </row>
    <row r="62" spans="1:7" x14ac:dyDescent="0.25">
      <c r="A62">
        <v>120</v>
      </c>
      <c r="B62" t="s">
        <v>115</v>
      </c>
      <c r="C62">
        <v>1</v>
      </c>
      <c r="D62">
        <v>0.48170000000000002</v>
      </c>
      <c r="E62">
        <v>2.0589</v>
      </c>
      <c r="F62">
        <f t="shared" si="4"/>
        <v>2.1192307692307693</v>
      </c>
    </row>
    <row r="63" spans="1:7" x14ac:dyDescent="0.25">
      <c r="A63">
        <v>120</v>
      </c>
      <c r="B63" t="s">
        <v>115</v>
      </c>
      <c r="C63">
        <v>1</v>
      </c>
      <c r="D63">
        <v>0.44209999999999999</v>
      </c>
      <c r="E63">
        <v>1.9060999999999999</v>
      </c>
      <c r="F63">
        <f t="shared" si="4"/>
        <v>1.9669230769230768</v>
      </c>
      <c r="G63">
        <f t="shared" si="3"/>
        <v>0.15230769230769248</v>
      </c>
    </row>
    <row r="64" spans="1:7" x14ac:dyDescent="0.25">
      <c r="A64">
        <v>140</v>
      </c>
      <c r="B64" t="s">
        <v>115</v>
      </c>
      <c r="C64">
        <v>1</v>
      </c>
      <c r="D64">
        <v>0.3977</v>
      </c>
      <c r="E64">
        <v>1.7347999999999999</v>
      </c>
      <c r="F64">
        <f t="shared" si="4"/>
        <v>1.796153846153846</v>
      </c>
    </row>
    <row r="65" spans="1:7" x14ac:dyDescent="0.25">
      <c r="A65">
        <v>140</v>
      </c>
      <c r="B65" t="s">
        <v>115</v>
      </c>
      <c r="C65">
        <v>1</v>
      </c>
      <c r="D65">
        <v>0.33789999999999998</v>
      </c>
      <c r="E65">
        <v>1.504</v>
      </c>
      <c r="F65">
        <f t="shared" si="4"/>
        <v>1.5661538461538462</v>
      </c>
      <c r="G65">
        <f t="shared" si="3"/>
        <v>0.22999999999999976</v>
      </c>
    </row>
    <row r="66" spans="1:7" x14ac:dyDescent="0.25">
      <c r="A66">
        <v>160</v>
      </c>
      <c r="B66" t="s">
        <v>115</v>
      </c>
      <c r="C66">
        <v>1</v>
      </c>
      <c r="D66">
        <v>0.50849999999999995</v>
      </c>
      <c r="E66">
        <v>2.1625000000000001</v>
      </c>
      <c r="F66">
        <f t="shared" si="4"/>
        <v>2.2223076923076923</v>
      </c>
    </row>
    <row r="67" spans="1:7" x14ac:dyDescent="0.25">
      <c r="A67">
        <v>160</v>
      </c>
      <c r="B67" t="s">
        <v>115</v>
      </c>
      <c r="C67">
        <v>1</v>
      </c>
      <c r="D67">
        <v>0.47770000000000001</v>
      </c>
      <c r="E67">
        <v>2.0436000000000001</v>
      </c>
      <c r="F67">
        <f t="shared" si="4"/>
        <v>2.1038461538461539</v>
      </c>
      <c r="G67">
        <f t="shared" ref="G67:G79" si="5">F66-F67</f>
        <v>0.1184615384615384</v>
      </c>
    </row>
    <row r="68" spans="1:7" x14ac:dyDescent="0.25">
      <c r="A68">
        <v>180</v>
      </c>
      <c r="B68" t="s">
        <v>115</v>
      </c>
      <c r="C68">
        <v>1</v>
      </c>
      <c r="D68">
        <v>0.50329999999999997</v>
      </c>
      <c r="E68">
        <v>2.1421999999999999</v>
      </c>
      <c r="F68">
        <f t="shared" si="4"/>
        <v>2.2023076923076923</v>
      </c>
    </row>
    <row r="69" spans="1:7" x14ac:dyDescent="0.25">
      <c r="A69">
        <v>180</v>
      </c>
      <c r="B69" t="s">
        <v>115</v>
      </c>
      <c r="C69">
        <v>1</v>
      </c>
      <c r="D69">
        <v>0.45190000000000002</v>
      </c>
      <c r="E69">
        <v>1.9438</v>
      </c>
      <c r="F69">
        <f t="shared" si="4"/>
        <v>2.0046153846153847</v>
      </c>
      <c r="G69">
        <f t="shared" si="5"/>
        <v>0.19769230769230761</v>
      </c>
    </row>
    <row r="70" spans="1:7" x14ac:dyDescent="0.25">
      <c r="A70">
        <v>200</v>
      </c>
      <c r="B70" t="s">
        <v>115</v>
      </c>
      <c r="C70">
        <v>1</v>
      </c>
      <c r="D70">
        <v>0.47689999999999999</v>
      </c>
      <c r="E70">
        <v>2.0406</v>
      </c>
      <c r="F70">
        <f t="shared" ref="F70:F79" si="6">((C70*D70)+0.0693)/0.26</f>
        <v>2.1007692307692309</v>
      </c>
    </row>
    <row r="71" spans="1:7" x14ac:dyDescent="0.25">
      <c r="A71">
        <v>200</v>
      </c>
      <c r="B71" t="s">
        <v>115</v>
      </c>
      <c r="C71">
        <v>1</v>
      </c>
      <c r="D71">
        <v>0.44190000000000002</v>
      </c>
      <c r="E71">
        <v>1.9055</v>
      </c>
      <c r="F71">
        <f t="shared" si="6"/>
        <v>1.9661538461538461</v>
      </c>
      <c r="G71">
        <f t="shared" si="5"/>
        <v>0.1346153846153848</v>
      </c>
    </row>
    <row r="72" spans="1:7" x14ac:dyDescent="0.25">
      <c r="A72">
        <v>220</v>
      </c>
      <c r="B72" t="s">
        <v>115</v>
      </c>
      <c r="C72">
        <v>1</v>
      </c>
      <c r="D72">
        <v>0.48680000000000001</v>
      </c>
      <c r="E72">
        <v>2.0788000000000002</v>
      </c>
      <c r="F72">
        <f t="shared" si="6"/>
        <v>2.1388461538461541</v>
      </c>
    </row>
    <row r="73" spans="1:7" x14ac:dyDescent="0.25">
      <c r="A73">
        <v>220</v>
      </c>
      <c r="B73" t="s">
        <v>115</v>
      </c>
      <c r="C73">
        <v>1</v>
      </c>
      <c r="D73">
        <v>0.44140000000000001</v>
      </c>
      <c r="E73">
        <v>1.9035</v>
      </c>
      <c r="F73">
        <f t="shared" si="6"/>
        <v>1.9642307692307692</v>
      </c>
      <c r="G73">
        <f t="shared" si="5"/>
        <v>0.17461538461538484</v>
      </c>
    </row>
    <row r="74" spans="1:7" x14ac:dyDescent="0.25">
      <c r="A74">
        <v>240</v>
      </c>
      <c r="B74" t="s">
        <v>115</v>
      </c>
      <c r="C74">
        <v>1</v>
      </c>
      <c r="D74">
        <v>0.4748</v>
      </c>
      <c r="E74">
        <v>2.0322</v>
      </c>
      <c r="F74">
        <f t="shared" si="6"/>
        <v>2.0926923076923076</v>
      </c>
    </row>
    <row r="75" spans="1:7" x14ac:dyDescent="0.25">
      <c r="A75">
        <v>240</v>
      </c>
      <c r="B75" t="s">
        <v>115</v>
      </c>
      <c r="C75">
        <v>1</v>
      </c>
      <c r="D75" t="s">
        <v>118</v>
      </c>
      <c r="E75" t="s">
        <v>118</v>
      </c>
      <c r="F75" t="s">
        <v>118</v>
      </c>
      <c r="G75" t="e">
        <f t="shared" si="5"/>
        <v>#VALUE!</v>
      </c>
    </row>
    <row r="76" spans="1:7" x14ac:dyDescent="0.25">
      <c r="A76">
        <v>270</v>
      </c>
      <c r="B76" t="s">
        <v>115</v>
      </c>
      <c r="C76">
        <v>1</v>
      </c>
      <c r="D76">
        <v>0.4723</v>
      </c>
      <c r="E76">
        <v>2.0226000000000002</v>
      </c>
      <c r="F76">
        <f t="shared" si="6"/>
        <v>2.083076923076923</v>
      </c>
    </row>
    <row r="77" spans="1:7" x14ac:dyDescent="0.25">
      <c r="A77">
        <v>270</v>
      </c>
      <c r="B77" t="s">
        <v>115</v>
      </c>
      <c r="C77">
        <v>1</v>
      </c>
      <c r="D77">
        <v>0.42249999999999999</v>
      </c>
      <c r="E77">
        <v>1.8307</v>
      </c>
      <c r="F77">
        <f t="shared" si="6"/>
        <v>1.8915384615384616</v>
      </c>
      <c r="G77">
        <f t="shared" si="5"/>
        <v>0.19153846153846144</v>
      </c>
    </row>
    <row r="78" spans="1:7" x14ac:dyDescent="0.25">
      <c r="A78">
        <v>300</v>
      </c>
      <c r="B78" t="s">
        <v>115</v>
      </c>
      <c r="C78">
        <v>1</v>
      </c>
      <c r="D78">
        <v>0.38519999999999999</v>
      </c>
      <c r="E78">
        <v>1.6867000000000001</v>
      </c>
      <c r="F78">
        <f t="shared" si="6"/>
        <v>1.7480769230769231</v>
      </c>
    </row>
    <row r="79" spans="1:7" x14ac:dyDescent="0.25">
      <c r="A79">
        <v>300</v>
      </c>
      <c r="B79" t="s">
        <v>115</v>
      </c>
      <c r="C79">
        <v>1</v>
      </c>
      <c r="D79">
        <v>0.42749999999999999</v>
      </c>
      <c r="E79">
        <v>1.8495999999999999</v>
      </c>
      <c r="F79">
        <f t="shared" si="6"/>
        <v>1.9107692307692308</v>
      </c>
      <c r="G79">
        <f t="shared" si="5"/>
        <v>-0.16269230769230769</v>
      </c>
    </row>
    <row r="80" spans="1:7" x14ac:dyDescent="0.25">
      <c r="A80">
        <v>360</v>
      </c>
      <c r="B80" t="s">
        <v>115</v>
      </c>
      <c r="C80">
        <v>1</v>
      </c>
      <c r="D80">
        <v>0.54590000000000005</v>
      </c>
      <c r="E80">
        <v>2.3068</v>
      </c>
      <c r="F80">
        <f>((C80*D80)+0.0693)/0.26</f>
        <v>2.3661538461538463</v>
      </c>
    </row>
    <row r="81" spans="1:7" x14ac:dyDescent="0.25">
      <c r="A81">
        <v>360</v>
      </c>
      <c r="B81" t="s">
        <v>115</v>
      </c>
      <c r="C81">
        <v>1</v>
      </c>
      <c r="D81">
        <v>0.48299999999999998</v>
      </c>
      <c r="E81">
        <v>2.0638999999999998</v>
      </c>
      <c r="F81">
        <f>((C81*D81)+0.0693)/0.26</f>
        <v>2.1242307692307691</v>
      </c>
      <c r="G81">
        <f t="shared" ref="G81" si="7">F80-F81</f>
        <v>0.24192307692307713</v>
      </c>
    </row>
    <row r="82" spans="1:7" x14ac:dyDescent="0.25">
      <c r="A82">
        <v>1</v>
      </c>
      <c r="B82" t="s">
        <v>116</v>
      </c>
      <c r="C82">
        <v>1</v>
      </c>
      <c r="D82">
        <v>1.1021000000000001</v>
      </c>
      <c r="E82">
        <v>4.4537000000000004</v>
      </c>
      <c r="F82">
        <f>((C82*D82)+0.0693)/0.26</f>
        <v>4.5053846153846155</v>
      </c>
    </row>
    <row r="83" spans="1:7" x14ac:dyDescent="0.25">
      <c r="A83">
        <v>1</v>
      </c>
      <c r="B83" t="s">
        <v>116</v>
      </c>
      <c r="C83">
        <v>1</v>
      </c>
      <c r="D83">
        <v>1.2044999999999999</v>
      </c>
      <c r="E83">
        <v>4.8484999999999996</v>
      </c>
      <c r="F83">
        <f>((C83*D83)+0.0693)/0.26</f>
        <v>4.8992307692307682</v>
      </c>
    </row>
    <row r="84" spans="1:7" x14ac:dyDescent="0.25">
      <c r="A84">
        <v>2</v>
      </c>
      <c r="B84" t="s">
        <v>116</v>
      </c>
      <c r="C84">
        <v>1</v>
      </c>
      <c r="D84">
        <v>0.91559999999999997</v>
      </c>
      <c r="E84">
        <v>3.7338</v>
      </c>
      <c r="F84">
        <f>((C84*D84)+0.0693)/0.26</f>
        <v>3.7880769230769231</v>
      </c>
    </row>
    <row r="85" spans="1:7" x14ac:dyDescent="0.25">
      <c r="A85">
        <v>2</v>
      </c>
      <c r="B85" t="s">
        <v>116</v>
      </c>
      <c r="C85">
        <v>1</v>
      </c>
      <c r="D85">
        <v>0.89700000000000002</v>
      </c>
      <c r="E85">
        <v>3.6619999999999999</v>
      </c>
      <c r="F85">
        <f>((C85*D85)+0.0693)/0.26</f>
        <v>3.7165384615384616</v>
      </c>
    </row>
    <row r="86" spans="1:7" x14ac:dyDescent="0.25">
      <c r="A86">
        <v>4</v>
      </c>
      <c r="B86" t="s">
        <v>116</v>
      </c>
      <c r="C86">
        <v>1</v>
      </c>
      <c r="D86">
        <v>0.80310000000000004</v>
      </c>
      <c r="E86">
        <v>3.2993999999999999</v>
      </c>
      <c r="F86">
        <f>((C86*D86)+0.0693)/0.26</f>
        <v>3.3553846153846156</v>
      </c>
    </row>
    <row r="87" spans="1:7" x14ac:dyDescent="0.25">
      <c r="A87">
        <v>4</v>
      </c>
      <c r="B87" t="s">
        <v>116</v>
      </c>
      <c r="C87">
        <v>1</v>
      </c>
      <c r="D87">
        <v>0.72509999999999997</v>
      </c>
      <c r="E87">
        <v>2.9986000000000002</v>
      </c>
      <c r="F87">
        <f>((C87*D87)+0.0693)/0.26</f>
        <v>3.0553846153846154</v>
      </c>
    </row>
    <row r="124" spans="4:5" x14ac:dyDescent="0.25">
      <c r="D124" s="1"/>
      <c r="E124" s="1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E98F8B4-DF4E-4D66-95FB-B057BE1F2E30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D80:D1048576 D2:D77 E20:F20 E75:F75</xm:sqref>
        </x14:conditionalFormatting>
        <x14:conditionalFormatting xmlns:xm="http://schemas.microsoft.com/office/excel/2006/main">
          <x14:cfRule type="iconSet" priority="2" id="{2F4A1A36-5B57-485D-AF67-3E4CEEA74C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D1</xm:sqref>
        </x14:conditionalFormatting>
        <x14:conditionalFormatting xmlns:xm="http://schemas.microsoft.com/office/excel/2006/main">
          <x14:cfRule type="iconSet" priority="6" id="{5D49792C-71B7-4A38-8D80-4D016561F7AF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D78:D79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BD4B-85E3-4130-8AEB-4155DD23CD42}">
  <dimension ref="A1:F68"/>
  <sheetViews>
    <sheetView workbookViewId="0">
      <selection activeCell="I25" sqref="I25"/>
    </sheetView>
  </sheetViews>
  <sheetFormatPr defaultRowHeight="15" x14ac:dyDescent="0.25"/>
  <cols>
    <col min="2" max="2" width="9.42578125" customWidth="1"/>
    <col min="3" max="3" width="8" bestFit="1" customWidth="1"/>
  </cols>
  <sheetData>
    <row r="1" spans="1:6" x14ac:dyDescent="0.25">
      <c r="A1" t="s">
        <v>117</v>
      </c>
      <c r="B1" t="s">
        <v>113</v>
      </c>
      <c r="C1" t="s">
        <v>106</v>
      </c>
      <c r="D1" t="s">
        <v>107</v>
      </c>
      <c r="E1" t="s">
        <v>108</v>
      </c>
      <c r="F1" t="s">
        <v>99</v>
      </c>
    </row>
    <row r="2" spans="1:6" x14ac:dyDescent="0.25">
      <c r="A2">
        <v>1</v>
      </c>
      <c r="B2" t="s">
        <v>112</v>
      </c>
      <c r="C2">
        <v>1</v>
      </c>
      <c r="D2">
        <v>0.34770000000000001</v>
      </c>
      <c r="E2">
        <v>0.95489999999999997</v>
      </c>
      <c r="F2">
        <f>((C2*D2)-0.0069)/0.4006</f>
        <v>0.85072391412880677</v>
      </c>
    </row>
    <row r="3" spans="1:6" x14ac:dyDescent="0.25">
      <c r="A3">
        <v>1</v>
      </c>
      <c r="B3" t="s">
        <v>112</v>
      </c>
      <c r="C3">
        <v>1</v>
      </c>
      <c r="D3">
        <v>0.37440000000000001</v>
      </c>
      <c r="E3">
        <v>1.0210999999999999</v>
      </c>
      <c r="F3">
        <f t="shared" ref="F3:F17" si="0">((C3*D3)-0.0069)/0.4006</f>
        <v>0.91737393909136289</v>
      </c>
    </row>
    <row r="4" spans="1:6" x14ac:dyDescent="0.25">
      <c r="A4">
        <v>2.5</v>
      </c>
      <c r="B4" t="s">
        <v>112</v>
      </c>
      <c r="C4">
        <v>1</v>
      </c>
      <c r="D4">
        <v>0.97050000000000003</v>
      </c>
      <c r="E4">
        <v>2.4990000000000001</v>
      </c>
      <c r="F4">
        <f t="shared" si="0"/>
        <v>2.4053919121318024</v>
      </c>
    </row>
    <row r="5" spans="1:6" x14ac:dyDescent="0.25">
      <c r="A5">
        <v>2.5</v>
      </c>
      <c r="B5" t="s">
        <v>112</v>
      </c>
      <c r="C5">
        <v>1</v>
      </c>
      <c r="D5">
        <v>0.98609999999999998</v>
      </c>
      <c r="E5">
        <v>2.5377000000000001</v>
      </c>
      <c r="F5">
        <f t="shared" si="0"/>
        <v>2.4443334997503743</v>
      </c>
    </row>
    <row r="6" spans="1:6" x14ac:dyDescent="0.25">
      <c r="A6">
        <v>5</v>
      </c>
      <c r="B6" t="s">
        <v>112</v>
      </c>
      <c r="C6">
        <v>1</v>
      </c>
      <c r="D6">
        <v>1.9875</v>
      </c>
      <c r="E6">
        <v>5.0205000000000002</v>
      </c>
      <c r="F6">
        <f t="shared" si="0"/>
        <v>4.944083874188717</v>
      </c>
    </row>
    <row r="7" spans="1:6" x14ac:dyDescent="0.25">
      <c r="A7">
        <v>5</v>
      </c>
      <c r="B7" t="s">
        <v>112</v>
      </c>
      <c r="C7">
        <v>1</v>
      </c>
      <c r="D7">
        <v>1.996</v>
      </c>
      <c r="E7">
        <v>5.0418000000000003</v>
      </c>
      <c r="F7">
        <f t="shared" si="0"/>
        <v>4.9653020469296054</v>
      </c>
    </row>
    <row r="8" spans="1:6" x14ac:dyDescent="0.25">
      <c r="A8">
        <v>10</v>
      </c>
      <c r="B8" t="s">
        <v>112</v>
      </c>
      <c r="C8">
        <v>1</v>
      </c>
      <c r="D8">
        <v>3.9731000000000001</v>
      </c>
      <c r="E8">
        <v>9.9437999999999995</v>
      </c>
      <c r="F8">
        <f t="shared" si="0"/>
        <v>9.9006490264603091</v>
      </c>
    </row>
    <row r="9" spans="1:6" x14ac:dyDescent="0.25">
      <c r="A9">
        <v>10</v>
      </c>
      <c r="B9" t="s">
        <v>112</v>
      </c>
      <c r="C9">
        <v>1</v>
      </c>
      <c r="D9">
        <v>3.9845000000000002</v>
      </c>
      <c r="E9">
        <v>9.9719999999999995</v>
      </c>
      <c r="F9">
        <f t="shared" si="0"/>
        <v>9.9291063404892661</v>
      </c>
    </row>
    <row r="10" spans="1:6" x14ac:dyDescent="0.25">
      <c r="A10">
        <v>25</v>
      </c>
      <c r="B10" t="s">
        <v>112</v>
      </c>
      <c r="C10">
        <v>1</v>
      </c>
      <c r="D10">
        <v>10.0837</v>
      </c>
      <c r="E10">
        <v>25.0945</v>
      </c>
      <c r="F10">
        <f t="shared" si="0"/>
        <v>25.154268597104345</v>
      </c>
    </row>
    <row r="11" spans="1:6" x14ac:dyDescent="0.25">
      <c r="A11">
        <v>25</v>
      </c>
      <c r="B11" t="s">
        <v>112</v>
      </c>
      <c r="C11">
        <v>1</v>
      </c>
      <c r="D11">
        <v>10.195600000000001</v>
      </c>
      <c r="E11">
        <v>25.3719</v>
      </c>
      <c r="F11">
        <f t="shared" si="0"/>
        <v>25.433599600599102</v>
      </c>
    </row>
    <row r="12" spans="1:6" x14ac:dyDescent="0.25">
      <c r="A12">
        <v>50</v>
      </c>
      <c r="B12" t="s">
        <v>112</v>
      </c>
      <c r="C12">
        <v>1</v>
      </c>
      <c r="D12">
        <v>20.132400000000001</v>
      </c>
      <c r="E12">
        <v>50.009300000000003</v>
      </c>
      <c r="F12">
        <f t="shared" si="0"/>
        <v>50.238392411382918</v>
      </c>
    </row>
    <row r="13" spans="1:6" x14ac:dyDescent="0.25">
      <c r="A13">
        <v>50</v>
      </c>
      <c r="B13" t="s">
        <v>112</v>
      </c>
      <c r="C13">
        <v>1</v>
      </c>
      <c r="D13">
        <v>20.136900000000001</v>
      </c>
      <c r="E13">
        <v>50.020499999999998</v>
      </c>
      <c r="F13">
        <f t="shared" si="0"/>
        <v>50.24962556165751</v>
      </c>
    </row>
    <row r="14" spans="1:6" x14ac:dyDescent="0.25">
      <c r="A14">
        <v>75</v>
      </c>
      <c r="B14" t="s">
        <v>112</v>
      </c>
      <c r="C14">
        <v>1</v>
      </c>
      <c r="D14">
        <v>29.9572</v>
      </c>
      <c r="E14">
        <v>74.369100000000003</v>
      </c>
      <c r="F14">
        <f t="shared" si="0"/>
        <v>74.76360459311033</v>
      </c>
    </row>
    <row r="15" spans="1:6" x14ac:dyDescent="0.25">
      <c r="A15">
        <v>75</v>
      </c>
      <c r="B15" t="s">
        <v>112</v>
      </c>
      <c r="C15">
        <v>1</v>
      </c>
      <c r="D15">
        <v>30.040299999999998</v>
      </c>
      <c r="E15">
        <v>74.575000000000003</v>
      </c>
      <c r="F15">
        <f t="shared" si="0"/>
        <v>74.971043434847715</v>
      </c>
    </row>
    <row r="16" spans="1:6" x14ac:dyDescent="0.25">
      <c r="A16">
        <v>100</v>
      </c>
      <c r="B16" t="s">
        <v>112</v>
      </c>
      <c r="C16">
        <v>1</v>
      </c>
      <c r="D16">
        <v>40.037700000000001</v>
      </c>
      <c r="E16">
        <v>99.3626</v>
      </c>
      <c r="F16">
        <f t="shared" si="0"/>
        <v>99.927109335996008</v>
      </c>
    </row>
    <row r="17" spans="1:6" x14ac:dyDescent="0.25">
      <c r="A17">
        <v>100</v>
      </c>
      <c r="B17" t="s">
        <v>112</v>
      </c>
      <c r="C17">
        <v>1</v>
      </c>
      <c r="D17">
        <v>40.033700000000003</v>
      </c>
      <c r="E17">
        <v>99.352800000000002</v>
      </c>
      <c r="F17">
        <f t="shared" si="0"/>
        <v>99.917124313529712</v>
      </c>
    </row>
    <row r="18" spans="1:6" x14ac:dyDescent="0.25">
      <c r="A18">
        <v>60</v>
      </c>
      <c r="B18" t="s">
        <v>111</v>
      </c>
      <c r="C18" s="2">
        <v>5</v>
      </c>
      <c r="D18" s="2">
        <v>9.2070000000000007</v>
      </c>
      <c r="E18" s="2">
        <v>22.9209</v>
      </c>
      <c r="F18">
        <f t="shared" ref="F18:F29" si="1">((C18*D18)-0.0069)/0.4006</f>
        <v>114.89790314528207</v>
      </c>
    </row>
    <row r="19" spans="1:6" x14ac:dyDescent="0.25">
      <c r="A19">
        <v>60</v>
      </c>
      <c r="B19" t="s">
        <v>111</v>
      </c>
      <c r="C19" s="2">
        <v>5</v>
      </c>
      <c r="D19" s="2">
        <v>9.2835999999999999</v>
      </c>
      <c r="E19" s="2">
        <v>23.110800000000001</v>
      </c>
      <c r="F19">
        <f t="shared" si="1"/>
        <v>115.85396904643035</v>
      </c>
    </row>
    <row r="20" spans="1:6" x14ac:dyDescent="0.25">
      <c r="A20">
        <v>120</v>
      </c>
      <c r="B20" t="s">
        <v>111</v>
      </c>
      <c r="C20" s="2">
        <v>5</v>
      </c>
      <c r="D20" s="2">
        <v>9.3277999999999999</v>
      </c>
      <c r="E20" s="2">
        <v>23.220199999999998</v>
      </c>
      <c r="F20">
        <f t="shared" si="1"/>
        <v>116.40564153769344</v>
      </c>
    </row>
    <row r="21" spans="1:6" x14ac:dyDescent="0.25">
      <c r="A21">
        <v>120</v>
      </c>
      <c r="B21" t="s">
        <v>111</v>
      </c>
      <c r="C21" s="2">
        <v>5</v>
      </c>
      <c r="D21" s="2">
        <v>9.3978999999999999</v>
      </c>
      <c r="E21" s="2">
        <v>23.393999999999998</v>
      </c>
      <c r="F21">
        <f t="shared" si="1"/>
        <v>117.28057913130304</v>
      </c>
    </row>
    <row r="22" spans="1:6" x14ac:dyDescent="0.25">
      <c r="A22">
        <v>240</v>
      </c>
      <c r="B22" t="s">
        <v>111</v>
      </c>
      <c r="C22" s="2">
        <v>5</v>
      </c>
      <c r="D22" s="2">
        <v>9.1713000000000005</v>
      </c>
      <c r="E22" s="2">
        <v>22.8323</v>
      </c>
      <c r="F22">
        <f t="shared" si="1"/>
        <v>114.45232151772342</v>
      </c>
    </row>
    <row r="23" spans="1:6" x14ac:dyDescent="0.25">
      <c r="A23">
        <v>240</v>
      </c>
      <c r="B23" t="s">
        <v>111</v>
      </c>
      <c r="C23" s="2">
        <v>5</v>
      </c>
      <c r="D23" s="2">
        <v>9.2393000000000001</v>
      </c>
      <c r="E23" s="2">
        <v>23.000699999999998</v>
      </c>
      <c r="F23">
        <f t="shared" si="1"/>
        <v>115.30104842735895</v>
      </c>
    </row>
    <row r="24" spans="1:6" x14ac:dyDescent="0.25">
      <c r="A24">
        <v>60</v>
      </c>
      <c r="B24" t="s">
        <v>115</v>
      </c>
      <c r="C24" s="2">
        <v>1</v>
      </c>
      <c r="D24" s="2">
        <v>2.1280999999999999</v>
      </c>
      <c r="E24" s="2">
        <v>5.3692000000000002</v>
      </c>
      <c r="F24">
        <f t="shared" si="1"/>
        <v>5.2950574138791806</v>
      </c>
    </row>
    <row r="25" spans="1:6" x14ac:dyDescent="0.25">
      <c r="A25">
        <v>60</v>
      </c>
      <c r="B25" t="s">
        <v>115</v>
      </c>
      <c r="C25" s="2">
        <v>1</v>
      </c>
      <c r="D25" s="2">
        <v>2.1957</v>
      </c>
      <c r="E25" s="2">
        <v>5.5366999999999997</v>
      </c>
      <c r="F25">
        <f t="shared" si="1"/>
        <v>5.4638042935596607</v>
      </c>
    </row>
    <row r="26" spans="1:6" x14ac:dyDescent="0.25">
      <c r="A26">
        <v>120</v>
      </c>
      <c r="B26" t="s">
        <v>115</v>
      </c>
      <c r="C26" s="2">
        <v>1</v>
      </c>
      <c r="D26" s="2">
        <v>2.4167000000000001</v>
      </c>
      <c r="E26" s="2">
        <v>6.0846999999999998</v>
      </c>
      <c r="F26">
        <f t="shared" si="1"/>
        <v>6.0154767848227664</v>
      </c>
    </row>
    <row r="27" spans="1:6" x14ac:dyDescent="0.25">
      <c r="A27">
        <v>120</v>
      </c>
      <c r="B27" t="s">
        <v>115</v>
      </c>
      <c r="C27" s="2">
        <v>1</v>
      </c>
      <c r="D27" s="2">
        <v>2.4655999999999998</v>
      </c>
      <c r="E27" s="2">
        <v>6.2061000000000002</v>
      </c>
      <c r="F27">
        <f t="shared" si="1"/>
        <v>6.1375436844732896</v>
      </c>
    </row>
    <row r="28" spans="1:6" x14ac:dyDescent="0.25">
      <c r="A28">
        <v>240</v>
      </c>
      <c r="B28" t="s">
        <v>115</v>
      </c>
      <c r="C28" s="2">
        <v>1</v>
      </c>
      <c r="D28" s="2">
        <v>2.5655000000000001</v>
      </c>
      <c r="E28" s="2">
        <v>6.4537000000000004</v>
      </c>
      <c r="F28">
        <f t="shared" si="1"/>
        <v>6.386919620569147</v>
      </c>
    </row>
    <row r="29" spans="1:6" x14ac:dyDescent="0.25">
      <c r="A29">
        <v>240</v>
      </c>
      <c r="B29" t="s">
        <v>115</v>
      </c>
      <c r="C29" s="2">
        <v>1</v>
      </c>
      <c r="D29" s="2">
        <v>2.6013999999999999</v>
      </c>
      <c r="E29" s="2">
        <v>6.5427</v>
      </c>
      <c r="F29">
        <f t="shared" si="1"/>
        <v>6.4765351972041936</v>
      </c>
    </row>
    <row r="68" spans="4:5" x14ac:dyDescent="0.25">
      <c r="D68" s="1"/>
      <c r="E68" s="1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4E1304F-5264-4D80-AE40-A14D65B2E283}">
            <x14:iconSet custom="1">
              <x14:cfvo type="percent">
                <xm:f>0</xm:f>
              </x14:cfvo>
              <x14:cfvo type="num">
                <xm:f>0.3</xm:f>
              </x14:cfvo>
              <x14:cfvo type="num">
                <xm:f>40.5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D32:D1048576 D2:D29</xm:sqref>
        </x14:conditionalFormatting>
        <x14:conditionalFormatting xmlns:xm="http://schemas.microsoft.com/office/excel/2006/main">
          <x14:cfRule type="iconSet" priority="1" id="{9A4F4085-167E-47BE-89D9-7A49AA5B4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0D1-E083-47A2-B457-A3132235FDA1}">
  <dimension ref="A1:J26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102</v>
      </c>
      <c r="E4" t="s">
        <v>102</v>
      </c>
      <c r="F4" t="s">
        <v>102</v>
      </c>
      <c r="G4" t="s">
        <v>102</v>
      </c>
      <c r="H4" t="s">
        <v>102</v>
      </c>
      <c r="I4" t="s">
        <v>102</v>
      </c>
      <c r="J4" t="s">
        <v>103</v>
      </c>
    </row>
    <row r="5" spans="1:10" x14ac:dyDescent="0.25">
      <c r="A5">
        <v>1</v>
      </c>
      <c r="B5" t="s">
        <v>14</v>
      </c>
      <c r="D5">
        <v>5.25</v>
      </c>
      <c r="E5">
        <v>12.289400000000001</v>
      </c>
      <c r="F5">
        <v>22.79</v>
      </c>
      <c r="G5">
        <v>103.51</v>
      </c>
      <c r="H5">
        <v>29.01</v>
      </c>
      <c r="I5">
        <v>24.598600000000001</v>
      </c>
      <c r="J5" t="e">
        <f>('data Na'!#REF!-0.0317)/0.2186</f>
        <v>#REF!</v>
      </c>
    </row>
    <row r="6" spans="1:10" x14ac:dyDescent="0.25">
      <c r="A6">
        <v>2</v>
      </c>
      <c r="B6" t="s">
        <v>14</v>
      </c>
      <c r="D6">
        <v>5.2569999999999997</v>
      </c>
      <c r="E6">
        <v>12.382300000000001</v>
      </c>
      <c r="F6">
        <v>22.84</v>
      </c>
      <c r="G6">
        <v>103.95</v>
      </c>
      <c r="H6">
        <v>29.02</v>
      </c>
      <c r="I6">
        <v>24.783200000000001</v>
      </c>
      <c r="J6">
        <f t="shared" ref="J6:J26" si="0">(E6-0.0317)/0.2186</f>
        <v>56.498627630375118</v>
      </c>
    </row>
    <row r="7" spans="1:10" x14ac:dyDescent="0.25">
      <c r="A7">
        <v>3</v>
      </c>
      <c r="B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</row>
    <row r="8" spans="1:10" x14ac:dyDescent="0.25">
      <c r="A8">
        <v>4</v>
      </c>
      <c r="B8" t="s">
        <v>15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</row>
    <row r="9" spans="1:10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0" x14ac:dyDescent="0.25">
      <c r="A10">
        <v>6</v>
      </c>
      <c r="B10" t="s">
        <v>17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</row>
    <row r="11" spans="1:10" x14ac:dyDescent="0.25">
      <c r="A11">
        <v>7</v>
      </c>
      <c r="B11" t="s">
        <v>18</v>
      </c>
      <c r="C11">
        <v>1</v>
      </c>
      <c r="D11">
        <v>5.25</v>
      </c>
      <c r="E11">
        <v>0.4602</v>
      </c>
      <c r="F11">
        <v>21.12</v>
      </c>
      <c r="G11">
        <v>4.07</v>
      </c>
      <c r="H11">
        <v>23.57</v>
      </c>
      <c r="I11">
        <v>1.1016999999999999</v>
      </c>
      <c r="J11">
        <f>(E11+0.0944)/0.5034</f>
        <v>1.1017083829956298</v>
      </c>
    </row>
    <row r="12" spans="1:10" x14ac:dyDescent="0.25">
      <c r="A12">
        <v>8</v>
      </c>
      <c r="B12" t="s">
        <v>18</v>
      </c>
      <c r="C12">
        <v>1</v>
      </c>
      <c r="D12">
        <v>5.2569999999999997</v>
      </c>
      <c r="E12">
        <v>0.45979999999999999</v>
      </c>
      <c r="F12">
        <v>21.14</v>
      </c>
      <c r="G12">
        <v>4.08</v>
      </c>
      <c r="H12">
        <v>23.66</v>
      </c>
      <c r="I12">
        <v>1.1008</v>
      </c>
      <c r="J12">
        <f t="shared" ref="J12:J26" si="1">(E12+0.0944)/0.5034</f>
        <v>1.1009137862534766</v>
      </c>
    </row>
    <row r="13" spans="1:10" x14ac:dyDescent="0.25">
      <c r="A13">
        <v>9</v>
      </c>
      <c r="B13" t="s">
        <v>19</v>
      </c>
      <c r="C13">
        <v>2.5</v>
      </c>
      <c r="D13">
        <v>5.2569999999999997</v>
      </c>
      <c r="E13">
        <v>1.3493999999999999</v>
      </c>
      <c r="F13">
        <v>23.83</v>
      </c>
      <c r="G13">
        <v>11.76</v>
      </c>
      <c r="H13">
        <v>26.01</v>
      </c>
      <c r="I13">
        <v>2.8679000000000001</v>
      </c>
      <c r="J13">
        <f t="shared" si="1"/>
        <v>2.868096940802543</v>
      </c>
    </row>
    <row r="14" spans="1:10" x14ac:dyDescent="0.25">
      <c r="A14">
        <v>10</v>
      </c>
      <c r="B14" t="s">
        <v>19</v>
      </c>
      <c r="C14">
        <v>2.5</v>
      </c>
      <c r="D14">
        <v>5.25</v>
      </c>
      <c r="E14">
        <v>1.3225</v>
      </c>
      <c r="F14">
        <v>23.21</v>
      </c>
      <c r="G14">
        <v>11.53</v>
      </c>
      <c r="H14">
        <v>25.64</v>
      </c>
      <c r="I14">
        <v>2.8144</v>
      </c>
      <c r="J14">
        <f t="shared" si="1"/>
        <v>2.8146603098927296</v>
      </c>
    </row>
    <row r="15" spans="1:10" x14ac:dyDescent="0.25">
      <c r="A15">
        <v>11</v>
      </c>
      <c r="B15" t="s">
        <v>20</v>
      </c>
      <c r="C15">
        <v>5</v>
      </c>
      <c r="D15">
        <v>5.2469999999999999</v>
      </c>
      <c r="E15">
        <v>2.456</v>
      </c>
      <c r="F15">
        <v>21.89</v>
      </c>
      <c r="G15">
        <v>21.2</v>
      </c>
      <c r="H15">
        <v>24.66</v>
      </c>
      <c r="I15">
        <v>5.0659999999999998</v>
      </c>
      <c r="J15">
        <f t="shared" si="1"/>
        <v>5.0663488279698052</v>
      </c>
    </row>
    <row r="16" spans="1:10" x14ac:dyDescent="0.25">
      <c r="A16">
        <v>12</v>
      </c>
      <c r="B16" t="s">
        <v>20</v>
      </c>
      <c r="C16">
        <v>5</v>
      </c>
      <c r="D16">
        <v>5.2469999999999999</v>
      </c>
      <c r="E16">
        <v>2.4643000000000002</v>
      </c>
      <c r="F16">
        <v>21.96</v>
      </c>
      <c r="G16">
        <v>21.27</v>
      </c>
      <c r="H16">
        <v>24.73</v>
      </c>
      <c r="I16">
        <v>5.0826000000000002</v>
      </c>
      <c r="J16">
        <f t="shared" si="1"/>
        <v>5.082836710369488</v>
      </c>
    </row>
    <row r="17" spans="1:10" x14ac:dyDescent="0.25">
      <c r="A17">
        <v>13</v>
      </c>
      <c r="B17" t="s">
        <v>21</v>
      </c>
      <c r="C17">
        <v>10</v>
      </c>
      <c r="D17">
        <v>5.26</v>
      </c>
      <c r="E17">
        <v>4.8842999999999996</v>
      </c>
      <c r="F17">
        <v>22.18</v>
      </c>
      <c r="G17">
        <v>41.74</v>
      </c>
      <c r="H17">
        <v>26.08</v>
      </c>
      <c r="I17">
        <v>9.8895</v>
      </c>
      <c r="J17">
        <f t="shared" si="1"/>
        <v>9.8901470003972989</v>
      </c>
    </row>
    <row r="18" spans="1:10" x14ac:dyDescent="0.25">
      <c r="A18">
        <v>14</v>
      </c>
      <c r="B18" t="s">
        <v>21</v>
      </c>
      <c r="C18">
        <v>10</v>
      </c>
      <c r="D18">
        <v>5.2569999999999997</v>
      </c>
      <c r="E18">
        <v>4.8811</v>
      </c>
      <c r="F18">
        <v>22.09</v>
      </c>
      <c r="G18">
        <v>41.7</v>
      </c>
      <c r="H18">
        <v>26.04</v>
      </c>
      <c r="I18">
        <v>9.8831000000000007</v>
      </c>
      <c r="J18">
        <f t="shared" si="1"/>
        <v>9.8837902264600732</v>
      </c>
    </row>
    <row r="19" spans="1:10" x14ac:dyDescent="0.25">
      <c r="A19">
        <v>15</v>
      </c>
      <c r="B19" t="s">
        <v>22</v>
      </c>
      <c r="C19">
        <v>25</v>
      </c>
      <c r="D19">
        <v>5.26</v>
      </c>
      <c r="E19">
        <v>12.3466</v>
      </c>
      <c r="F19">
        <v>22.78</v>
      </c>
      <c r="G19">
        <v>104.16</v>
      </c>
      <c r="H19">
        <v>29.09</v>
      </c>
      <c r="I19">
        <v>24.712199999999999</v>
      </c>
      <c r="J19">
        <f t="shared" si="1"/>
        <v>24.713945172824793</v>
      </c>
    </row>
    <row r="20" spans="1:10" x14ac:dyDescent="0.25">
      <c r="A20">
        <v>16</v>
      </c>
      <c r="B20" t="s">
        <v>22</v>
      </c>
      <c r="C20">
        <v>25</v>
      </c>
      <c r="D20">
        <v>5.2670000000000003</v>
      </c>
      <c r="E20">
        <v>12.367699999999999</v>
      </c>
      <c r="F20">
        <v>22.81</v>
      </c>
      <c r="G20">
        <v>104.26</v>
      </c>
      <c r="H20">
        <v>29.11</v>
      </c>
      <c r="I20">
        <v>24.754200000000001</v>
      </c>
      <c r="J20">
        <f t="shared" si="1"/>
        <v>24.755860150973383</v>
      </c>
    </row>
    <row r="21" spans="1:10" x14ac:dyDescent="0.25">
      <c r="A21">
        <v>17</v>
      </c>
      <c r="B21" t="s">
        <v>23</v>
      </c>
      <c r="C21">
        <v>50</v>
      </c>
      <c r="D21">
        <v>5.26</v>
      </c>
      <c r="E21">
        <v>24.9849</v>
      </c>
      <c r="F21">
        <v>23.5</v>
      </c>
      <c r="G21">
        <v>205.91</v>
      </c>
      <c r="H21">
        <v>32.36</v>
      </c>
      <c r="I21">
        <v>49.816299999999998</v>
      </c>
      <c r="J21">
        <f t="shared" si="1"/>
        <v>49.819825188716727</v>
      </c>
    </row>
    <row r="22" spans="1:10" x14ac:dyDescent="0.25">
      <c r="A22">
        <v>18</v>
      </c>
      <c r="B22" t="s">
        <v>23</v>
      </c>
      <c r="C22">
        <v>50</v>
      </c>
      <c r="D22">
        <v>5.2670000000000003</v>
      </c>
      <c r="E22">
        <v>24.9148</v>
      </c>
      <c r="F22">
        <v>23.54</v>
      </c>
      <c r="G22">
        <v>205.56</v>
      </c>
      <c r="H22">
        <v>32.299999999999997</v>
      </c>
      <c r="I22">
        <v>49.677199999999999</v>
      </c>
      <c r="J22">
        <f t="shared" si="1"/>
        <v>49.680572109654356</v>
      </c>
    </row>
    <row r="23" spans="1:10" x14ac:dyDescent="0.25">
      <c r="A23">
        <v>19</v>
      </c>
      <c r="B23" t="s">
        <v>24</v>
      </c>
      <c r="C23">
        <v>75</v>
      </c>
      <c r="D23">
        <v>5.2770000000000001</v>
      </c>
      <c r="E23">
        <v>37.479700000000001</v>
      </c>
      <c r="F23">
        <v>24.06</v>
      </c>
      <c r="G23">
        <v>298.39999999999998</v>
      </c>
      <c r="H23">
        <v>34.340000000000003</v>
      </c>
      <c r="I23">
        <v>74.635400000000004</v>
      </c>
      <c r="J23">
        <f t="shared" si="1"/>
        <v>74.640643623361157</v>
      </c>
    </row>
    <row r="24" spans="1:10" x14ac:dyDescent="0.25">
      <c r="A24">
        <v>20</v>
      </c>
      <c r="B24" t="s">
        <v>24</v>
      </c>
      <c r="C24">
        <v>75</v>
      </c>
      <c r="D24">
        <v>5.28</v>
      </c>
      <c r="E24">
        <v>37.5471</v>
      </c>
      <c r="F24">
        <v>23.99</v>
      </c>
      <c r="G24">
        <v>300</v>
      </c>
      <c r="H24">
        <v>34.36</v>
      </c>
      <c r="I24">
        <v>74.769300000000001</v>
      </c>
      <c r="J24">
        <f t="shared" si="1"/>
        <v>74.774533174413989</v>
      </c>
    </row>
    <row r="25" spans="1:10" x14ac:dyDescent="0.25">
      <c r="A25">
        <v>21</v>
      </c>
      <c r="B25" t="s">
        <v>25</v>
      </c>
      <c r="C25">
        <v>100</v>
      </c>
      <c r="D25">
        <v>5.2869999999999999</v>
      </c>
      <c r="E25">
        <v>50.431800000000003</v>
      </c>
      <c r="F25">
        <v>24.42</v>
      </c>
      <c r="G25">
        <v>386.62</v>
      </c>
      <c r="H25">
        <v>35.659999999999997</v>
      </c>
      <c r="I25">
        <v>100.363</v>
      </c>
      <c r="J25">
        <f t="shared" si="1"/>
        <v>100.3698847834724</v>
      </c>
    </row>
    <row r="26" spans="1:10" x14ac:dyDescent="0.25">
      <c r="A26">
        <v>22</v>
      </c>
      <c r="B26" t="s">
        <v>25</v>
      </c>
      <c r="C26">
        <v>100</v>
      </c>
      <c r="D26">
        <v>5.2770000000000001</v>
      </c>
      <c r="E26">
        <v>50.483899999999998</v>
      </c>
      <c r="F26">
        <v>24.44</v>
      </c>
      <c r="G26">
        <v>386.97</v>
      </c>
      <c r="H26">
        <v>35.68</v>
      </c>
      <c r="I26">
        <v>100.4663</v>
      </c>
      <c r="J26">
        <f t="shared" si="1"/>
        <v>100.47338100913787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BA3E9F-43BC-4329-B144-941BE04F92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F6B-09E9-4025-B309-D77977D1E381}">
  <dimension ref="A1:K26"/>
  <sheetViews>
    <sheetView topLeftCell="L1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1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1" x14ac:dyDescent="0.25">
      <c r="D4" t="s">
        <v>104</v>
      </c>
      <c r="E4" t="s">
        <v>104</v>
      </c>
      <c r="F4" t="s">
        <v>104</v>
      </c>
      <c r="G4" t="s">
        <v>104</v>
      </c>
      <c r="H4" t="s">
        <v>104</v>
      </c>
      <c r="I4" t="s">
        <v>104</v>
      </c>
      <c r="J4" t="s">
        <v>105</v>
      </c>
    </row>
    <row r="5" spans="1:11" x14ac:dyDescent="0.25">
      <c r="A5">
        <v>1</v>
      </c>
      <c r="B5" t="s">
        <v>14</v>
      </c>
      <c r="D5">
        <v>8.07</v>
      </c>
      <c r="E5">
        <v>9.0680999999999994</v>
      </c>
      <c r="F5">
        <v>16.809999999999999</v>
      </c>
      <c r="G5">
        <v>56.24</v>
      </c>
      <c r="H5">
        <v>15.76</v>
      </c>
      <c r="I5">
        <v>24.701899999999998</v>
      </c>
      <c r="J5" t="e">
        <f>('data Na'!#REF!-0.0317)/0.2186</f>
        <v>#REF!</v>
      </c>
    </row>
    <row r="6" spans="1:11" x14ac:dyDescent="0.25">
      <c r="A6">
        <v>2</v>
      </c>
      <c r="B6" t="s">
        <v>14</v>
      </c>
      <c r="D6">
        <v>8.077</v>
      </c>
      <c r="E6">
        <v>9.1189</v>
      </c>
      <c r="F6">
        <v>16.82</v>
      </c>
      <c r="G6">
        <v>56.43</v>
      </c>
      <c r="H6">
        <v>15.75</v>
      </c>
      <c r="I6">
        <v>24.840299999999999</v>
      </c>
      <c r="J6">
        <f t="shared" ref="J6:J26" si="0">(E6-0.0317)/0.2186</f>
        <v>41.569990850869168</v>
      </c>
    </row>
    <row r="7" spans="1:11" x14ac:dyDescent="0.25">
      <c r="A7">
        <v>3</v>
      </c>
      <c r="B7" t="s">
        <v>15</v>
      </c>
      <c r="D7">
        <v>8.07</v>
      </c>
      <c r="E7">
        <v>4.6699999999999998E-2</v>
      </c>
      <c r="F7">
        <v>48.65</v>
      </c>
      <c r="G7">
        <v>0.12</v>
      </c>
      <c r="H7">
        <v>38.76</v>
      </c>
      <c r="I7">
        <v>0.13489999999999999</v>
      </c>
    </row>
    <row r="8" spans="1:11" x14ac:dyDescent="0.25">
      <c r="A8">
        <v>4</v>
      </c>
      <c r="B8" t="s">
        <v>15</v>
      </c>
      <c r="D8">
        <v>8.0730000000000004</v>
      </c>
      <c r="E8">
        <v>0.1014</v>
      </c>
      <c r="F8">
        <v>93.81</v>
      </c>
      <c r="G8">
        <v>0.13</v>
      </c>
      <c r="H8">
        <v>70.44</v>
      </c>
      <c r="I8">
        <v>0.28410000000000002</v>
      </c>
    </row>
    <row r="9" spans="1:11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1" x14ac:dyDescent="0.25">
      <c r="A10">
        <v>6</v>
      </c>
      <c r="B10" t="s">
        <v>17</v>
      </c>
      <c r="D10">
        <v>8.0630000000000006</v>
      </c>
      <c r="E10">
        <v>0.1177</v>
      </c>
      <c r="F10">
        <v>96.15</v>
      </c>
      <c r="G10">
        <v>0.14000000000000001</v>
      </c>
      <c r="H10">
        <v>78.709999999999994</v>
      </c>
      <c r="I10">
        <v>0.32840000000000003</v>
      </c>
    </row>
    <row r="11" spans="1:11" x14ac:dyDescent="0.25">
      <c r="A11">
        <v>7</v>
      </c>
      <c r="B11" t="s">
        <v>18</v>
      </c>
      <c r="C11">
        <v>1</v>
      </c>
      <c r="D11">
        <v>8.1669999999999998</v>
      </c>
      <c r="E11">
        <v>0.371</v>
      </c>
      <c r="F11">
        <v>17.02</v>
      </c>
      <c r="G11">
        <v>2.44</v>
      </c>
      <c r="H11">
        <v>14.1</v>
      </c>
      <c r="I11">
        <v>1.0182</v>
      </c>
      <c r="J11">
        <f>(E11+0.0029)/0.3672</f>
        <v>1.0182461873638344</v>
      </c>
      <c r="K11">
        <f>(E11)/0.3672</f>
        <v>1.0103485838779955</v>
      </c>
    </row>
    <row r="12" spans="1:11" x14ac:dyDescent="0.25">
      <c r="A12">
        <v>8</v>
      </c>
      <c r="B12" t="s">
        <v>18</v>
      </c>
      <c r="C12">
        <v>1</v>
      </c>
      <c r="D12">
        <v>8.17</v>
      </c>
      <c r="E12">
        <v>0.37</v>
      </c>
      <c r="F12">
        <v>17.010000000000002</v>
      </c>
      <c r="G12">
        <v>2.4300000000000002</v>
      </c>
      <c r="H12">
        <v>14.07</v>
      </c>
      <c r="I12">
        <v>1.0156000000000001</v>
      </c>
      <c r="J12">
        <f t="shared" ref="J12:K26" si="1">(E12+0.0029)/0.3672</f>
        <v>1.0155228758169934</v>
      </c>
      <c r="K12">
        <f t="shared" ref="K12:K26" si="2">(E12)/0.3672</f>
        <v>1.0076252723311545</v>
      </c>
    </row>
    <row r="13" spans="1:11" x14ac:dyDescent="0.25">
      <c r="A13">
        <v>9</v>
      </c>
      <c r="B13" t="s">
        <v>19</v>
      </c>
      <c r="C13">
        <v>2.5</v>
      </c>
      <c r="D13">
        <v>8.1669999999999998</v>
      </c>
      <c r="E13">
        <v>0.89510000000000001</v>
      </c>
      <c r="F13">
        <v>15.8</v>
      </c>
      <c r="G13">
        <v>6.57</v>
      </c>
      <c r="H13">
        <v>14.53</v>
      </c>
      <c r="I13">
        <v>2.4453999999999998</v>
      </c>
      <c r="J13">
        <f t="shared" si="1"/>
        <v>2.4455337690631809</v>
      </c>
      <c r="K13">
        <f t="shared" si="2"/>
        <v>2.437636165577342</v>
      </c>
    </row>
    <row r="14" spans="1:11" x14ac:dyDescent="0.25">
      <c r="A14">
        <v>10</v>
      </c>
      <c r="B14" t="s">
        <v>19</v>
      </c>
      <c r="C14">
        <v>2.5</v>
      </c>
      <c r="D14">
        <v>8.16</v>
      </c>
      <c r="E14">
        <v>0.91690000000000005</v>
      </c>
      <c r="F14">
        <v>16.09</v>
      </c>
      <c r="G14">
        <v>6.58</v>
      </c>
      <c r="H14">
        <v>14.62</v>
      </c>
      <c r="I14">
        <v>2.5047999999999999</v>
      </c>
      <c r="J14">
        <f t="shared" si="1"/>
        <v>2.5049019607843137</v>
      </c>
      <c r="K14">
        <f t="shared" si="2"/>
        <v>2.4970043572984748</v>
      </c>
    </row>
    <row r="15" spans="1:11" x14ac:dyDescent="0.25">
      <c r="A15">
        <v>11</v>
      </c>
      <c r="B15" t="s">
        <v>20</v>
      </c>
      <c r="C15">
        <v>5</v>
      </c>
      <c r="D15">
        <v>8.1430000000000007</v>
      </c>
      <c r="E15">
        <v>1.8216000000000001</v>
      </c>
      <c r="F15">
        <v>16.239999999999998</v>
      </c>
      <c r="G15">
        <v>13.2</v>
      </c>
      <c r="H15">
        <v>15.36</v>
      </c>
      <c r="I15">
        <v>4.9683000000000002</v>
      </c>
      <c r="J15">
        <f t="shared" si="1"/>
        <v>4.9686819172113283</v>
      </c>
      <c r="K15">
        <f t="shared" si="2"/>
        <v>4.9607843137254903</v>
      </c>
    </row>
    <row r="16" spans="1:11" x14ac:dyDescent="0.25">
      <c r="A16">
        <v>12</v>
      </c>
      <c r="B16" t="s">
        <v>20</v>
      </c>
      <c r="C16">
        <v>5</v>
      </c>
      <c r="D16">
        <v>8.1470000000000002</v>
      </c>
      <c r="E16">
        <v>1.8232999999999999</v>
      </c>
      <c r="F16">
        <v>16.25</v>
      </c>
      <c r="G16">
        <v>13.2</v>
      </c>
      <c r="H16">
        <v>15.34</v>
      </c>
      <c r="I16">
        <v>4.9730999999999996</v>
      </c>
      <c r="J16">
        <f t="shared" si="1"/>
        <v>4.9733115468409581</v>
      </c>
      <c r="K16">
        <f t="shared" si="2"/>
        <v>4.9654139433551192</v>
      </c>
    </row>
    <row r="17" spans="1:11" x14ac:dyDescent="0.25">
      <c r="A17">
        <v>13</v>
      </c>
      <c r="B17" t="s">
        <v>21</v>
      </c>
      <c r="C17">
        <v>10</v>
      </c>
      <c r="D17">
        <v>8.1370000000000005</v>
      </c>
      <c r="E17">
        <v>3.6198000000000001</v>
      </c>
      <c r="F17">
        <v>16.440000000000001</v>
      </c>
      <c r="G17">
        <v>25.42</v>
      </c>
      <c r="H17">
        <v>15.88</v>
      </c>
      <c r="I17">
        <v>9.8652999999999995</v>
      </c>
      <c r="J17">
        <f t="shared" si="1"/>
        <v>9.8657407407407405</v>
      </c>
      <c r="K17">
        <f t="shared" si="2"/>
        <v>9.8578431372549016</v>
      </c>
    </row>
    <row r="18" spans="1:11" x14ac:dyDescent="0.25">
      <c r="A18">
        <v>14</v>
      </c>
      <c r="B18" t="s">
        <v>21</v>
      </c>
      <c r="C18">
        <v>10</v>
      </c>
      <c r="D18">
        <v>8.1329999999999991</v>
      </c>
      <c r="E18">
        <v>3.6606999999999998</v>
      </c>
      <c r="F18">
        <v>16.57</v>
      </c>
      <c r="G18">
        <v>25.41</v>
      </c>
      <c r="H18">
        <v>15.87</v>
      </c>
      <c r="I18">
        <v>9.9765999999999995</v>
      </c>
      <c r="J18">
        <f t="shared" si="1"/>
        <v>9.9771241830065343</v>
      </c>
      <c r="K18">
        <f t="shared" si="2"/>
        <v>9.9692265795206954</v>
      </c>
    </row>
    <row r="19" spans="1:11" x14ac:dyDescent="0.25">
      <c r="A19">
        <v>15</v>
      </c>
      <c r="B19" t="s">
        <v>22</v>
      </c>
      <c r="C19">
        <v>25</v>
      </c>
      <c r="D19">
        <v>8.0830000000000002</v>
      </c>
      <c r="E19">
        <v>9.1736000000000004</v>
      </c>
      <c r="F19">
        <v>16.93</v>
      </c>
      <c r="G19">
        <v>56.46</v>
      </c>
      <c r="H19">
        <v>15.77</v>
      </c>
      <c r="I19">
        <v>24.9892</v>
      </c>
      <c r="J19">
        <f t="shared" si="1"/>
        <v>24.990468409586057</v>
      </c>
      <c r="K19">
        <f t="shared" si="2"/>
        <v>24.982570806100217</v>
      </c>
    </row>
    <row r="20" spans="1:11" x14ac:dyDescent="0.25">
      <c r="A20">
        <v>16</v>
      </c>
      <c r="B20" t="s">
        <v>22</v>
      </c>
      <c r="C20">
        <v>25</v>
      </c>
      <c r="D20">
        <v>8.093</v>
      </c>
      <c r="E20">
        <v>9.1773000000000007</v>
      </c>
      <c r="F20">
        <v>16.93</v>
      </c>
      <c r="G20">
        <v>56.44</v>
      </c>
      <c r="H20">
        <v>15.76</v>
      </c>
      <c r="I20">
        <v>24.999400000000001</v>
      </c>
      <c r="J20">
        <f t="shared" si="1"/>
        <v>25.00054466230937</v>
      </c>
      <c r="K20">
        <f t="shared" si="2"/>
        <v>24.992647058823529</v>
      </c>
    </row>
    <row r="21" spans="1:11" x14ac:dyDescent="0.25">
      <c r="A21">
        <v>17</v>
      </c>
      <c r="B21" t="s">
        <v>23</v>
      </c>
      <c r="C21">
        <v>50</v>
      </c>
      <c r="D21">
        <v>8.0129999999999999</v>
      </c>
      <c r="E21">
        <v>18.538900000000002</v>
      </c>
      <c r="F21">
        <v>17.440000000000001</v>
      </c>
      <c r="G21">
        <v>95.24</v>
      </c>
      <c r="H21">
        <v>14.97</v>
      </c>
      <c r="I21">
        <v>50.492899999999999</v>
      </c>
      <c r="J21">
        <f t="shared" si="1"/>
        <v>50.495098039215691</v>
      </c>
      <c r="K21">
        <f t="shared" si="2"/>
        <v>50.487200435729847</v>
      </c>
    </row>
    <row r="22" spans="1:11" x14ac:dyDescent="0.25">
      <c r="A22">
        <v>18</v>
      </c>
      <c r="B22" t="s">
        <v>23</v>
      </c>
      <c r="C22">
        <v>50</v>
      </c>
      <c r="D22">
        <v>8.0169999999999995</v>
      </c>
      <c r="E22">
        <v>18.355799999999999</v>
      </c>
      <c r="F22">
        <v>17.34</v>
      </c>
      <c r="G22">
        <v>94.74</v>
      </c>
      <c r="H22">
        <v>14.89</v>
      </c>
      <c r="I22">
        <v>49.994199999999999</v>
      </c>
      <c r="J22">
        <f t="shared" si="1"/>
        <v>49.996459694989099</v>
      </c>
      <c r="K22">
        <f t="shared" si="2"/>
        <v>49.988562091503262</v>
      </c>
    </row>
    <row r="23" spans="1:11" x14ac:dyDescent="0.25">
      <c r="A23">
        <v>19</v>
      </c>
      <c r="B23" t="s">
        <v>24</v>
      </c>
      <c r="C23">
        <v>75</v>
      </c>
      <c r="D23">
        <v>7.9729999999999999</v>
      </c>
      <c r="E23">
        <v>27.4482</v>
      </c>
      <c r="F23">
        <v>17.62</v>
      </c>
      <c r="G23">
        <v>125.27</v>
      </c>
      <c r="H23">
        <v>14.42</v>
      </c>
      <c r="I23">
        <v>74.754499999999993</v>
      </c>
      <c r="J23">
        <f t="shared" si="1"/>
        <v>74.75789760348583</v>
      </c>
      <c r="K23">
        <f t="shared" si="2"/>
        <v>74.75</v>
      </c>
    </row>
    <row r="24" spans="1:11" x14ac:dyDescent="0.25">
      <c r="A24">
        <v>20</v>
      </c>
      <c r="B24" t="s">
        <v>24</v>
      </c>
      <c r="C24">
        <v>75</v>
      </c>
      <c r="D24">
        <v>7.9729999999999999</v>
      </c>
      <c r="E24">
        <v>27.596399999999999</v>
      </c>
      <c r="F24">
        <v>17.63</v>
      </c>
      <c r="G24">
        <v>125.66</v>
      </c>
      <c r="H24">
        <v>14.39</v>
      </c>
      <c r="I24">
        <v>75.158100000000005</v>
      </c>
      <c r="J24">
        <f t="shared" si="1"/>
        <v>75.161492374727658</v>
      </c>
      <c r="K24">
        <f t="shared" si="2"/>
        <v>75.153594771241828</v>
      </c>
    </row>
    <row r="25" spans="1:11" x14ac:dyDescent="0.25">
      <c r="A25">
        <v>21</v>
      </c>
      <c r="B25" t="s">
        <v>25</v>
      </c>
      <c r="C25">
        <v>100</v>
      </c>
      <c r="D25">
        <v>7.9329999999999998</v>
      </c>
      <c r="E25">
        <v>36.6755</v>
      </c>
      <c r="F25">
        <v>17.760000000000002</v>
      </c>
      <c r="G25">
        <v>151.66</v>
      </c>
      <c r="H25">
        <v>13.99</v>
      </c>
      <c r="I25">
        <v>99.882099999999994</v>
      </c>
      <c r="J25">
        <f t="shared" si="1"/>
        <v>99.886710239651393</v>
      </c>
      <c r="K25">
        <f t="shared" si="2"/>
        <v>99.878812636165563</v>
      </c>
    </row>
    <row r="26" spans="1:11" x14ac:dyDescent="0.25">
      <c r="A26">
        <v>22</v>
      </c>
      <c r="B26" t="s">
        <v>25</v>
      </c>
      <c r="C26">
        <v>100</v>
      </c>
      <c r="D26">
        <v>7.92</v>
      </c>
      <c r="E26">
        <v>36.704999999999998</v>
      </c>
      <c r="F26">
        <v>17.77</v>
      </c>
      <c r="G26">
        <v>151.65</v>
      </c>
      <c r="H26">
        <v>13.98</v>
      </c>
      <c r="I26">
        <v>99.962500000000006</v>
      </c>
      <c r="J26">
        <f t="shared" si="1"/>
        <v>99.967047930283201</v>
      </c>
      <c r="K26">
        <f t="shared" si="2"/>
        <v>99.959150326797371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0048648-392E-497B-B7F9-0CB0E472C1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943-3047-4B83-AB1D-02EEB334AA0D}">
  <dimension ref="A1:J20"/>
  <sheetViews>
    <sheetView topLeftCell="J1" workbookViewId="0">
      <selection activeCell="A5" sqref="A5:XFD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96</v>
      </c>
    </row>
    <row r="5" spans="1:10" x14ac:dyDescent="0.25">
      <c r="A5">
        <v>7</v>
      </c>
      <c r="B5" t="s">
        <v>18</v>
      </c>
      <c r="C5">
        <v>1</v>
      </c>
      <c r="D5">
        <v>3.03</v>
      </c>
      <c r="E5">
        <v>0.22950000000000001</v>
      </c>
      <c r="F5">
        <v>25.3</v>
      </c>
      <c r="G5">
        <v>2.34</v>
      </c>
      <c r="H5">
        <v>47.22</v>
      </c>
      <c r="I5">
        <v>0.97640000000000005</v>
      </c>
      <c r="J5">
        <f t="shared" ref="J5:J20" si="0">(E5-0.0317)/0.2186</f>
        <v>0.9048490393412626</v>
      </c>
    </row>
    <row r="6" spans="1:10" x14ac:dyDescent="0.25">
      <c r="A6">
        <v>8</v>
      </c>
      <c r="B6" t="s">
        <v>18</v>
      </c>
      <c r="C6">
        <v>1</v>
      </c>
      <c r="D6">
        <v>3.03</v>
      </c>
      <c r="E6">
        <v>0.2293</v>
      </c>
      <c r="F6">
        <v>24.12</v>
      </c>
      <c r="G6">
        <v>2.35</v>
      </c>
      <c r="H6">
        <v>45.99</v>
      </c>
      <c r="I6">
        <v>0.97519999999999996</v>
      </c>
      <c r="J6">
        <f t="shared" si="0"/>
        <v>0.90393412625800551</v>
      </c>
    </row>
    <row r="7" spans="1:10" x14ac:dyDescent="0.25">
      <c r="A7">
        <v>9</v>
      </c>
      <c r="B7" t="s">
        <v>19</v>
      </c>
      <c r="C7">
        <v>2.5</v>
      </c>
      <c r="D7">
        <v>3.03</v>
      </c>
      <c r="E7">
        <v>0.56079999999999997</v>
      </c>
      <c r="F7">
        <v>22.69</v>
      </c>
      <c r="G7">
        <v>5.68</v>
      </c>
      <c r="H7">
        <v>44.32</v>
      </c>
      <c r="I7">
        <v>2.4882</v>
      </c>
      <c r="J7">
        <f t="shared" si="0"/>
        <v>2.4204025617566334</v>
      </c>
    </row>
    <row r="8" spans="1:10" x14ac:dyDescent="0.25">
      <c r="A8">
        <v>10</v>
      </c>
      <c r="B8" t="s">
        <v>19</v>
      </c>
      <c r="C8">
        <v>2.5</v>
      </c>
      <c r="D8">
        <v>3.0329999999999999</v>
      </c>
      <c r="E8">
        <v>0.56140000000000001</v>
      </c>
      <c r="F8">
        <v>22.51</v>
      </c>
      <c r="G8">
        <v>5.68</v>
      </c>
      <c r="H8">
        <v>44.01</v>
      </c>
      <c r="I8">
        <v>2.4906000000000001</v>
      </c>
      <c r="J8">
        <f t="shared" si="0"/>
        <v>2.4231473010064049</v>
      </c>
    </row>
    <row r="9" spans="1:10" x14ac:dyDescent="0.25">
      <c r="A9">
        <v>11</v>
      </c>
      <c r="B9" t="s">
        <v>20</v>
      </c>
      <c r="C9">
        <v>5</v>
      </c>
      <c r="D9">
        <v>3.0369999999999999</v>
      </c>
      <c r="E9">
        <v>1.1133</v>
      </c>
      <c r="F9">
        <v>22.04</v>
      </c>
      <c r="G9">
        <v>11.15</v>
      </c>
      <c r="H9">
        <v>43.47</v>
      </c>
      <c r="I9">
        <v>5.0091999999999999</v>
      </c>
      <c r="J9">
        <f t="shared" si="0"/>
        <v>4.9478499542543455</v>
      </c>
    </row>
    <row r="10" spans="1:10" x14ac:dyDescent="0.25">
      <c r="A10">
        <v>12</v>
      </c>
      <c r="B10" t="s">
        <v>20</v>
      </c>
      <c r="C10">
        <v>5</v>
      </c>
      <c r="D10">
        <v>3.04</v>
      </c>
      <c r="E10">
        <v>1.1146</v>
      </c>
      <c r="F10">
        <v>21.98</v>
      </c>
      <c r="G10">
        <v>11.16</v>
      </c>
      <c r="H10">
        <v>43.39</v>
      </c>
      <c r="I10">
        <v>5.0151000000000003</v>
      </c>
      <c r="J10">
        <f t="shared" si="0"/>
        <v>4.9537968892955169</v>
      </c>
    </row>
    <row r="11" spans="1:10" x14ac:dyDescent="0.25">
      <c r="A11">
        <v>13</v>
      </c>
      <c r="B11" t="s">
        <v>21</v>
      </c>
      <c r="C11">
        <v>10</v>
      </c>
      <c r="D11">
        <v>3.0369999999999999</v>
      </c>
      <c r="E11">
        <v>2.2143000000000002</v>
      </c>
      <c r="F11">
        <v>21.95</v>
      </c>
      <c r="G11">
        <v>22.1</v>
      </c>
      <c r="H11">
        <v>43.53</v>
      </c>
      <c r="I11">
        <v>10.0334</v>
      </c>
      <c r="J11">
        <f t="shared" si="0"/>
        <v>9.9844464775846316</v>
      </c>
    </row>
    <row r="12" spans="1:10" x14ac:dyDescent="0.25">
      <c r="A12">
        <v>14</v>
      </c>
      <c r="B12" t="s">
        <v>21</v>
      </c>
      <c r="C12">
        <v>10</v>
      </c>
      <c r="D12">
        <v>3.0369999999999999</v>
      </c>
      <c r="E12">
        <v>2.2122000000000002</v>
      </c>
      <c r="F12">
        <v>21.88</v>
      </c>
      <c r="G12">
        <v>22.15</v>
      </c>
      <c r="H12">
        <v>43.51</v>
      </c>
      <c r="I12">
        <v>10.0237</v>
      </c>
      <c r="J12">
        <f t="shared" si="0"/>
        <v>9.9748398902104327</v>
      </c>
    </row>
    <row r="13" spans="1:10" x14ac:dyDescent="0.25">
      <c r="A13">
        <v>15</v>
      </c>
      <c r="B13" t="s">
        <v>22</v>
      </c>
      <c r="C13">
        <v>25</v>
      </c>
      <c r="D13">
        <v>3.05</v>
      </c>
      <c r="E13">
        <v>5.5206999999999997</v>
      </c>
      <c r="F13">
        <v>21.63</v>
      </c>
      <c r="G13">
        <v>54.92</v>
      </c>
      <c r="H13">
        <v>43.43</v>
      </c>
      <c r="I13">
        <v>25.120899999999999</v>
      </c>
      <c r="J13">
        <f t="shared" si="0"/>
        <v>25.109789569990852</v>
      </c>
    </row>
    <row r="14" spans="1:10" x14ac:dyDescent="0.25">
      <c r="A14">
        <v>16</v>
      </c>
      <c r="B14" t="s">
        <v>22</v>
      </c>
      <c r="C14">
        <v>25</v>
      </c>
      <c r="D14">
        <v>3.0529999999999999</v>
      </c>
      <c r="E14">
        <v>5.6058000000000003</v>
      </c>
      <c r="F14">
        <v>21.71</v>
      </c>
      <c r="G14">
        <v>55.75</v>
      </c>
      <c r="H14">
        <v>43.54</v>
      </c>
      <c r="I14">
        <v>25.5091</v>
      </c>
      <c r="J14">
        <f t="shared" si="0"/>
        <v>25.499085086916747</v>
      </c>
    </row>
    <row r="15" spans="1:10" x14ac:dyDescent="0.25">
      <c r="A15">
        <v>17</v>
      </c>
      <c r="B15" t="s">
        <v>23</v>
      </c>
      <c r="C15">
        <v>50</v>
      </c>
      <c r="D15">
        <v>3.0630000000000002</v>
      </c>
      <c r="E15">
        <v>10.9703</v>
      </c>
      <c r="F15">
        <v>21.45</v>
      </c>
      <c r="G15">
        <v>106.76</v>
      </c>
      <c r="H15">
        <v>43.5</v>
      </c>
      <c r="I15">
        <v>49.988199999999999</v>
      </c>
      <c r="J15">
        <f t="shared" si="0"/>
        <v>50.039341262580052</v>
      </c>
    </row>
    <row r="16" spans="1:10" x14ac:dyDescent="0.25">
      <c r="A16">
        <v>18</v>
      </c>
      <c r="B16" t="s">
        <v>23</v>
      </c>
      <c r="C16">
        <v>50</v>
      </c>
      <c r="D16">
        <v>3.06</v>
      </c>
      <c r="E16">
        <v>10.9901</v>
      </c>
      <c r="F16">
        <v>21.48</v>
      </c>
      <c r="G16">
        <v>106.85</v>
      </c>
      <c r="H16">
        <v>43.53</v>
      </c>
      <c r="I16">
        <v>50.078899999999997</v>
      </c>
      <c r="J16">
        <f t="shared" si="0"/>
        <v>50.129917657822503</v>
      </c>
    </row>
    <row r="17" spans="1:10" x14ac:dyDescent="0.25">
      <c r="A17">
        <v>19</v>
      </c>
      <c r="B17" t="s">
        <v>24</v>
      </c>
      <c r="C17">
        <v>75</v>
      </c>
      <c r="D17">
        <v>3.073</v>
      </c>
      <c r="E17">
        <v>16.371099999999998</v>
      </c>
      <c r="F17">
        <v>21.49</v>
      </c>
      <c r="G17">
        <v>153.46</v>
      </c>
      <c r="H17">
        <v>43.42</v>
      </c>
      <c r="I17">
        <v>74.633200000000002</v>
      </c>
      <c r="J17">
        <f t="shared" si="0"/>
        <v>74.745654162854521</v>
      </c>
    </row>
    <row r="18" spans="1:10" x14ac:dyDescent="0.25">
      <c r="A18">
        <v>20</v>
      </c>
      <c r="B18" t="s">
        <v>24</v>
      </c>
      <c r="C18">
        <v>75</v>
      </c>
      <c r="D18">
        <v>3.073</v>
      </c>
      <c r="E18">
        <v>16.41</v>
      </c>
      <c r="F18">
        <v>21.49</v>
      </c>
      <c r="G18">
        <v>153.63999999999999</v>
      </c>
      <c r="H18">
        <v>43.52</v>
      </c>
      <c r="I18">
        <v>74.810500000000005</v>
      </c>
      <c r="J18">
        <f t="shared" si="0"/>
        <v>74.923604757548034</v>
      </c>
    </row>
    <row r="19" spans="1:10" x14ac:dyDescent="0.25">
      <c r="A19">
        <v>21</v>
      </c>
      <c r="B19" t="s">
        <v>25</v>
      </c>
      <c r="C19">
        <v>100</v>
      </c>
      <c r="D19">
        <v>3.0830000000000002</v>
      </c>
      <c r="E19">
        <v>21.914100000000001</v>
      </c>
      <c r="F19">
        <v>21.44</v>
      </c>
      <c r="G19">
        <v>196.39</v>
      </c>
      <c r="H19">
        <v>43.13</v>
      </c>
      <c r="I19">
        <v>99.9268</v>
      </c>
      <c r="J19">
        <f>(E19-0.0317)/0.2186</f>
        <v>100.1024702653248</v>
      </c>
    </row>
    <row r="20" spans="1:10" x14ac:dyDescent="0.25">
      <c r="A20">
        <v>22</v>
      </c>
      <c r="B20" t="s">
        <v>25</v>
      </c>
      <c r="C20">
        <v>100</v>
      </c>
      <c r="D20">
        <v>3.09</v>
      </c>
      <c r="E20">
        <v>21.8687</v>
      </c>
      <c r="F20">
        <v>21.41</v>
      </c>
      <c r="G20">
        <v>196.19</v>
      </c>
      <c r="H20">
        <v>43.08</v>
      </c>
      <c r="I20">
        <v>99.719800000000006</v>
      </c>
      <c r="J20">
        <f t="shared" si="0"/>
        <v>99.894784995425439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1398-863C-424C-AD55-006B45D32DF9}">
  <dimension ref="A1:J26"/>
  <sheetViews>
    <sheetView workbookViewId="0"/>
  </sheetViews>
  <sheetFormatPr defaultRowHeight="15" x14ac:dyDescent="0.25"/>
  <cols>
    <col min="2" max="2" width="11.85546875" bestFit="1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100</v>
      </c>
      <c r="E4" t="s">
        <v>100</v>
      </c>
      <c r="F4" t="s">
        <v>100</v>
      </c>
      <c r="G4" t="s">
        <v>100</v>
      </c>
      <c r="H4" t="s">
        <v>100</v>
      </c>
      <c r="I4" t="s">
        <v>100</v>
      </c>
      <c r="J4" t="s">
        <v>101</v>
      </c>
    </row>
    <row r="5" spans="1:10" x14ac:dyDescent="0.25">
      <c r="A5">
        <v>1</v>
      </c>
      <c r="B5" t="s">
        <v>14</v>
      </c>
      <c r="D5">
        <v>9.1969999999999992</v>
      </c>
      <c r="E5">
        <v>6.4088000000000003</v>
      </c>
      <c r="F5">
        <v>25.02</v>
      </c>
      <c r="G5">
        <v>15.42</v>
      </c>
      <c r="H5">
        <v>12.18</v>
      </c>
      <c r="I5">
        <v>24.935300000000002</v>
      </c>
      <c r="J5">
        <f>(E5+0.0693)/0.26</f>
        <v>24.915769230769232</v>
      </c>
    </row>
    <row r="6" spans="1:10" x14ac:dyDescent="0.25">
      <c r="A6">
        <v>2</v>
      </c>
      <c r="B6" t="s">
        <v>14</v>
      </c>
      <c r="D6">
        <v>9.1969999999999992</v>
      </c>
      <c r="E6">
        <v>6.4157999999999999</v>
      </c>
      <c r="F6">
        <v>25.07</v>
      </c>
      <c r="G6">
        <v>15.42</v>
      </c>
      <c r="H6">
        <v>12.16</v>
      </c>
      <c r="I6">
        <v>24.962199999999999</v>
      </c>
      <c r="J6">
        <f t="shared" ref="J6:J26" si="0">(E6+0.0693)/0.26</f>
        <v>24.942692307692308</v>
      </c>
    </row>
    <row r="7" spans="1:10" x14ac:dyDescent="0.25">
      <c r="A7">
        <v>3</v>
      </c>
      <c r="B7" t="s">
        <v>15</v>
      </c>
      <c r="D7">
        <v>9.2970000000000006</v>
      </c>
      <c r="E7">
        <v>1.4800000000000001E-2</v>
      </c>
      <c r="F7">
        <v>41.01</v>
      </c>
      <c r="G7">
        <v>0.03</v>
      </c>
      <c r="H7">
        <v>31.73</v>
      </c>
      <c r="I7">
        <v>0.25679999999999997</v>
      </c>
      <c r="J7">
        <f t="shared" si="0"/>
        <v>0.32346153846153847</v>
      </c>
    </row>
    <row r="8" spans="1:10" x14ac:dyDescent="0.25">
      <c r="A8">
        <v>4</v>
      </c>
      <c r="B8" t="s">
        <v>15</v>
      </c>
      <c r="D8">
        <v>9.3469999999999995</v>
      </c>
      <c r="E8">
        <v>7.7999999999999996E-3</v>
      </c>
      <c r="F8">
        <v>43.34</v>
      </c>
      <c r="G8">
        <v>0.02</v>
      </c>
      <c r="H8">
        <v>31.64</v>
      </c>
      <c r="I8">
        <v>0.2298</v>
      </c>
      <c r="J8">
        <f t="shared" si="0"/>
        <v>0.29653846153846153</v>
      </c>
    </row>
    <row r="9" spans="1:10" x14ac:dyDescent="0.25">
      <c r="A9">
        <v>5</v>
      </c>
      <c r="B9" t="s">
        <v>17</v>
      </c>
      <c r="D9">
        <v>9.31</v>
      </c>
      <c r="E9">
        <v>4.4000000000000003E-3</v>
      </c>
      <c r="F9">
        <v>37.090000000000003</v>
      </c>
      <c r="G9">
        <v>0.01</v>
      </c>
      <c r="H9">
        <v>23.16</v>
      </c>
      <c r="I9">
        <v>0.2167</v>
      </c>
      <c r="J9">
        <f t="shared" si="0"/>
        <v>0.28346153846153843</v>
      </c>
    </row>
    <row r="10" spans="1:10" x14ac:dyDescent="0.25">
      <c r="A10">
        <v>6</v>
      </c>
      <c r="B10" t="s">
        <v>17</v>
      </c>
      <c r="D10">
        <v>9.3469999999999995</v>
      </c>
      <c r="E10">
        <v>3.3E-3</v>
      </c>
      <c r="F10">
        <v>40.67</v>
      </c>
      <c r="G10">
        <v>0.01</v>
      </c>
      <c r="H10">
        <v>24.38</v>
      </c>
      <c r="I10">
        <v>0.21249999999999999</v>
      </c>
      <c r="J10">
        <f t="shared" si="0"/>
        <v>0.27923076923076923</v>
      </c>
    </row>
    <row r="11" spans="1:10" x14ac:dyDescent="0.25">
      <c r="A11">
        <v>7</v>
      </c>
      <c r="B11" t="s">
        <v>18</v>
      </c>
      <c r="C11">
        <v>1</v>
      </c>
      <c r="D11">
        <v>9.33</v>
      </c>
      <c r="E11">
        <v>0.20419999999999999</v>
      </c>
      <c r="F11">
        <v>22.51</v>
      </c>
      <c r="G11">
        <v>0.55000000000000004</v>
      </c>
      <c r="H11">
        <v>11.13</v>
      </c>
      <c r="I11">
        <v>0.98799999999999999</v>
      </c>
      <c r="J11">
        <f t="shared" si="0"/>
        <v>1.0519230769230767</v>
      </c>
    </row>
    <row r="12" spans="1:10" x14ac:dyDescent="0.25">
      <c r="A12">
        <v>8</v>
      </c>
      <c r="B12" t="s">
        <v>18</v>
      </c>
      <c r="C12">
        <v>1</v>
      </c>
      <c r="D12">
        <v>9.33</v>
      </c>
      <c r="E12">
        <v>0.2198</v>
      </c>
      <c r="F12">
        <v>23.13</v>
      </c>
      <c r="G12">
        <v>0.59</v>
      </c>
      <c r="H12">
        <v>11.62</v>
      </c>
      <c r="I12">
        <v>1.0482</v>
      </c>
      <c r="J12">
        <f t="shared" si="0"/>
        <v>1.111923076923077</v>
      </c>
    </row>
    <row r="13" spans="1:10" x14ac:dyDescent="0.25">
      <c r="A13">
        <v>9</v>
      </c>
      <c r="B13" t="s">
        <v>19</v>
      </c>
      <c r="C13">
        <v>2.5</v>
      </c>
      <c r="D13">
        <v>9.32</v>
      </c>
      <c r="E13">
        <v>0.59770000000000001</v>
      </c>
      <c r="F13">
        <v>24.18</v>
      </c>
      <c r="G13">
        <v>1.54</v>
      </c>
      <c r="H13">
        <v>12.02</v>
      </c>
      <c r="I13">
        <v>2.5066000000000002</v>
      </c>
      <c r="J13">
        <f t="shared" si="0"/>
        <v>2.5653846153846156</v>
      </c>
    </row>
    <row r="14" spans="1:10" x14ac:dyDescent="0.25">
      <c r="A14">
        <v>10</v>
      </c>
      <c r="B14" t="s">
        <v>19</v>
      </c>
      <c r="C14">
        <v>2.5</v>
      </c>
      <c r="D14">
        <v>9.32</v>
      </c>
      <c r="E14">
        <v>0.60770000000000002</v>
      </c>
      <c r="F14">
        <v>24.36</v>
      </c>
      <c r="G14">
        <v>1.58</v>
      </c>
      <c r="H14">
        <v>12.22</v>
      </c>
      <c r="I14">
        <v>2.5451000000000001</v>
      </c>
      <c r="J14">
        <f t="shared" si="0"/>
        <v>2.6038461538461539</v>
      </c>
    </row>
    <row r="15" spans="1:10" x14ac:dyDescent="0.25">
      <c r="A15">
        <v>11</v>
      </c>
      <c r="B15" t="s">
        <v>20</v>
      </c>
      <c r="C15">
        <v>5</v>
      </c>
      <c r="D15">
        <v>9.31</v>
      </c>
      <c r="E15">
        <v>1.2488999999999999</v>
      </c>
      <c r="F15">
        <v>24.72</v>
      </c>
      <c r="G15">
        <v>3.15</v>
      </c>
      <c r="H15">
        <v>12.3</v>
      </c>
      <c r="I15">
        <v>5.0199999999999996</v>
      </c>
      <c r="J15">
        <f t="shared" si="0"/>
        <v>5.0699999999999994</v>
      </c>
    </row>
    <row r="16" spans="1:10" x14ac:dyDescent="0.25">
      <c r="A16">
        <v>12</v>
      </c>
      <c r="B16" t="s">
        <v>20</v>
      </c>
      <c r="C16">
        <v>5</v>
      </c>
      <c r="D16">
        <v>9.31</v>
      </c>
      <c r="E16">
        <v>1.2588999999999999</v>
      </c>
      <c r="F16">
        <v>24.83</v>
      </c>
      <c r="G16">
        <v>3.18</v>
      </c>
      <c r="H16">
        <v>12.36</v>
      </c>
      <c r="I16">
        <v>5.0585000000000004</v>
      </c>
      <c r="J16">
        <f t="shared" si="0"/>
        <v>5.1084615384615377</v>
      </c>
    </row>
    <row r="17" spans="1:10" x14ac:dyDescent="0.25">
      <c r="A17">
        <v>13</v>
      </c>
      <c r="B17" t="s">
        <v>21</v>
      </c>
      <c r="C17">
        <v>10</v>
      </c>
      <c r="D17">
        <v>9.2729999999999997</v>
      </c>
      <c r="E17">
        <v>2.5065</v>
      </c>
      <c r="F17">
        <v>24.85</v>
      </c>
      <c r="G17">
        <v>6.22</v>
      </c>
      <c r="H17">
        <v>12.24</v>
      </c>
      <c r="I17">
        <v>9.8737999999999992</v>
      </c>
      <c r="J17">
        <f t="shared" si="0"/>
        <v>9.9069230769230767</v>
      </c>
    </row>
    <row r="18" spans="1:10" x14ac:dyDescent="0.25">
      <c r="A18">
        <v>14</v>
      </c>
      <c r="B18" t="s">
        <v>21</v>
      </c>
      <c r="C18">
        <v>10</v>
      </c>
      <c r="D18">
        <v>9.2729999999999997</v>
      </c>
      <c r="E18">
        <v>2.5215999999999998</v>
      </c>
      <c r="F18">
        <v>24.94</v>
      </c>
      <c r="G18">
        <v>6.25</v>
      </c>
      <c r="H18">
        <v>12.28</v>
      </c>
      <c r="I18">
        <v>9.9321000000000002</v>
      </c>
      <c r="J18">
        <f t="shared" si="0"/>
        <v>9.9649999999999999</v>
      </c>
    </row>
    <row r="19" spans="1:10" x14ac:dyDescent="0.25">
      <c r="A19">
        <v>15</v>
      </c>
      <c r="B19" t="s">
        <v>22</v>
      </c>
      <c r="C19">
        <v>25</v>
      </c>
      <c r="D19">
        <v>9.1969999999999992</v>
      </c>
      <c r="E19">
        <v>6.3742000000000001</v>
      </c>
      <c r="F19">
        <v>24.98</v>
      </c>
      <c r="G19">
        <v>15.36</v>
      </c>
      <c r="H19">
        <v>12.15</v>
      </c>
      <c r="I19">
        <v>24.8018</v>
      </c>
      <c r="J19">
        <f t="shared" si="0"/>
        <v>24.782692307692308</v>
      </c>
    </row>
    <row r="20" spans="1:10" x14ac:dyDescent="0.25">
      <c r="A20">
        <v>16</v>
      </c>
      <c r="B20" t="s">
        <v>22</v>
      </c>
      <c r="C20">
        <v>25</v>
      </c>
      <c r="D20">
        <v>9.1999999999999993</v>
      </c>
      <c r="E20">
        <v>6.4668999999999999</v>
      </c>
      <c r="F20">
        <v>25.04</v>
      </c>
      <c r="G20">
        <v>15.57</v>
      </c>
      <c r="H20">
        <v>12.16</v>
      </c>
      <c r="I20">
        <v>25.159700000000001</v>
      </c>
      <c r="J20">
        <f t="shared" si="0"/>
        <v>25.139230769230767</v>
      </c>
    </row>
    <row r="21" spans="1:10" x14ac:dyDescent="0.25">
      <c r="A21">
        <v>17</v>
      </c>
      <c r="B21" t="s">
        <v>23</v>
      </c>
      <c r="C21">
        <v>50</v>
      </c>
      <c r="D21">
        <v>9.09</v>
      </c>
      <c r="E21">
        <v>12.9101</v>
      </c>
      <c r="F21">
        <v>25.24</v>
      </c>
      <c r="G21">
        <v>29.47</v>
      </c>
      <c r="H21">
        <v>12.01</v>
      </c>
      <c r="I21">
        <v>50.027700000000003</v>
      </c>
      <c r="J21">
        <f t="shared" si="0"/>
        <v>49.920769230769231</v>
      </c>
    </row>
    <row r="22" spans="1:10" x14ac:dyDescent="0.25">
      <c r="A22">
        <v>18</v>
      </c>
      <c r="B22" t="s">
        <v>23</v>
      </c>
      <c r="C22">
        <v>50</v>
      </c>
      <c r="D22">
        <v>9.09</v>
      </c>
      <c r="E22">
        <v>12.923400000000001</v>
      </c>
      <c r="F22">
        <v>25.26</v>
      </c>
      <c r="G22">
        <v>29.48</v>
      </c>
      <c r="H22">
        <v>12.01</v>
      </c>
      <c r="I22">
        <v>50.079000000000001</v>
      </c>
      <c r="J22">
        <f t="shared" si="0"/>
        <v>49.971923076923076</v>
      </c>
    </row>
    <row r="23" spans="1:10" x14ac:dyDescent="0.25">
      <c r="A23">
        <v>19</v>
      </c>
      <c r="B23" t="s">
        <v>24</v>
      </c>
      <c r="C23">
        <v>75</v>
      </c>
      <c r="D23">
        <v>9.0069999999999997</v>
      </c>
      <c r="E23">
        <v>19.258299999999998</v>
      </c>
      <c r="F23">
        <v>25.28</v>
      </c>
      <c r="G23">
        <v>41.68</v>
      </c>
      <c r="H23">
        <v>11.79</v>
      </c>
      <c r="I23">
        <v>74.529300000000006</v>
      </c>
      <c r="J23">
        <f t="shared" si="0"/>
        <v>74.336923076923057</v>
      </c>
    </row>
    <row r="24" spans="1:10" x14ac:dyDescent="0.25">
      <c r="A24">
        <v>20</v>
      </c>
      <c r="B24" t="s">
        <v>24</v>
      </c>
      <c r="C24">
        <v>75</v>
      </c>
      <c r="D24">
        <v>9.0030000000000001</v>
      </c>
      <c r="E24">
        <v>19.3248</v>
      </c>
      <c r="F24">
        <v>25.31</v>
      </c>
      <c r="G24">
        <v>41.75</v>
      </c>
      <c r="H24">
        <v>11.83</v>
      </c>
      <c r="I24">
        <v>74.786000000000001</v>
      </c>
      <c r="J24">
        <f t="shared" si="0"/>
        <v>74.592692307692303</v>
      </c>
    </row>
    <row r="25" spans="1:10" x14ac:dyDescent="0.25">
      <c r="A25">
        <v>21</v>
      </c>
      <c r="B25" t="s">
        <v>25</v>
      </c>
      <c r="C25">
        <v>100</v>
      </c>
      <c r="D25">
        <v>8.9329999999999998</v>
      </c>
      <c r="E25">
        <v>26.052600000000002</v>
      </c>
      <c r="F25">
        <v>25.48</v>
      </c>
      <c r="G25">
        <v>53.44</v>
      </c>
      <c r="H25">
        <v>11.74</v>
      </c>
      <c r="I25">
        <v>100.753</v>
      </c>
      <c r="J25">
        <f t="shared" si="0"/>
        <v>100.46884615384614</v>
      </c>
    </row>
    <row r="26" spans="1:10" x14ac:dyDescent="0.25">
      <c r="A26">
        <v>22</v>
      </c>
      <c r="B26" t="s">
        <v>25</v>
      </c>
      <c r="C26">
        <v>100</v>
      </c>
      <c r="D26">
        <v>8.9369999999999994</v>
      </c>
      <c r="E26">
        <v>26.037199999999999</v>
      </c>
      <c r="F26">
        <v>25.49</v>
      </c>
      <c r="G26">
        <v>53.48</v>
      </c>
      <c r="H26">
        <v>11.74</v>
      </c>
      <c r="I26">
        <v>100.6932</v>
      </c>
      <c r="J26">
        <f t="shared" si="0"/>
        <v>100.40961538461536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66653EC-FEAC-4B99-B4F1-A71418C72B42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51FDC3BFC67E4CB238D42F5AE25BE4" ma:contentTypeVersion="9" ma:contentTypeDescription="Create a new document." ma:contentTypeScope="" ma:versionID="e3ebe91298d104abb47d3df1787df2f9">
  <xsd:schema xmlns:xsd="http://www.w3.org/2001/XMLSchema" xmlns:xs="http://www.w3.org/2001/XMLSchema" xmlns:p="http://schemas.microsoft.com/office/2006/metadata/properties" xmlns:ns3="ce4c9300-43b4-4cf5-a574-03edfaa98caf" targetNamespace="http://schemas.microsoft.com/office/2006/metadata/properties" ma:root="true" ma:fieldsID="c5194c83695aa6a3ca70b3af7f2ef383" ns3:_="">
    <xsd:import namespace="ce4c9300-43b4-4cf5-a574-03edfaa98c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c9300-43b4-4cf5-a574-03edfaa98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B5143B-BA46-46F8-82D1-94F88A17AB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536349-18F2-47F9-B769-CFE5A50C8B2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e4c9300-43b4-4cf5-a574-03edfaa98c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B8BB06-8426-42B8-A8E9-E610856A1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c9300-43b4-4cf5-a574-03edfaa98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Cl</vt:lpstr>
      <vt:lpstr>data SO4</vt:lpstr>
      <vt:lpstr>data Na</vt:lpstr>
      <vt:lpstr>data Ca</vt:lpstr>
      <vt:lpstr>data Mg</vt:lpstr>
      <vt:lpstr>std Cl</vt:lpstr>
      <vt:lpstr>std SO4</vt:lpstr>
      <vt:lpstr>std Na</vt:lpstr>
      <vt:lpstr>std Ca </vt:lpstr>
      <vt:lpstr>std 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2022-02-07T09:01:49Z</dcterms:created>
  <dcterms:modified xsi:type="dcterms:W3CDTF">2022-02-13T17:54:11Z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0x0101000D51FDC3BFC67E4CB238D42F5AE25BE4</vt:lpwstr>
  </property>
  <property fmtid="{D5CDD505-2E9C-101B-9397-08002B2CF9AE}" pid="3" name="_dlc_DocIdItemGuid">
    <vt:lpwstr>730f1c04-8cb3-4c5f-b027-4901bff5e5bf</vt:lpwstr>
  </property>
</Properties>
</file>