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.sharepoint.com/sites/Pro-017826/Shared Documents/Cooling tower/Steffen + Lærke/Experimentielt/"/>
    </mc:Choice>
  </mc:AlternateContent>
  <xr:revisionPtr revIDLastSave="285" documentId="14_{3E1DC65D-6C18-4CE4-9D1E-A3AB1A8C78A6}" xr6:coauthVersionLast="46" xr6:coauthVersionMax="46" xr10:uidLastSave="{0A7954DD-4369-40A3-AF97-BA4E091ED5B1}"/>
  <bookViews>
    <workbookView xWindow="-120" yWindow="-120" windowWidth="29040" windowHeight="15840" activeTab="2" xr2:uid="{37AD0439-72EF-4281-B5C1-6EBAC488214F}"/>
  </bookViews>
  <sheets>
    <sheet name="CT vand" sheetId="1" r:id="rId1"/>
    <sheet name="3 mM NaCl" sheetId="2" r:id="rId2"/>
    <sheet name="buff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46" i="3" l="1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H29" i="3"/>
  <c r="C29" i="3"/>
  <c r="H28" i="3"/>
  <c r="C28" i="3"/>
  <c r="H27" i="3"/>
  <c r="C27" i="3"/>
  <c r="H26" i="3"/>
  <c r="C26" i="3"/>
  <c r="H25" i="3"/>
  <c r="C25" i="3"/>
  <c r="H24" i="3"/>
  <c r="C24" i="3"/>
  <c r="H23" i="3"/>
  <c r="C23" i="3"/>
  <c r="H22" i="3"/>
  <c r="C22" i="3"/>
  <c r="H21" i="3"/>
  <c r="C21" i="3"/>
  <c r="C20" i="3"/>
  <c r="C19" i="3"/>
  <c r="H18" i="3"/>
  <c r="C18" i="3"/>
  <c r="H17" i="3"/>
  <c r="C17" i="3"/>
  <c r="H16" i="3"/>
  <c r="C16" i="3"/>
  <c r="H15" i="3"/>
  <c r="H14" i="3"/>
  <c r="C14" i="3"/>
  <c r="H13" i="3"/>
  <c r="C13" i="3"/>
  <c r="H12" i="3"/>
  <c r="C12" i="3"/>
  <c r="H11" i="3"/>
  <c r="C11" i="3"/>
  <c r="H10" i="3"/>
  <c r="C10" i="3"/>
  <c r="H9" i="3"/>
  <c r="C9" i="3"/>
  <c r="H8" i="3"/>
  <c r="C8" i="3"/>
  <c r="H7" i="3"/>
  <c r="C7" i="3"/>
  <c r="H6" i="3"/>
  <c r="C6" i="3"/>
  <c r="H5" i="3"/>
  <c r="C43" i="2"/>
  <c r="C44" i="2"/>
  <c r="C45" i="2"/>
  <c r="C46" i="2"/>
  <c r="C35" i="2"/>
  <c r="C36" i="2"/>
  <c r="C37" i="2"/>
  <c r="C38" i="2"/>
  <c r="C39" i="2"/>
  <c r="C40" i="2"/>
  <c r="C41" i="2"/>
  <c r="C42" i="2"/>
  <c r="C24" i="2"/>
  <c r="C25" i="2"/>
  <c r="C26" i="2"/>
  <c r="C27" i="2"/>
  <c r="C28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1" i="2"/>
  <c r="H22" i="2"/>
  <c r="H23" i="2"/>
  <c r="H24" i="2"/>
  <c r="H25" i="2"/>
  <c r="H26" i="2"/>
  <c r="H27" i="2"/>
  <c r="H28" i="2"/>
  <c r="H29" i="2"/>
  <c r="H5" i="2"/>
  <c r="C33" i="2"/>
  <c r="C34" i="2"/>
  <c r="C5" i="2"/>
  <c r="C6" i="2"/>
  <c r="G26" i="1"/>
  <c r="C33" i="1"/>
  <c r="C34" i="1"/>
  <c r="C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32" i="1" s="1"/>
  <c r="C12" i="1" l="1"/>
  <c r="C27" i="1"/>
  <c r="C26" i="1"/>
  <c r="C25" i="1"/>
  <c r="C10" i="1"/>
  <c r="C9" i="1"/>
  <c r="C20" i="1"/>
  <c r="C8" i="1"/>
  <c r="C19" i="1"/>
  <c r="C7" i="1"/>
  <c r="C30" i="1"/>
  <c r="C18" i="1"/>
  <c r="C6" i="1"/>
  <c r="C24" i="1"/>
  <c r="C23" i="1"/>
  <c r="C11" i="1"/>
  <c r="C22" i="1"/>
  <c r="C21" i="1"/>
  <c r="C31" i="1"/>
  <c r="C29" i="1"/>
  <c r="C17" i="1"/>
  <c r="C15" i="1"/>
  <c r="C14" i="1"/>
  <c r="C13" i="1"/>
  <c r="C28" i="1"/>
  <c r="C16" i="1"/>
  <c r="G15" i="1"/>
  <c r="G22" i="1" s="1"/>
  <c r="C7" i="2" l="1"/>
  <c r="G23" i="1"/>
  <c r="C8" i="2" l="1"/>
  <c r="G24" i="1"/>
  <c r="C9" i="2" l="1"/>
  <c r="G25" i="1"/>
  <c r="C10" i="2" l="1"/>
  <c r="G27" i="1"/>
  <c r="C11" i="2" l="1"/>
  <c r="G28" i="1"/>
  <c r="C12" i="2" l="1"/>
  <c r="G29" i="1"/>
  <c r="C13" i="2" l="1"/>
  <c r="C14" i="2" l="1"/>
  <c r="C16" i="2" l="1"/>
  <c r="C17" i="2" l="1"/>
  <c r="C18" i="2" l="1"/>
  <c r="C19" i="2" l="1"/>
  <c r="C20" i="2" l="1"/>
  <c r="C21" i="2" l="1"/>
  <c r="C22" i="2" l="1"/>
  <c r="C23" i="2" l="1"/>
  <c r="C29" i="2" l="1"/>
  <c r="C30" i="2" l="1"/>
  <c r="C31" i="2" l="1"/>
  <c r="C32" i="2"/>
</calcChain>
</file>

<file path=xl/sharedStrings.xml><?xml version="1.0" encoding="utf-8"?>
<sst xmlns="http://schemas.openxmlformats.org/spreadsheetml/2006/main" count="39" uniqueCount="12">
  <si>
    <t>pH</t>
  </si>
  <si>
    <t xml:space="preserve">mL </t>
  </si>
  <si>
    <t>start</t>
  </si>
  <si>
    <t xml:space="preserve">w/ 0,1 M NaOH  </t>
  </si>
  <si>
    <t>w/ 0,1 M HCl</t>
  </si>
  <si>
    <t>n H+</t>
  </si>
  <si>
    <t>c=n/V</t>
  </si>
  <si>
    <t xml:space="preserve">n </t>
  </si>
  <si>
    <t>w/ 0,01 M HCl</t>
  </si>
  <si>
    <t>Acid</t>
  </si>
  <si>
    <t>Base</t>
  </si>
  <si>
    <t xml:space="preserve">w/ 0,01 M NaOH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</si>
</sst>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Titrering</a:t>
            </a:r>
            <a:r>
              <a:rPr lang="en-US" baseline="0"/>
              <a:t> af CT vand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'CT vand'!$B$3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'CT vand'!$C$4:$C$34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</c:numCache>
            </c:numRef>
          </c:xVal>
          <c:yVal>
            <c:numRef>
              <c:f>'CT vand'!$D$4:$D$34</c:f>
              <c:numCache>
                <c:formatCode>General</c:formatCode>
                <c:ptCount val="31"/>
                <c:pt idx="0">
                  <c:v>8.85</c:v>
                </c:pt>
                <c:pt idx="1">
                  <c:v>9.1300000000000008</c:v>
                </c:pt>
                <c:pt idx="2">
                  <c:v>9.32</c:v>
                </c:pt>
                <c:pt idx="3">
                  <c:v>9.57</c:v>
                </c:pt>
                <c:pt idx="4">
                  <c:v>9.67</c:v>
                </c:pt>
                <c:pt idx="5">
                  <c:v>9.76</c:v>
                </c:pt>
                <c:pt idx="6">
                  <c:v>9.83</c:v>
                </c:pt>
                <c:pt idx="7">
                  <c:v>9.9</c:v>
                </c:pt>
                <c:pt idx="8">
                  <c:v>9.9700000000000006</c:v>
                </c:pt>
                <c:pt idx="9">
                  <c:v>10.029999999999999</c:v>
                </c:pt>
                <c:pt idx="10">
                  <c:v>10.1</c:v>
                </c:pt>
                <c:pt idx="11">
                  <c:v>10.15</c:v>
                </c:pt>
                <c:pt idx="12">
                  <c:v>10.210000000000001</c:v>
                </c:pt>
                <c:pt idx="13">
                  <c:v>10.27</c:v>
                </c:pt>
                <c:pt idx="14">
                  <c:v>10.33</c:v>
                </c:pt>
                <c:pt idx="15">
                  <c:v>10.39</c:v>
                </c:pt>
                <c:pt idx="16">
                  <c:v>10.44</c:v>
                </c:pt>
                <c:pt idx="17">
                  <c:v>10.51</c:v>
                </c:pt>
                <c:pt idx="18">
                  <c:v>10.57</c:v>
                </c:pt>
                <c:pt idx="19">
                  <c:v>10.63</c:v>
                </c:pt>
                <c:pt idx="20">
                  <c:v>10.69</c:v>
                </c:pt>
                <c:pt idx="21">
                  <c:v>10.77</c:v>
                </c:pt>
                <c:pt idx="22">
                  <c:v>10.83</c:v>
                </c:pt>
                <c:pt idx="23">
                  <c:v>10.9</c:v>
                </c:pt>
                <c:pt idx="24">
                  <c:v>10.97</c:v>
                </c:pt>
                <c:pt idx="25">
                  <c:v>11.05</c:v>
                </c:pt>
                <c:pt idx="26">
                  <c:v>11.11</c:v>
                </c:pt>
                <c:pt idx="27">
                  <c:v>11.18</c:v>
                </c:pt>
                <c:pt idx="28">
                  <c:v>11.24</c:v>
                </c:pt>
                <c:pt idx="29">
                  <c:v>11.3</c:v>
                </c:pt>
                <c:pt idx="30">
                  <c:v>11.36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4-492F-BBC0-7E0F34492007}"/>
            </c:ext>
          </c:extLst>
        </c:ser>
        <c:ser>
          <c:idx val="1"/>
          <c:order val="1"/>
          <c:tx>
            <c:strRef>
              <c:f>'CT vand'!$G$3</c:f>
              <c:strCache>
                <c:ptCount val="1"/>
                <c:pt idx="0">
                  <c:v>Acid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'CT vand'!$H$4:$H$29</c:f>
              <c:numCache>
                <c:formatCode>General</c:formatCode>
                <c:ptCount val="26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-0.05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-0.08</c:v>
                </c:pt>
                <c:pt idx="10">
                  <c:v>-0.09</c:v>
                </c:pt>
                <c:pt idx="11">
                  <c:v>-0.1</c:v>
                </c:pt>
                <c:pt idx="12">
                  <c:v>-0.1</c:v>
                </c:pt>
                <c:pt idx="13">
                  <c:v>-0.11</c:v>
                </c:pt>
                <c:pt idx="14">
                  <c:v>-0.12</c:v>
                </c:pt>
                <c:pt idx="15">
                  <c:v>-0.13</c:v>
                </c:pt>
                <c:pt idx="16">
                  <c:v>-0.14000000000000001</c:v>
                </c:pt>
                <c:pt idx="17">
                  <c:v>-0.15</c:v>
                </c:pt>
                <c:pt idx="18">
                  <c:v>-0.15000000000000002</c:v>
                </c:pt>
                <c:pt idx="19">
                  <c:v>-0.2</c:v>
                </c:pt>
                <c:pt idx="20">
                  <c:v>-0.25</c:v>
                </c:pt>
                <c:pt idx="21">
                  <c:v>-0.30000000000000004</c:v>
                </c:pt>
                <c:pt idx="22">
                  <c:v>-0.35000000000000003</c:v>
                </c:pt>
                <c:pt idx="23">
                  <c:v>-0.4</c:v>
                </c:pt>
                <c:pt idx="24">
                  <c:v>-0.45</c:v>
                </c:pt>
                <c:pt idx="25">
                  <c:v>-0.5</c:v>
                </c:pt>
              </c:numCache>
            </c:numRef>
          </c:xVal>
          <c:yVal>
            <c:numRef>
              <c:f>'CT vand'!$I$4:$I$29</c:f>
              <c:numCache>
                <c:formatCode>General</c:formatCode>
                <c:ptCount val="26"/>
                <c:pt idx="0">
                  <c:v>8.8000000000000007</c:v>
                </c:pt>
                <c:pt idx="1">
                  <c:v>8.6999999999999993</c:v>
                </c:pt>
                <c:pt idx="2">
                  <c:v>8.57</c:v>
                </c:pt>
                <c:pt idx="3">
                  <c:v>8.43</c:v>
                </c:pt>
                <c:pt idx="4">
                  <c:v>8.26</c:v>
                </c:pt>
                <c:pt idx="5">
                  <c:v>8.1</c:v>
                </c:pt>
                <c:pt idx="6">
                  <c:v>8.07</c:v>
                </c:pt>
                <c:pt idx="7">
                  <c:v>7.92</c:v>
                </c:pt>
                <c:pt idx="8">
                  <c:v>7.8</c:v>
                </c:pt>
                <c:pt idx="9">
                  <c:v>7.7</c:v>
                </c:pt>
                <c:pt idx="10">
                  <c:v>7.62</c:v>
                </c:pt>
                <c:pt idx="11">
                  <c:v>7.54</c:v>
                </c:pt>
                <c:pt idx="12">
                  <c:v>7.54</c:v>
                </c:pt>
                <c:pt idx="13">
                  <c:v>7.48</c:v>
                </c:pt>
                <c:pt idx="14">
                  <c:v>7.42</c:v>
                </c:pt>
                <c:pt idx="15">
                  <c:v>7.36</c:v>
                </c:pt>
                <c:pt idx="16">
                  <c:v>7.31</c:v>
                </c:pt>
                <c:pt idx="17">
                  <c:v>7.26</c:v>
                </c:pt>
                <c:pt idx="18">
                  <c:v>7.26</c:v>
                </c:pt>
                <c:pt idx="19">
                  <c:v>7.06</c:v>
                </c:pt>
                <c:pt idx="20">
                  <c:v>6.91</c:v>
                </c:pt>
                <c:pt idx="21">
                  <c:v>6.78</c:v>
                </c:pt>
                <c:pt idx="22">
                  <c:v>6.67</c:v>
                </c:pt>
                <c:pt idx="23">
                  <c:v>6.57</c:v>
                </c:pt>
                <c:pt idx="24">
                  <c:v>6.48</c:v>
                </c:pt>
                <c:pt idx="25">
                  <c:v>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4-492F-BBC0-7E0F3449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74856"/>
        <c:axId val="708277480"/>
      </c:scatterChart>
      <c:valAx>
        <c:axId val="708274856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7480"/>
        <c:crosses val="autoZero"/>
        <c:crossBetween val="midCat"/>
      </c:valAx>
      <c:valAx>
        <c:axId val="7082774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Titrering</a:t>
            </a:r>
            <a:r>
              <a:rPr lang="en-US" baseline="0"/>
              <a:t> af 3mM NaCl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mM NaCl'!$B$3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mM NaCl'!$C$15:$C$46</c:f>
              <c:numCache>
                <c:formatCode>General</c:formatCode>
                <c:ptCount val="3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6.9999999999999993E-3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1.1000000000000001E-2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1.3999999999999999E-2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2.1000000000000001E-2</c:v>
                </c:pt>
                <c:pt idx="21">
                  <c:v>2.3E-2</c:v>
                </c:pt>
                <c:pt idx="22">
                  <c:v>2.5000000000000001E-2</c:v>
                </c:pt>
                <c:pt idx="23">
                  <c:v>2.7000000000000003E-2</c:v>
                </c:pt>
                <c:pt idx="24">
                  <c:v>3.2000000000000001E-2</c:v>
                </c:pt>
                <c:pt idx="25">
                  <c:v>3.7000000000000005E-2</c:v>
                </c:pt>
                <c:pt idx="26">
                  <c:v>4.7E-2</c:v>
                </c:pt>
                <c:pt idx="27">
                  <c:v>5.7000000000000002E-2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'3 mM NaCl'!$D$15:$D$46</c:f>
              <c:numCache>
                <c:formatCode>General</c:formatCode>
                <c:ptCount val="32"/>
                <c:pt idx="0">
                  <c:v>5.93</c:v>
                </c:pt>
                <c:pt idx="1">
                  <c:v>6.53</c:v>
                </c:pt>
                <c:pt idx="2">
                  <c:v>7.06</c:v>
                </c:pt>
                <c:pt idx="3">
                  <c:v>7.44</c:v>
                </c:pt>
                <c:pt idx="4">
                  <c:v>7.56</c:v>
                </c:pt>
                <c:pt idx="5">
                  <c:v>8.14</c:v>
                </c:pt>
                <c:pt idx="6">
                  <c:v>8.66</c:v>
                </c:pt>
                <c:pt idx="7">
                  <c:v>8.98</c:v>
                </c:pt>
                <c:pt idx="8">
                  <c:v>9.18</c:v>
                </c:pt>
                <c:pt idx="9">
                  <c:v>9.2899999999999991</c:v>
                </c:pt>
                <c:pt idx="10">
                  <c:v>9.3800000000000008</c:v>
                </c:pt>
                <c:pt idx="11">
                  <c:v>9.4600000000000009</c:v>
                </c:pt>
                <c:pt idx="12">
                  <c:v>9.52</c:v>
                </c:pt>
                <c:pt idx="13">
                  <c:v>9.59</c:v>
                </c:pt>
                <c:pt idx="14">
                  <c:v>9.64</c:v>
                </c:pt>
                <c:pt idx="15">
                  <c:v>9.69</c:v>
                </c:pt>
                <c:pt idx="16">
                  <c:v>9.73</c:v>
                </c:pt>
                <c:pt idx="17">
                  <c:v>9.77</c:v>
                </c:pt>
                <c:pt idx="18">
                  <c:v>9.8000000000000007</c:v>
                </c:pt>
                <c:pt idx="19">
                  <c:v>9.84</c:v>
                </c:pt>
                <c:pt idx="20">
                  <c:v>9.8800000000000008</c:v>
                </c:pt>
                <c:pt idx="21">
                  <c:v>9.93</c:v>
                </c:pt>
                <c:pt idx="22">
                  <c:v>9.98</c:v>
                </c:pt>
                <c:pt idx="23">
                  <c:v>10.02</c:v>
                </c:pt>
                <c:pt idx="24">
                  <c:v>10.130000000000001</c:v>
                </c:pt>
                <c:pt idx="25">
                  <c:v>10.199999999999999</c:v>
                </c:pt>
                <c:pt idx="26">
                  <c:v>10.34</c:v>
                </c:pt>
                <c:pt idx="27">
                  <c:v>10.43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0-40A5-9F80-411917C77B7B}"/>
            </c:ext>
          </c:extLst>
        </c:ser>
        <c:ser>
          <c:idx val="1"/>
          <c:order val="1"/>
          <c:tx>
            <c:strRef>
              <c:f>'3 mM NaCl'!$G$3</c:f>
              <c:strCache>
                <c:ptCount val="1"/>
                <c:pt idx="0">
                  <c:v>Acid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 mM NaCl'!$H$4:$H$29</c:f>
              <c:numCache>
                <c:formatCode>General</c:formatCode>
                <c:ptCount val="26"/>
                <c:pt idx="0">
                  <c:v>0</c:v>
                </c:pt>
                <c:pt idx="1">
                  <c:v>-2.5000000000000001E-3</c:v>
                </c:pt>
                <c:pt idx="2">
                  <c:v>-5.0000000000000001E-3</c:v>
                </c:pt>
                <c:pt idx="3">
                  <c:v>-7.4999999999999997E-3</c:v>
                </c:pt>
                <c:pt idx="4">
                  <c:v>-0.01</c:v>
                </c:pt>
                <c:pt idx="5">
                  <c:v>-1.2500000000000001E-2</c:v>
                </c:pt>
                <c:pt idx="6">
                  <c:v>-1.4999999999999999E-2</c:v>
                </c:pt>
                <c:pt idx="7">
                  <c:v>-1.7500000000000002E-2</c:v>
                </c:pt>
                <c:pt idx="8">
                  <c:v>-0.02</c:v>
                </c:pt>
                <c:pt idx="9">
                  <c:v>-2.5000000000000001E-2</c:v>
                </c:pt>
                <c:pt idx="10">
                  <c:v>-0.03</c:v>
                </c:pt>
                <c:pt idx="11">
                  <c:v>-3.5000000000000003E-2</c:v>
                </c:pt>
                <c:pt idx="12">
                  <c:v>-0.04</c:v>
                </c:pt>
                <c:pt idx="13">
                  <c:v>-4.4999999999999998E-2</c:v>
                </c:pt>
                <c:pt idx="14">
                  <c:v>-0.05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'3 mM NaCl'!$I$4:$I$29</c:f>
              <c:numCache>
                <c:formatCode>General</c:formatCode>
                <c:ptCount val="26"/>
                <c:pt idx="0">
                  <c:v>6.07</c:v>
                </c:pt>
                <c:pt idx="1">
                  <c:v>4.88</c:v>
                </c:pt>
                <c:pt idx="2">
                  <c:v>4.4800000000000004</c:v>
                </c:pt>
                <c:pt idx="3">
                  <c:v>4.2699999999999996</c:v>
                </c:pt>
                <c:pt idx="4">
                  <c:v>4.1399999999999997</c:v>
                </c:pt>
                <c:pt idx="5">
                  <c:v>4.04</c:v>
                </c:pt>
                <c:pt idx="6">
                  <c:v>3.95</c:v>
                </c:pt>
                <c:pt idx="7">
                  <c:v>3.89</c:v>
                </c:pt>
                <c:pt idx="8">
                  <c:v>3.83</c:v>
                </c:pt>
                <c:pt idx="9">
                  <c:v>3.72</c:v>
                </c:pt>
                <c:pt idx="10">
                  <c:v>3.65</c:v>
                </c:pt>
                <c:pt idx="11">
                  <c:v>3.58</c:v>
                </c:pt>
                <c:pt idx="12">
                  <c:v>3.52</c:v>
                </c:pt>
                <c:pt idx="13">
                  <c:v>3.47</c:v>
                </c:pt>
                <c:pt idx="14">
                  <c:v>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0-40A5-9F80-411917C7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74856"/>
        <c:axId val="708277480"/>
      </c:scatterChart>
      <c:valAx>
        <c:axId val="708274856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7480"/>
        <c:crosses val="autoZero"/>
        <c:crossBetween val="midCat"/>
      </c:valAx>
      <c:valAx>
        <c:axId val="708277480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Titrering</a:t>
            </a:r>
            <a:r>
              <a:rPr lang="en-US" baseline="0"/>
              <a:t> af CT vand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'CT vand'!$B$3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'CT vand'!$C$4:$C$34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</c:numCache>
            </c:numRef>
          </c:xVal>
          <c:yVal>
            <c:numRef>
              <c:f>'CT vand'!$D$4:$D$34</c:f>
              <c:numCache>
                <c:formatCode>General</c:formatCode>
                <c:ptCount val="31"/>
                <c:pt idx="0">
                  <c:v>8.85</c:v>
                </c:pt>
                <c:pt idx="1">
                  <c:v>9.1300000000000008</c:v>
                </c:pt>
                <c:pt idx="2">
                  <c:v>9.32</c:v>
                </c:pt>
                <c:pt idx="3">
                  <c:v>9.57</c:v>
                </c:pt>
                <c:pt idx="4">
                  <c:v>9.67</c:v>
                </c:pt>
                <c:pt idx="5">
                  <c:v>9.76</c:v>
                </c:pt>
                <c:pt idx="6">
                  <c:v>9.83</c:v>
                </c:pt>
                <c:pt idx="7">
                  <c:v>9.9</c:v>
                </c:pt>
                <c:pt idx="8">
                  <c:v>9.9700000000000006</c:v>
                </c:pt>
                <c:pt idx="9">
                  <c:v>10.029999999999999</c:v>
                </c:pt>
                <c:pt idx="10">
                  <c:v>10.1</c:v>
                </c:pt>
                <c:pt idx="11">
                  <c:v>10.15</c:v>
                </c:pt>
                <c:pt idx="12">
                  <c:v>10.210000000000001</c:v>
                </c:pt>
                <c:pt idx="13">
                  <c:v>10.27</c:v>
                </c:pt>
                <c:pt idx="14">
                  <c:v>10.33</c:v>
                </c:pt>
                <c:pt idx="15">
                  <c:v>10.39</c:v>
                </c:pt>
                <c:pt idx="16">
                  <c:v>10.44</c:v>
                </c:pt>
                <c:pt idx="17">
                  <c:v>10.51</c:v>
                </c:pt>
                <c:pt idx="18">
                  <c:v>10.57</c:v>
                </c:pt>
                <c:pt idx="19">
                  <c:v>10.63</c:v>
                </c:pt>
                <c:pt idx="20">
                  <c:v>10.69</c:v>
                </c:pt>
                <c:pt idx="21">
                  <c:v>10.77</c:v>
                </c:pt>
                <c:pt idx="22">
                  <c:v>10.83</c:v>
                </c:pt>
                <c:pt idx="23">
                  <c:v>10.9</c:v>
                </c:pt>
                <c:pt idx="24">
                  <c:v>10.97</c:v>
                </c:pt>
                <c:pt idx="25">
                  <c:v>11.05</c:v>
                </c:pt>
                <c:pt idx="26">
                  <c:v>11.11</c:v>
                </c:pt>
                <c:pt idx="27">
                  <c:v>11.18</c:v>
                </c:pt>
                <c:pt idx="28">
                  <c:v>11.24</c:v>
                </c:pt>
                <c:pt idx="29">
                  <c:v>11.3</c:v>
                </c:pt>
                <c:pt idx="30">
                  <c:v>11.36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D-4298-807C-A2DAAC0E8574}"/>
            </c:ext>
          </c:extLst>
        </c:ser>
        <c:ser>
          <c:idx val="1"/>
          <c:order val="1"/>
          <c:tx>
            <c:strRef>
              <c:f>'CT vand'!$G$3</c:f>
              <c:strCache>
                <c:ptCount val="1"/>
                <c:pt idx="0">
                  <c:v>Acid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'CT vand'!$H$4:$H$29</c:f>
              <c:numCache>
                <c:formatCode>General</c:formatCode>
                <c:ptCount val="26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-0.05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-0.08</c:v>
                </c:pt>
                <c:pt idx="10">
                  <c:v>-0.09</c:v>
                </c:pt>
                <c:pt idx="11">
                  <c:v>-0.1</c:v>
                </c:pt>
                <c:pt idx="12">
                  <c:v>-0.1</c:v>
                </c:pt>
                <c:pt idx="13">
                  <c:v>-0.11</c:v>
                </c:pt>
                <c:pt idx="14">
                  <c:v>-0.12</c:v>
                </c:pt>
                <c:pt idx="15">
                  <c:v>-0.13</c:v>
                </c:pt>
                <c:pt idx="16">
                  <c:v>-0.14000000000000001</c:v>
                </c:pt>
                <c:pt idx="17">
                  <c:v>-0.15</c:v>
                </c:pt>
                <c:pt idx="18">
                  <c:v>-0.15000000000000002</c:v>
                </c:pt>
                <c:pt idx="19">
                  <c:v>-0.2</c:v>
                </c:pt>
                <c:pt idx="20">
                  <c:v>-0.25</c:v>
                </c:pt>
                <c:pt idx="21">
                  <c:v>-0.30000000000000004</c:v>
                </c:pt>
                <c:pt idx="22">
                  <c:v>-0.35000000000000003</c:v>
                </c:pt>
                <c:pt idx="23">
                  <c:v>-0.4</c:v>
                </c:pt>
                <c:pt idx="24">
                  <c:v>-0.45</c:v>
                </c:pt>
                <c:pt idx="25">
                  <c:v>-0.5</c:v>
                </c:pt>
              </c:numCache>
            </c:numRef>
          </c:xVal>
          <c:yVal>
            <c:numRef>
              <c:f>'CT vand'!$I$4:$I$29</c:f>
              <c:numCache>
                <c:formatCode>General</c:formatCode>
                <c:ptCount val="26"/>
                <c:pt idx="0">
                  <c:v>8.8000000000000007</c:v>
                </c:pt>
                <c:pt idx="1">
                  <c:v>8.6999999999999993</c:v>
                </c:pt>
                <c:pt idx="2">
                  <c:v>8.57</c:v>
                </c:pt>
                <c:pt idx="3">
                  <c:v>8.43</c:v>
                </c:pt>
                <c:pt idx="4">
                  <c:v>8.26</c:v>
                </c:pt>
                <c:pt idx="5">
                  <c:v>8.1</c:v>
                </c:pt>
                <c:pt idx="6">
                  <c:v>8.07</c:v>
                </c:pt>
                <c:pt idx="7">
                  <c:v>7.92</c:v>
                </c:pt>
                <c:pt idx="8">
                  <c:v>7.8</c:v>
                </c:pt>
                <c:pt idx="9">
                  <c:v>7.7</c:v>
                </c:pt>
                <c:pt idx="10">
                  <c:v>7.62</c:v>
                </c:pt>
                <c:pt idx="11">
                  <c:v>7.54</c:v>
                </c:pt>
                <c:pt idx="12">
                  <c:v>7.54</c:v>
                </c:pt>
                <c:pt idx="13">
                  <c:v>7.48</c:v>
                </c:pt>
                <c:pt idx="14">
                  <c:v>7.42</c:v>
                </c:pt>
                <c:pt idx="15">
                  <c:v>7.36</c:v>
                </c:pt>
                <c:pt idx="16">
                  <c:v>7.31</c:v>
                </c:pt>
                <c:pt idx="17">
                  <c:v>7.26</c:v>
                </c:pt>
                <c:pt idx="18">
                  <c:v>7.26</c:v>
                </c:pt>
                <c:pt idx="19">
                  <c:v>7.06</c:v>
                </c:pt>
                <c:pt idx="20">
                  <c:v>6.91</c:v>
                </c:pt>
                <c:pt idx="21">
                  <c:v>6.78</c:v>
                </c:pt>
                <c:pt idx="22">
                  <c:v>6.67</c:v>
                </c:pt>
                <c:pt idx="23">
                  <c:v>6.57</c:v>
                </c:pt>
                <c:pt idx="24">
                  <c:v>6.48</c:v>
                </c:pt>
                <c:pt idx="25">
                  <c:v>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D-4298-807C-A2DAAC0E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74856"/>
        <c:axId val="708277480"/>
      </c:scatterChart>
      <c:valAx>
        <c:axId val="708274856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7480"/>
        <c:crosses val="autoZero"/>
        <c:crossBetween val="midCat"/>
      </c:valAx>
      <c:valAx>
        <c:axId val="7082774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Titrering</a:t>
            </a:r>
            <a:r>
              <a:rPr lang="en-US" baseline="0"/>
              <a:t> af 3mM NaCl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buffer!$B$3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buffer!$C$15:$C$46</c:f>
              <c:numCache>
                <c:formatCode>General</c:formatCode>
                <c:ptCount val="3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6.9999999999999993E-3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1.1000000000000001E-2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1.3999999999999999E-2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2.1000000000000001E-2</c:v>
                </c:pt>
                <c:pt idx="21">
                  <c:v>2.3E-2</c:v>
                </c:pt>
                <c:pt idx="22">
                  <c:v>2.5000000000000001E-2</c:v>
                </c:pt>
                <c:pt idx="23">
                  <c:v>2.7000000000000003E-2</c:v>
                </c:pt>
                <c:pt idx="24">
                  <c:v>3.2000000000000001E-2</c:v>
                </c:pt>
                <c:pt idx="25">
                  <c:v>3.7000000000000005E-2</c:v>
                </c:pt>
                <c:pt idx="26">
                  <c:v>4.7E-2</c:v>
                </c:pt>
                <c:pt idx="27">
                  <c:v>5.7000000000000002E-2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buffer!$D$15:$D$46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1-4F37-A169-E1EEDCD71EC9}"/>
            </c:ext>
          </c:extLst>
        </c:ser>
        <c:ser>
          <c:idx val="1"/>
          <c:order val="1"/>
          <c:tx>
            <c:strRef>
              <c:f>buffer!$G$3</c:f>
              <c:strCache>
                <c:ptCount val="1"/>
                <c:pt idx="0">
                  <c:v>Acid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buffer!$H$4:$H$29</c:f>
              <c:numCache>
                <c:formatCode>General</c:formatCode>
                <c:ptCount val="26"/>
                <c:pt idx="0">
                  <c:v>0</c:v>
                </c:pt>
                <c:pt idx="1">
                  <c:v>-2.5000000000000001E-3</c:v>
                </c:pt>
                <c:pt idx="2">
                  <c:v>-5.0000000000000001E-3</c:v>
                </c:pt>
                <c:pt idx="3">
                  <c:v>-7.4999999999999997E-3</c:v>
                </c:pt>
                <c:pt idx="4">
                  <c:v>-0.01</c:v>
                </c:pt>
                <c:pt idx="5">
                  <c:v>-1.2500000000000001E-2</c:v>
                </c:pt>
                <c:pt idx="6">
                  <c:v>-1.4999999999999999E-2</c:v>
                </c:pt>
                <c:pt idx="7">
                  <c:v>-1.7500000000000002E-2</c:v>
                </c:pt>
                <c:pt idx="8">
                  <c:v>-0.02</c:v>
                </c:pt>
                <c:pt idx="9">
                  <c:v>-2.5000000000000001E-2</c:v>
                </c:pt>
                <c:pt idx="10">
                  <c:v>-0.03</c:v>
                </c:pt>
                <c:pt idx="11">
                  <c:v>-3.5000000000000003E-2</c:v>
                </c:pt>
                <c:pt idx="12">
                  <c:v>-0.04</c:v>
                </c:pt>
                <c:pt idx="13">
                  <c:v>-4.4999999999999998E-2</c:v>
                </c:pt>
                <c:pt idx="14">
                  <c:v>-0.05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buffer!$I$4:$I$29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1-4F37-A169-E1EEDCD7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74856"/>
        <c:axId val="708277480"/>
      </c:scatterChart>
      <c:valAx>
        <c:axId val="708274856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7480"/>
        <c:crosses val="autoZero"/>
        <c:crossBetween val="midCat"/>
      </c:valAx>
      <c:valAx>
        <c:axId val="708277480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Titrering</a:t>
            </a:r>
            <a:r>
              <a:rPr lang="en-US" baseline="0"/>
              <a:t> af CT vand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'CT vand'!$B$3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'CT vand'!$C$4:$C$34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</c:numCache>
            </c:numRef>
          </c:xVal>
          <c:yVal>
            <c:numRef>
              <c:f>'CT vand'!$D$4:$D$34</c:f>
              <c:numCache>
                <c:formatCode>General</c:formatCode>
                <c:ptCount val="31"/>
                <c:pt idx="0">
                  <c:v>8.85</c:v>
                </c:pt>
                <c:pt idx="1">
                  <c:v>9.1300000000000008</c:v>
                </c:pt>
                <c:pt idx="2">
                  <c:v>9.32</c:v>
                </c:pt>
                <c:pt idx="3">
                  <c:v>9.57</c:v>
                </c:pt>
                <c:pt idx="4">
                  <c:v>9.67</c:v>
                </c:pt>
                <c:pt idx="5">
                  <c:v>9.76</c:v>
                </c:pt>
                <c:pt idx="6">
                  <c:v>9.83</c:v>
                </c:pt>
                <c:pt idx="7">
                  <c:v>9.9</c:v>
                </c:pt>
                <c:pt idx="8">
                  <c:v>9.9700000000000006</c:v>
                </c:pt>
                <c:pt idx="9">
                  <c:v>10.029999999999999</c:v>
                </c:pt>
                <c:pt idx="10">
                  <c:v>10.1</c:v>
                </c:pt>
                <c:pt idx="11">
                  <c:v>10.15</c:v>
                </c:pt>
                <c:pt idx="12">
                  <c:v>10.210000000000001</c:v>
                </c:pt>
                <c:pt idx="13">
                  <c:v>10.27</c:v>
                </c:pt>
                <c:pt idx="14">
                  <c:v>10.33</c:v>
                </c:pt>
                <c:pt idx="15">
                  <c:v>10.39</c:v>
                </c:pt>
                <c:pt idx="16">
                  <c:v>10.44</c:v>
                </c:pt>
                <c:pt idx="17">
                  <c:v>10.51</c:v>
                </c:pt>
                <c:pt idx="18">
                  <c:v>10.57</c:v>
                </c:pt>
                <c:pt idx="19">
                  <c:v>10.63</c:v>
                </c:pt>
                <c:pt idx="20">
                  <c:v>10.69</c:v>
                </c:pt>
                <c:pt idx="21">
                  <c:v>10.77</c:v>
                </c:pt>
                <c:pt idx="22">
                  <c:v>10.83</c:v>
                </c:pt>
                <c:pt idx="23">
                  <c:v>10.9</c:v>
                </c:pt>
                <c:pt idx="24">
                  <c:v>10.97</c:v>
                </c:pt>
                <c:pt idx="25">
                  <c:v>11.05</c:v>
                </c:pt>
                <c:pt idx="26">
                  <c:v>11.11</c:v>
                </c:pt>
                <c:pt idx="27">
                  <c:v>11.18</c:v>
                </c:pt>
                <c:pt idx="28">
                  <c:v>11.24</c:v>
                </c:pt>
                <c:pt idx="29">
                  <c:v>11.3</c:v>
                </c:pt>
                <c:pt idx="30">
                  <c:v>11.36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C-4D7B-90BD-9CC8F643541B}"/>
            </c:ext>
          </c:extLst>
        </c:ser>
        <c:ser>
          <c:idx val="1"/>
          <c:order val="1"/>
          <c:tx>
            <c:strRef>
              <c:f>'CT vand'!$G$3</c:f>
              <c:strCache>
                <c:ptCount val="1"/>
                <c:pt idx="0">
                  <c:v>Acid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'CT vand'!$H$4:$H$29</c:f>
              <c:numCache>
                <c:formatCode>General</c:formatCode>
                <c:ptCount val="26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-0.05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-0.08</c:v>
                </c:pt>
                <c:pt idx="10">
                  <c:v>-0.09</c:v>
                </c:pt>
                <c:pt idx="11">
                  <c:v>-0.1</c:v>
                </c:pt>
                <c:pt idx="12">
                  <c:v>-0.1</c:v>
                </c:pt>
                <c:pt idx="13">
                  <c:v>-0.11</c:v>
                </c:pt>
                <c:pt idx="14">
                  <c:v>-0.12</c:v>
                </c:pt>
                <c:pt idx="15">
                  <c:v>-0.13</c:v>
                </c:pt>
                <c:pt idx="16">
                  <c:v>-0.14000000000000001</c:v>
                </c:pt>
                <c:pt idx="17">
                  <c:v>-0.15</c:v>
                </c:pt>
                <c:pt idx="18">
                  <c:v>-0.15000000000000002</c:v>
                </c:pt>
                <c:pt idx="19">
                  <c:v>-0.2</c:v>
                </c:pt>
                <c:pt idx="20">
                  <c:v>-0.25</c:v>
                </c:pt>
                <c:pt idx="21">
                  <c:v>-0.30000000000000004</c:v>
                </c:pt>
                <c:pt idx="22">
                  <c:v>-0.35000000000000003</c:v>
                </c:pt>
                <c:pt idx="23">
                  <c:v>-0.4</c:v>
                </c:pt>
                <c:pt idx="24">
                  <c:v>-0.45</c:v>
                </c:pt>
                <c:pt idx="25">
                  <c:v>-0.5</c:v>
                </c:pt>
              </c:numCache>
            </c:numRef>
          </c:xVal>
          <c:yVal>
            <c:numRef>
              <c:f>'CT vand'!$I$4:$I$29</c:f>
              <c:numCache>
                <c:formatCode>General</c:formatCode>
                <c:ptCount val="26"/>
                <c:pt idx="0">
                  <c:v>8.8000000000000007</c:v>
                </c:pt>
                <c:pt idx="1">
                  <c:v>8.6999999999999993</c:v>
                </c:pt>
                <c:pt idx="2">
                  <c:v>8.57</c:v>
                </c:pt>
                <c:pt idx="3">
                  <c:v>8.43</c:v>
                </c:pt>
                <c:pt idx="4">
                  <c:v>8.26</c:v>
                </c:pt>
                <c:pt idx="5">
                  <c:v>8.1</c:v>
                </c:pt>
                <c:pt idx="6">
                  <c:v>8.07</c:v>
                </c:pt>
                <c:pt idx="7">
                  <c:v>7.92</c:v>
                </c:pt>
                <c:pt idx="8">
                  <c:v>7.8</c:v>
                </c:pt>
                <c:pt idx="9">
                  <c:v>7.7</c:v>
                </c:pt>
                <c:pt idx="10">
                  <c:v>7.62</c:v>
                </c:pt>
                <c:pt idx="11">
                  <c:v>7.54</c:v>
                </c:pt>
                <c:pt idx="12">
                  <c:v>7.54</c:v>
                </c:pt>
                <c:pt idx="13">
                  <c:v>7.48</c:v>
                </c:pt>
                <c:pt idx="14">
                  <c:v>7.42</c:v>
                </c:pt>
                <c:pt idx="15">
                  <c:v>7.36</c:v>
                </c:pt>
                <c:pt idx="16">
                  <c:v>7.31</c:v>
                </c:pt>
                <c:pt idx="17">
                  <c:v>7.26</c:v>
                </c:pt>
                <c:pt idx="18">
                  <c:v>7.26</c:v>
                </c:pt>
                <c:pt idx="19">
                  <c:v>7.06</c:v>
                </c:pt>
                <c:pt idx="20">
                  <c:v>6.91</c:v>
                </c:pt>
                <c:pt idx="21">
                  <c:v>6.78</c:v>
                </c:pt>
                <c:pt idx="22">
                  <c:v>6.67</c:v>
                </c:pt>
                <c:pt idx="23">
                  <c:v>6.57</c:v>
                </c:pt>
                <c:pt idx="24">
                  <c:v>6.48</c:v>
                </c:pt>
                <c:pt idx="25">
                  <c:v>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C-4D7B-90BD-9CC8F643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74856"/>
        <c:axId val="708277480"/>
      </c:scatterChart>
      <c:valAx>
        <c:axId val="708274856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7480"/>
        <c:crosses val="autoZero"/>
        <c:crossBetween val="midCat"/>
      </c:valAx>
      <c:valAx>
        <c:axId val="7082774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82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4</xdr:row>
      <xdr:rowOff>64770</xdr:rowOff>
    </xdr:from>
    <xdr:to>
      <xdr:col>18</xdr:col>
      <xdr:colOff>312420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56D50-D89F-4733-BC73-277EE9C2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4</xdr:row>
      <xdr:rowOff>64770</xdr:rowOff>
    </xdr:from>
    <xdr:to>
      <xdr:col>18</xdr:col>
      <xdr:colOff>312420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55438-2A79-415C-9B58-B6BFEE28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A4A12-0BE9-4EF4-BC7D-09C39C430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4</xdr:row>
      <xdr:rowOff>64770</xdr:rowOff>
    </xdr:from>
    <xdr:to>
      <xdr:col>18</xdr:col>
      <xdr:colOff>312420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F3157-1919-4E11-8743-88F852967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21D82-4E2B-4D30-8B19-1529514A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8AA2F-F4B9-493B-A04E-E904C67C4967}" name="Table2" displayName="Table2" ref="G3:I29" totalsRowShown="0">
  <autoFilter ref="G3:I29" xr:uid="{407775AB-067C-4914-A8B3-B7E448D38D39}"/>
  <sortState xmlns:xlrd2="http://schemas.microsoft.com/office/spreadsheetml/2017/richdata2" ref="G4:I29">
    <sortCondition descending="1" ref="H3:H29"/>
  </sortState>
  <tableColumns count="3">
    <tableColumn id="1" xr3:uid="{BF028AC4-9070-44E7-A08C-806F0695208D}" name="Acid"/>
    <tableColumn id="2" xr3:uid="{47E971C4-AD78-4FD5-8660-BC62166D0469}" name="n H+"/>
    <tableColumn id="3" xr3:uid="{6D02C890-81B8-4F71-B588-30FACEA20934}" name="p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7CF8E7-8BB8-49AC-9262-830DA3734BFE}" name="Table3" displayName="Table3" ref="B3:D34" totalsRowShown="0">
  <autoFilter ref="B3:D34" xr:uid="{368980E1-7769-46D0-88E2-F2DC195CB4B9}"/>
  <tableColumns count="3">
    <tableColumn id="1" xr3:uid="{21EF8A2C-21F1-4401-89DB-62F288A2056B}" name="Base"/>
    <tableColumn id="2" xr3:uid="{B849CB33-D77F-4C03-9AA0-DECA8049538A}" name="n ">
      <calculatedColumnFormula>0.1*B4</calculatedColumnFormula>
    </tableColumn>
    <tableColumn id="3" xr3:uid="{D59B90B2-246F-42F9-9D46-6470865DEFF7}" name="p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8F2A9C-FC82-4584-88ED-42DE9482D398}" name="Table22" displayName="Table22" ref="G3:I29" totalsRowShown="0">
  <autoFilter ref="G3:I29" xr:uid="{407775AB-067C-4914-A8B3-B7E448D38D39}"/>
  <sortState xmlns:xlrd2="http://schemas.microsoft.com/office/spreadsheetml/2017/richdata2" ref="G4:I29">
    <sortCondition descending="1" ref="H3:H29"/>
  </sortState>
  <tableColumns count="3">
    <tableColumn id="1" xr3:uid="{8429FAF0-202B-4A51-81C9-E326C8B2B504}" name="Acid"/>
    <tableColumn id="2" xr3:uid="{39633EF4-473C-4A0B-A439-EBCB74D315C1}" name="n H+"/>
    <tableColumn id="3" xr3:uid="{204B29DF-64C9-4806-93F1-4843813550A8}" name="p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E138BF-3424-4FFE-9551-A1B6CFCE9E01}" name="Table35" displayName="Table35" ref="B3:D46" totalsRowShown="0">
  <autoFilter ref="B3:D46" xr:uid="{368980E1-7769-46D0-88E2-F2DC195CB4B9}"/>
  <tableColumns count="3">
    <tableColumn id="1" xr3:uid="{A799715A-5D77-4946-BA0C-298E7C378DCC}" name="Base"/>
    <tableColumn id="2" xr3:uid="{487CC7B9-B450-41BD-B17A-E24F8C271D25}" name="n ">
      <calculatedColumnFormula>0.1*B4</calculatedColumnFormula>
    </tableColumn>
    <tableColumn id="3" xr3:uid="{96B94AE3-9FD3-4C5E-B029-FD054320C3EB}" name="p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058915-4384-45D5-AA89-CC3B0C39E515}" name="Table226" displayName="Table226" ref="G3:I29" totalsRowShown="0">
  <autoFilter ref="G3:I29" xr:uid="{407775AB-067C-4914-A8B3-B7E448D38D39}"/>
  <sortState xmlns:xlrd2="http://schemas.microsoft.com/office/spreadsheetml/2017/richdata2" ref="G4:I29">
    <sortCondition descending="1" ref="H3:H29"/>
  </sortState>
  <tableColumns count="3">
    <tableColumn id="1" xr3:uid="{E2378A0F-FE90-4F68-A573-605E1B2F1589}" name="Acid"/>
    <tableColumn id="2" xr3:uid="{3DC7DC5E-72D9-42B6-B735-1E92BFD80773}" name="n H+"/>
    <tableColumn id="3" xr3:uid="{7E4AEC4B-FA94-4281-A7BB-96669E46C5F5}" name="p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13E654-8049-4B7B-A042-B91D692DAEF9}" name="Table357" displayName="Table357" ref="B3:D46" totalsRowShown="0">
  <autoFilter ref="B3:D46" xr:uid="{368980E1-7769-46D0-88E2-F2DC195CB4B9}"/>
  <tableColumns count="3">
    <tableColumn id="1" xr3:uid="{DE37E275-318C-458F-AB0A-A0F479819492}" name="Base"/>
    <tableColumn id="2" xr3:uid="{9499F614-774C-4797-815C-2B095107C9F8}" name="n ">
      <calculatedColumnFormula>0.1*B4</calculatedColumnFormula>
    </tableColumn>
    <tableColumn id="3" xr3:uid="{B1076965-5642-439D-8F64-EF2DB0C36D55}" name="p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FB8C-73BC-4D6C-B1E7-34C0E88EC85B}">
  <dimension ref="A3:J34"/>
  <sheetViews>
    <sheetView topLeftCell="E1" zoomScale="116" workbookViewId="0">
      <selection activeCell="N24" sqref="N24"/>
    </sheetView>
  </sheetViews>
  <sheetFormatPr defaultRowHeight="14.4" x14ac:dyDescent="0.3"/>
  <cols>
    <col min="2" max="2" width="15.6640625" bestFit="1" customWidth="1"/>
    <col min="7" max="7" width="13.44140625" bestFit="1" customWidth="1"/>
    <col min="8" max="8" width="13.44140625" customWidth="1"/>
  </cols>
  <sheetData>
    <row r="3" spans="1:9" x14ac:dyDescent="0.3">
      <c r="A3" t="s">
        <v>3</v>
      </c>
      <c r="B3" t="s">
        <v>10</v>
      </c>
      <c r="C3" t="s">
        <v>7</v>
      </c>
      <c r="D3" t="s">
        <v>0</v>
      </c>
      <c r="G3" t="s">
        <v>9</v>
      </c>
      <c r="H3" t="s">
        <v>5</v>
      </c>
      <c r="I3" t="s">
        <v>0</v>
      </c>
    </row>
    <row r="4" spans="1:9" x14ac:dyDescent="0.3">
      <c r="A4" t="s">
        <v>2</v>
      </c>
      <c r="B4">
        <v>0</v>
      </c>
      <c r="C4">
        <v>0</v>
      </c>
      <c r="D4">
        <v>8.85</v>
      </c>
      <c r="F4" t="s">
        <v>4</v>
      </c>
      <c r="G4">
        <v>0</v>
      </c>
      <c r="H4">
        <v>0</v>
      </c>
      <c r="I4">
        <v>8.8000000000000007</v>
      </c>
    </row>
    <row r="5" spans="1:9" x14ac:dyDescent="0.3">
      <c r="A5" t="s">
        <v>1</v>
      </c>
      <c r="B5">
        <v>0.5</v>
      </c>
      <c r="C5">
        <f>0.1*B5</f>
        <v>0.05</v>
      </c>
      <c r="D5">
        <v>9.1300000000000008</v>
      </c>
      <c r="G5">
        <v>-1</v>
      </c>
      <c r="H5">
        <v>-0.01</v>
      </c>
      <c r="I5">
        <v>8.6999999999999993</v>
      </c>
    </row>
    <row r="6" spans="1:9" x14ac:dyDescent="0.3">
      <c r="A6" t="s">
        <v>1</v>
      </c>
      <c r="B6">
        <f>B5+0.5</f>
        <v>1</v>
      </c>
      <c r="C6">
        <f t="shared" ref="C6:C34" si="0">0.1*B6</f>
        <v>0.1</v>
      </c>
      <c r="D6">
        <v>9.32</v>
      </c>
      <c r="G6">
        <v>-2</v>
      </c>
      <c r="H6">
        <v>-0.02</v>
      </c>
      <c r="I6">
        <v>8.57</v>
      </c>
    </row>
    <row r="7" spans="1:9" x14ac:dyDescent="0.3">
      <c r="B7">
        <f t="shared" ref="B7:B32" si="1">B6+0.5</f>
        <v>1.5</v>
      </c>
      <c r="C7">
        <f t="shared" si="0"/>
        <v>0.15000000000000002</v>
      </c>
      <c r="D7">
        <v>9.57</v>
      </c>
      <c r="G7">
        <v>-3</v>
      </c>
      <c r="H7">
        <v>-0.03</v>
      </c>
      <c r="I7">
        <v>8.43</v>
      </c>
    </row>
    <row r="8" spans="1:9" x14ac:dyDescent="0.3">
      <c r="B8">
        <f t="shared" si="1"/>
        <v>2</v>
      </c>
      <c r="C8">
        <f t="shared" si="0"/>
        <v>0.2</v>
      </c>
      <c r="D8">
        <v>9.67</v>
      </c>
      <c r="G8">
        <v>-4</v>
      </c>
      <c r="H8">
        <v>-0.04</v>
      </c>
      <c r="I8">
        <v>8.26</v>
      </c>
    </row>
    <row r="9" spans="1:9" x14ac:dyDescent="0.3">
      <c r="B9">
        <f t="shared" si="1"/>
        <v>2.5</v>
      </c>
      <c r="C9">
        <f t="shared" si="0"/>
        <v>0.25</v>
      </c>
      <c r="D9">
        <v>9.76</v>
      </c>
      <c r="G9">
        <v>-0.5</v>
      </c>
      <c r="H9">
        <v>-0.05</v>
      </c>
      <c r="I9">
        <v>8.1</v>
      </c>
    </row>
    <row r="10" spans="1:9" x14ac:dyDescent="0.3">
      <c r="B10">
        <f t="shared" si="1"/>
        <v>3</v>
      </c>
      <c r="C10">
        <f t="shared" si="0"/>
        <v>0.30000000000000004</v>
      </c>
      <c r="D10">
        <v>9.83</v>
      </c>
      <c r="G10">
        <v>-5</v>
      </c>
      <c r="H10">
        <v>-0.05</v>
      </c>
      <c r="I10">
        <v>8.07</v>
      </c>
    </row>
    <row r="11" spans="1:9" x14ac:dyDescent="0.3">
      <c r="B11">
        <f t="shared" si="1"/>
        <v>3.5</v>
      </c>
      <c r="C11">
        <f t="shared" si="0"/>
        <v>0.35000000000000003</v>
      </c>
      <c r="D11">
        <v>9.9</v>
      </c>
      <c r="G11">
        <v>-6</v>
      </c>
      <c r="H11">
        <v>-0.06</v>
      </c>
      <c r="I11">
        <v>7.92</v>
      </c>
    </row>
    <row r="12" spans="1:9" x14ac:dyDescent="0.3">
      <c r="B12">
        <f t="shared" si="1"/>
        <v>4</v>
      </c>
      <c r="C12">
        <f t="shared" si="0"/>
        <v>0.4</v>
      </c>
      <c r="D12">
        <v>9.9700000000000006</v>
      </c>
      <c r="G12">
        <v>-7</v>
      </c>
      <c r="H12">
        <v>-7.0000000000000007E-2</v>
      </c>
      <c r="I12">
        <v>7.8</v>
      </c>
    </row>
    <row r="13" spans="1:9" x14ac:dyDescent="0.3">
      <c r="B13">
        <f t="shared" si="1"/>
        <v>4.5</v>
      </c>
      <c r="C13">
        <f t="shared" si="0"/>
        <v>0.45</v>
      </c>
      <c r="D13">
        <v>10.029999999999999</v>
      </c>
      <c r="G13">
        <v>-8</v>
      </c>
      <c r="H13">
        <v>-0.08</v>
      </c>
      <c r="I13">
        <v>7.7</v>
      </c>
    </row>
    <row r="14" spans="1:9" x14ac:dyDescent="0.3">
      <c r="B14">
        <f t="shared" si="1"/>
        <v>5</v>
      </c>
      <c r="C14">
        <f t="shared" si="0"/>
        <v>0.5</v>
      </c>
      <c r="D14">
        <v>10.1</v>
      </c>
      <c r="G14">
        <v>-9</v>
      </c>
      <c r="H14">
        <v>-0.09</v>
      </c>
      <c r="I14">
        <v>7.62</v>
      </c>
    </row>
    <row r="15" spans="1:9" x14ac:dyDescent="0.3">
      <c r="B15">
        <f t="shared" si="1"/>
        <v>5.5</v>
      </c>
      <c r="C15">
        <f t="shared" si="0"/>
        <v>0.55000000000000004</v>
      </c>
      <c r="D15">
        <v>10.15</v>
      </c>
      <c r="F15" t="s">
        <v>8</v>
      </c>
      <c r="G15">
        <f>G14-0.5</f>
        <v>-9.5</v>
      </c>
      <c r="H15">
        <v>-0.1</v>
      </c>
      <c r="I15">
        <v>7.54</v>
      </c>
    </row>
    <row r="16" spans="1:9" x14ac:dyDescent="0.3">
      <c r="B16">
        <f t="shared" si="1"/>
        <v>6</v>
      </c>
      <c r="C16">
        <f t="shared" si="0"/>
        <v>0.60000000000000009</v>
      </c>
      <c r="D16">
        <v>10.210000000000001</v>
      </c>
      <c r="G16">
        <v>-10</v>
      </c>
      <c r="H16">
        <v>-0.1</v>
      </c>
      <c r="I16">
        <v>7.54</v>
      </c>
    </row>
    <row r="17" spans="2:10" x14ac:dyDescent="0.3">
      <c r="B17">
        <f t="shared" si="1"/>
        <v>6.5</v>
      </c>
      <c r="C17">
        <f t="shared" si="0"/>
        <v>0.65</v>
      </c>
      <c r="D17">
        <v>10.27</v>
      </c>
      <c r="G17">
        <v>-11</v>
      </c>
      <c r="H17">
        <v>-0.11</v>
      </c>
      <c r="I17">
        <v>7.48</v>
      </c>
    </row>
    <row r="18" spans="2:10" x14ac:dyDescent="0.3">
      <c r="B18">
        <f t="shared" si="1"/>
        <v>7</v>
      </c>
      <c r="C18">
        <f t="shared" si="0"/>
        <v>0.70000000000000007</v>
      </c>
      <c r="D18">
        <v>10.33</v>
      </c>
      <c r="G18">
        <v>-12</v>
      </c>
      <c r="H18">
        <v>-0.12</v>
      </c>
      <c r="I18">
        <v>7.42</v>
      </c>
    </row>
    <row r="19" spans="2:10" x14ac:dyDescent="0.3">
      <c r="B19">
        <f t="shared" si="1"/>
        <v>7.5</v>
      </c>
      <c r="C19">
        <f t="shared" si="0"/>
        <v>0.75</v>
      </c>
      <c r="D19">
        <v>10.39</v>
      </c>
      <c r="G19">
        <v>-13</v>
      </c>
      <c r="H19">
        <v>-0.13</v>
      </c>
      <c r="I19">
        <v>7.36</v>
      </c>
    </row>
    <row r="20" spans="2:10" x14ac:dyDescent="0.3">
      <c r="B20">
        <f t="shared" si="1"/>
        <v>8</v>
      </c>
      <c r="C20">
        <f t="shared" si="0"/>
        <v>0.8</v>
      </c>
      <c r="D20">
        <v>10.44</v>
      </c>
      <c r="G20">
        <v>-14</v>
      </c>
      <c r="H20">
        <v>-0.14000000000000001</v>
      </c>
      <c r="I20">
        <v>7.31</v>
      </c>
    </row>
    <row r="21" spans="2:10" x14ac:dyDescent="0.3">
      <c r="B21">
        <f t="shared" si="1"/>
        <v>8.5</v>
      </c>
      <c r="C21">
        <f t="shared" si="0"/>
        <v>0.85000000000000009</v>
      </c>
      <c r="D21">
        <v>10.51</v>
      </c>
      <c r="G21">
        <v>-15</v>
      </c>
      <c r="H21">
        <v>-0.15</v>
      </c>
      <c r="I21">
        <v>7.26</v>
      </c>
    </row>
    <row r="22" spans="2:10" x14ac:dyDescent="0.3">
      <c r="B22">
        <f t="shared" si="1"/>
        <v>9</v>
      </c>
      <c r="C22">
        <f t="shared" si="0"/>
        <v>0.9</v>
      </c>
      <c r="D22">
        <v>10.57</v>
      </c>
      <c r="G22">
        <f t="shared" ref="G22:G29" si="2">G21-0.5</f>
        <v>-15.5</v>
      </c>
      <c r="H22">
        <v>-0.15000000000000002</v>
      </c>
      <c r="I22">
        <v>7.26</v>
      </c>
    </row>
    <row r="23" spans="2:10" x14ac:dyDescent="0.3">
      <c r="B23">
        <f t="shared" si="1"/>
        <v>9.5</v>
      </c>
      <c r="C23">
        <f t="shared" si="0"/>
        <v>0.95000000000000007</v>
      </c>
      <c r="D23">
        <v>10.63</v>
      </c>
      <c r="G23">
        <f t="shared" si="2"/>
        <v>-16</v>
      </c>
      <c r="H23">
        <v>-0.2</v>
      </c>
      <c r="I23">
        <v>7.06</v>
      </c>
      <c r="J23" t="s">
        <v>6</v>
      </c>
    </row>
    <row r="24" spans="2:10" x14ac:dyDescent="0.3">
      <c r="B24">
        <f t="shared" si="1"/>
        <v>10</v>
      </c>
      <c r="C24">
        <f t="shared" si="0"/>
        <v>1</v>
      </c>
      <c r="D24">
        <v>10.69</v>
      </c>
      <c r="G24">
        <f t="shared" si="2"/>
        <v>-16.5</v>
      </c>
      <c r="H24">
        <v>-0.25</v>
      </c>
      <c r="I24">
        <v>6.91</v>
      </c>
    </row>
    <row r="25" spans="2:10" x14ac:dyDescent="0.3">
      <c r="B25">
        <f t="shared" si="1"/>
        <v>10.5</v>
      </c>
      <c r="C25">
        <f t="shared" si="0"/>
        <v>1.05</v>
      </c>
      <c r="D25">
        <v>10.77</v>
      </c>
      <c r="G25">
        <f t="shared" si="2"/>
        <v>-17</v>
      </c>
      <c r="H25">
        <v>-0.30000000000000004</v>
      </c>
      <c r="I25">
        <v>6.78</v>
      </c>
    </row>
    <row r="26" spans="2:10" x14ac:dyDescent="0.3">
      <c r="B26">
        <f t="shared" si="1"/>
        <v>11</v>
      </c>
      <c r="C26">
        <f t="shared" si="0"/>
        <v>1.1000000000000001</v>
      </c>
      <c r="D26">
        <v>10.83</v>
      </c>
      <c r="G26">
        <f t="shared" si="2"/>
        <v>-17.5</v>
      </c>
      <c r="H26">
        <v>-0.35000000000000003</v>
      </c>
      <c r="I26">
        <v>6.67</v>
      </c>
    </row>
    <row r="27" spans="2:10" x14ac:dyDescent="0.3">
      <c r="B27">
        <f t="shared" si="1"/>
        <v>11.5</v>
      </c>
      <c r="C27">
        <f t="shared" si="0"/>
        <v>1.1500000000000001</v>
      </c>
      <c r="D27">
        <v>10.9</v>
      </c>
      <c r="G27">
        <f t="shared" si="2"/>
        <v>-18</v>
      </c>
      <c r="H27">
        <v>-0.4</v>
      </c>
      <c r="I27">
        <v>6.57</v>
      </c>
    </row>
    <row r="28" spans="2:10" x14ac:dyDescent="0.3">
      <c r="B28">
        <f t="shared" si="1"/>
        <v>12</v>
      </c>
      <c r="C28">
        <f t="shared" si="0"/>
        <v>1.2000000000000002</v>
      </c>
      <c r="D28">
        <v>10.97</v>
      </c>
      <c r="G28">
        <f t="shared" si="2"/>
        <v>-18.5</v>
      </c>
      <c r="H28">
        <v>-0.45</v>
      </c>
      <c r="I28">
        <v>6.48</v>
      </c>
    </row>
    <row r="29" spans="2:10" x14ac:dyDescent="0.3">
      <c r="B29">
        <f t="shared" si="1"/>
        <v>12.5</v>
      </c>
      <c r="C29">
        <f t="shared" si="0"/>
        <v>1.25</v>
      </c>
      <c r="D29">
        <v>11.05</v>
      </c>
      <c r="G29">
        <f t="shared" si="2"/>
        <v>-19</v>
      </c>
      <c r="H29">
        <v>-0.5</v>
      </c>
      <c r="I29">
        <v>6.37</v>
      </c>
    </row>
    <row r="30" spans="2:10" x14ac:dyDescent="0.3">
      <c r="B30">
        <f t="shared" si="1"/>
        <v>13</v>
      </c>
      <c r="C30">
        <f t="shared" si="0"/>
        <v>1.3</v>
      </c>
      <c r="D30">
        <v>11.11</v>
      </c>
    </row>
    <row r="31" spans="2:10" x14ac:dyDescent="0.3">
      <c r="B31">
        <f t="shared" si="1"/>
        <v>13.5</v>
      </c>
      <c r="C31">
        <f t="shared" si="0"/>
        <v>1.35</v>
      </c>
      <c r="D31">
        <v>11.18</v>
      </c>
    </row>
    <row r="32" spans="2:10" x14ac:dyDescent="0.3">
      <c r="B32">
        <f t="shared" si="1"/>
        <v>14</v>
      </c>
      <c r="C32">
        <f t="shared" si="0"/>
        <v>1.4000000000000001</v>
      </c>
      <c r="D32">
        <v>11.24</v>
      </c>
    </row>
    <row r="33" spans="2:4" x14ac:dyDescent="0.3">
      <c r="B33">
        <v>14.5</v>
      </c>
      <c r="C33">
        <f t="shared" si="0"/>
        <v>1.4500000000000002</v>
      </c>
      <c r="D33">
        <v>11.3</v>
      </c>
    </row>
    <row r="34" spans="2:4" x14ac:dyDescent="0.3">
      <c r="B34">
        <v>15</v>
      </c>
      <c r="C34">
        <f t="shared" si="0"/>
        <v>1.5</v>
      </c>
      <c r="D34">
        <v>11.36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DB7B-F0D2-4C36-9E73-01A8CA8EBA42}">
  <dimension ref="A3:J46"/>
  <sheetViews>
    <sheetView zoomScale="90" zoomScaleNormal="90" workbookViewId="0">
      <selection activeCell="W25" sqref="W25"/>
    </sheetView>
  </sheetViews>
  <sheetFormatPr defaultRowHeight="14.4" x14ac:dyDescent="0.3"/>
  <cols>
    <col min="2" max="2" width="15.6640625" bestFit="1" customWidth="1"/>
    <col min="7" max="7" width="13.44140625" bestFit="1" customWidth="1"/>
    <col min="8" max="8" width="13.44140625" customWidth="1"/>
  </cols>
  <sheetData>
    <row r="3" spans="1:9" x14ac:dyDescent="0.3">
      <c r="A3" t="s">
        <v>11</v>
      </c>
      <c r="B3" t="s">
        <v>10</v>
      </c>
      <c r="C3" t="s">
        <v>7</v>
      </c>
      <c r="D3" t="s">
        <v>0</v>
      </c>
      <c r="F3">
        <v>0.01</v>
      </c>
      <c r="G3" t="s">
        <v>9</v>
      </c>
      <c r="H3" t="s">
        <v>5</v>
      </c>
      <c r="I3" t="s">
        <v>0</v>
      </c>
    </row>
    <row r="4" spans="1:9" x14ac:dyDescent="0.3">
      <c r="A4" t="s">
        <v>2</v>
      </c>
      <c r="B4">
        <v>0</v>
      </c>
      <c r="C4">
        <v>0</v>
      </c>
      <c r="D4">
        <v>5.92</v>
      </c>
      <c r="F4" t="s">
        <v>8</v>
      </c>
      <c r="G4">
        <v>0</v>
      </c>
      <c r="H4">
        <v>0</v>
      </c>
      <c r="I4">
        <v>6.07</v>
      </c>
    </row>
    <row r="5" spans="1:9" x14ac:dyDescent="0.3">
      <c r="A5" t="s">
        <v>1</v>
      </c>
      <c r="B5">
        <v>1</v>
      </c>
      <c r="C5">
        <f>0.01*B5</f>
        <v>0.01</v>
      </c>
      <c r="D5">
        <v>9.6999999999999993</v>
      </c>
      <c r="G5">
        <v>-0.25</v>
      </c>
      <c r="H5">
        <f>Table22[[#This Row],[Acid]]*F$3</f>
        <v>-2.5000000000000001E-3</v>
      </c>
      <c r="I5">
        <v>4.88</v>
      </c>
    </row>
    <row r="6" spans="1:9" x14ac:dyDescent="0.3">
      <c r="A6" t="s">
        <v>1</v>
      </c>
      <c r="B6">
        <v>2</v>
      </c>
      <c r="C6">
        <f t="shared" ref="C6:C46" si="0">0.01*B6</f>
        <v>0.02</v>
      </c>
      <c r="D6">
        <v>10.09</v>
      </c>
      <c r="G6">
        <v>-0.5</v>
      </c>
      <c r="H6">
        <f>Table22[[#This Row],[Acid]]*F$3</f>
        <v>-5.0000000000000001E-3</v>
      </c>
      <c r="I6">
        <v>4.4800000000000004</v>
      </c>
    </row>
    <row r="7" spans="1:9" x14ac:dyDescent="0.3">
      <c r="B7">
        <v>3</v>
      </c>
      <c r="C7">
        <f t="shared" si="0"/>
        <v>0.03</v>
      </c>
      <c r="D7">
        <v>10.29</v>
      </c>
      <c r="G7">
        <v>-0.75</v>
      </c>
      <c r="H7">
        <f>Table22[[#This Row],[Acid]]*F$3</f>
        <v>-7.4999999999999997E-3</v>
      </c>
      <c r="I7">
        <v>4.2699999999999996</v>
      </c>
    </row>
    <row r="8" spans="1:9" x14ac:dyDescent="0.3">
      <c r="B8">
        <v>4</v>
      </c>
      <c r="C8">
        <f t="shared" si="0"/>
        <v>0.04</v>
      </c>
      <c r="D8">
        <v>10.42</v>
      </c>
      <c r="G8">
        <v>-1</v>
      </c>
      <c r="H8">
        <f>Table22[[#This Row],[Acid]]*F$3</f>
        <v>-0.01</v>
      </c>
      <c r="I8">
        <v>4.1399999999999997</v>
      </c>
    </row>
    <row r="9" spans="1:9" x14ac:dyDescent="0.3">
      <c r="B9">
        <v>5</v>
      </c>
      <c r="C9">
        <f t="shared" si="0"/>
        <v>0.05</v>
      </c>
      <c r="D9">
        <v>10.55</v>
      </c>
      <c r="G9">
        <v>-1.25</v>
      </c>
      <c r="H9">
        <f>Table22[[#This Row],[Acid]]*F$3</f>
        <v>-1.2500000000000001E-2</v>
      </c>
      <c r="I9">
        <v>4.04</v>
      </c>
    </row>
    <row r="10" spans="1:9" x14ac:dyDescent="0.3">
      <c r="B10">
        <v>6</v>
      </c>
      <c r="C10">
        <f t="shared" si="0"/>
        <v>0.06</v>
      </c>
      <c r="D10">
        <v>10.61</v>
      </c>
      <c r="G10">
        <v>-1.5</v>
      </c>
      <c r="H10">
        <f>Table22[[#This Row],[Acid]]*F$3</f>
        <v>-1.4999999999999999E-2</v>
      </c>
      <c r="I10">
        <v>3.95</v>
      </c>
    </row>
    <row r="11" spans="1:9" x14ac:dyDescent="0.3">
      <c r="B11">
        <v>7</v>
      </c>
      <c r="C11">
        <f t="shared" si="0"/>
        <v>7.0000000000000007E-2</v>
      </c>
      <c r="D11">
        <v>10.67</v>
      </c>
      <c r="G11">
        <v>-1.75</v>
      </c>
      <c r="H11">
        <f>Table22[[#This Row],[Acid]]*F$3</f>
        <v>-1.7500000000000002E-2</v>
      </c>
      <c r="I11">
        <v>3.89</v>
      </c>
    </row>
    <row r="12" spans="1:9" x14ac:dyDescent="0.3">
      <c r="B12">
        <v>8</v>
      </c>
      <c r="C12">
        <f t="shared" si="0"/>
        <v>0.08</v>
      </c>
      <c r="D12">
        <v>10.73</v>
      </c>
      <c r="G12">
        <v>-2</v>
      </c>
      <c r="H12">
        <f>Table22[[#This Row],[Acid]]*F$3</f>
        <v>-0.02</v>
      </c>
      <c r="I12">
        <v>3.83</v>
      </c>
    </row>
    <row r="13" spans="1:9" x14ac:dyDescent="0.3">
      <c r="B13">
        <v>9</v>
      </c>
      <c r="C13">
        <f t="shared" si="0"/>
        <v>0.09</v>
      </c>
      <c r="D13">
        <v>10.78</v>
      </c>
      <c r="G13">
        <v>-2.5</v>
      </c>
      <c r="H13">
        <f>Table22[[#This Row],[Acid]]*F$3</f>
        <v>-2.5000000000000001E-2</v>
      </c>
      <c r="I13">
        <v>3.72</v>
      </c>
    </row>
    <row r="14" spans="1:9" x14ac:dyDescent="0.3">
      <c r="B14">
        <v>10</v>
      </c>
      <c r="C14">
        <f t="shared" si="0"/>
        <v>0.1</v>
      </c>
      <c r="D14">
        <v>10.88</v>
      </c>
      <c r="G14">
        <v>-3</v>
      </c>
      <c r="H14">
        <f>Table22[[#This Row],[Acid]]*F$3</f>
        <v>-0.03</v>
      </c>
      <c r="I14">
        <v>3.65</v>
      </c>
    </row>
    <row r="15" spans="1:9" x14ac:dyDescent="0.3">
      <c r="B15">
        <v>0</v>
      </c>
      <c r="C15">
        <v>0</v>
      </c>
      <c r="D15">
        <v>5.93</v>
      </c>
      <c r="F15" t="s">
        <v>8</v>
      </c>
      <c r="G15">
        <v>-3.5</v>
      </c>
      <c r="H15">
        <f>Table22[[#This Row],[Acid]]*F$3</f>
        <v>-3.5000000000000003E-2</v>
      </c>
      <c r="I15">
        <v>3.58</v>
      </c>
    </row>
    <row r="16" spans="1:9" x14ac:dyDescent="0.3">
      <c r="B16">
        <v>0.1</v>
      </c>
      <c r="C16">
        <f t="shared" si="0"/>
        <v>1E-3</v>
      </c>
      <c r="D16">
        <v>6.53</v>
      </c>
      <c r="G16">
        <v>-4</v>
      </c>
      <c r="H16">
        <f>Table22[[#This Row],[Acid]]*F$3</f>
        <v>-0.04</v>
      </c>
      <c r="I16">
        <v>3.52</v>
      </c>
    </row>
    <row r="17" spans="2:10" x14ac:dyDescent="0.3">
      <c r="B17">
        <v>0.2</v>
      </c>
      <c r="C17">
        <f t="shared" si="0"/>
        <v>2E-3</v>
      </c>
      <c r="D17">
        <v>7.06</v>
      </c>
      <c r="G17">
        <v>-4.5</v>
      </c>
      <c r="H17">
        <f>Table22[[#This Row],[Acid]]*F$3</f>
        <v>-4.4999999999999998E-2</v>
      </c>
      <c r="I17">
        <v>3.47</v>
      </c>
    </row>
    <row r="18" spans="2:10" x14ac:dyDescent="0.3">
      <c r="B18">
        <v>0.3</v>
      </c>
      <c r="C18">
        <f t="shared" si="0"/>
        <v>3.0000000000000001E-3</v>
      </c>
      <c r="D18">
        <v>7.44</v>
      </c>
      <c r="G18">
        <v>-5</v>
      </c>
      <c r="H18">
        <f>Table22[[#This Row],[Acid]]*F$3</f>
        <v>-0.05</v>
      </c>
      <c r="I18">
        <v>3.43</v>
      </c>
    </row>
    <row r="19" spans="2:10" x14ac:dyDescent="0.3">
      <c r="B19">
        <v>0.4</v>
      </c>
      <c r="C19">
        <f t="shared" si="0"/>
        <v>4.0000000000000001E-3</v>
      </c>
      <c r="D19">
        <v>7.56</v>
      </c>
    </row>
    <row r="20" spans="2:10" x14ac:dyDescent="0.3">
      <c r="B20">
        <v>0.5</v>
      </c>
      <c r="C20">
        <f t="shared" si="0"/>
        <v>5.0000000000000001E-3</v>
      </c>
      <c r="D20">
        <v>8.14</v>
      </c>
    </row>
    <row r="21" spans="2:10" x14ac:dyDescent="0.3">
      <c r="B21">
        <v>0.6</v>
      </c>
      <c r="C21">
        <f t="shared" si="0"/>
        <v>6.0000000000000001E-3</v>
      </c>
      <c r="D21">
        <v>8.66</v>
      </c>
      <c r="H21">
        <f>Table22[[#This Row],[Acid]]*F$3</f>
        <v>0</v>
      </c>
    </row>
    <row r="22" spans="2:10" x14ac:dyDescent="0.3">
      <c r="B22">
        <v>0.7</v>
      </c>
      <c r="C22">
        <f t="shared" si="0"/>
        <v>6.9999999999999993E-3</v>
      </c>
      <c r="D22">
        <v>8.98</v>
      </c>
      <c r="H22">
        <f>Table22[[#This Row],[Acid]]*F$3</f>
        <v>0</v>
      </c>
    </row>
    <row r="23" spans="2:10" x14ac:dyDescent="0.3">
      <c r="B23">
        <v>0.8</v>
      </c>
      <c r="C23">
        <f t="shared" si="0"/>
        <v>8.0000000000000002E-3</v>
      </c>
      <c r="D23">
        <v>9.18</v>
      </c>
      <c r="H23">
        <f>Table22[[#This Row],[Acid]]*F$3</f>
        <v>0</v>
      </c>
      <c r="J23" t="s">
        <v>6</v>
      </c>
    </row>
    <row r="24" spans="2:10" x14ac:dyDescent="0.3">
      <c r="B24">
        <v>0.9</v>
      </c>
      <c r="C24">
        <f>0.01*B24</f>
        <v>9.0000000000000011E-3</v>
      </c>
      <c r="D24">
        <v>9.2899999999999991</v>
      </c>
      <c r="H24">
        <f>Table22[[#This Row],[Acid]]*F$3</f>
        <v>0</v>
      </c>
    </row>
    <row r="25" spans="2:10" x14ac:dyDescent="0.3">
      <c r="B25">
        <v>1</v>
      </c>
      <c r="C25">
        <f t="shared" si="0"/>
        <v>0.01</v>
      </c>
      <c r="D25">
        <v>9.3800000000000008</v>
      </c>
      <c r="H25">
        <f>Table22[[#This Row],[Acid]]*F$3</f>
        <v>0</v>
      </c>
    </row>
    <row r="26" spans="2:10" x14ac:dyDescent="0.3">
      <c r="B26">
        <v>1.1000000000000001</v>
      </c>
      <c r="C26">
        <f t="shared" si="0"/>
        <v>1.1000000000000001E-2</v>
      </c>
      <c r="D26">
        <v>9.4600000000000009</v>
      </c>
      <c r="H26">
        <f>Table22[[#This Row],[Acid]]*F$3</f>
        <v>0</v>
      </c>
    </row>
    <row r="27" spans="2:10" x14ac:dyDescent="0.3">
      <c r="B27">
        <v>1.2</v>
      </c>
      <c r="C27">
        <f t="shared" si="0"/>
        <v>1.2E-2</v>
      </c>
      <c r="D27">
        <v>9.52</v>
      </c>
      <c r="H27">
        <f>Table22[[#This Row],[Acid]]*F$3</f>
        <v>0</v>
      </c>
    </row>
    <row r="28" spans="2:10" x14ac:dyDescent="0.3">
      <c r="B28">
        <v>1.3</v>
      </c>
      <c r="C28">
        <f t="shared" si="0"/>
        <v>1.3000000000000001E-2</v>
      </c>
      <c r="D28">
        <v>9.59</v>
      </c>
      <c r="H28">
        <f>Table22[[#This Row],[Acid]]*F$3</f>
        <v>0</v>
      </c>
    </row>
    <row r="29" spans="2:10" x14ac:dyDescent="0.3">
      <c r="B29">
        <v>1.4</v>
      </c>
      <c r="C29">
        <f t="shared" si="0"/>
        <v>1.3999999999999999E-2</v>
      </c>
      <c r="D29">
        <v>9.64</v>
      </c>
      <c r="H29">
        <f>Table22[[#This Row],[Acid]]*F$3</f>
        <v>0</v>
      </c>
    </row>
    <row r="30" spans="2:10" x14ac:dyDescent="0.3">
      <c r="B30">
        <v>1.5</v>
      </c>
      <c r="C30">
        <f t="shared" si="0"/>
        <v>1.4999999999999999E-2</v>
      </c>
      <c r="D30">
        <v>9.69</v>
      </c>
    </row>
    <row r="31" spans="2:10" x14ac:dyDescent="0.3">
      <c r="B31">
        <v>1.6</v>
      </c>
      <c r="C31">
        <f t="shared" si="0"/>
        <v>1.6E-2</v>
      </c>
      <c r="D31">
        <v>9.73</v>
      </c>
    </row>
    <row r="32" spans="2:10" x14ac:dyDescent="0.3">
      <c r="B32">
        <v>1.7</v>
      </c>
      <c r="C32">
        <f t="shared" si="0"/>
        <v>1.7000000000000001E-2</v>
      </c>
      <c r="D32">
        <v>9.77</v>
      </c>
    </row>
    <row r="33" spans="2:4" x14ac:dyDescent="0.3">
      <c r="B33">
        <v>1.8</v>
      </c>
      <c r="C33">
        <f t="shared" si="0"/>
        <v>1.8000000000000002E-2</v>
      </c>
      <c r="D33">
        <v>9.8000000000000007</v>
      </c>
    </row>
    <row r="34" spans="2:4" x14ac:dyDescent="0.3">
      <c r="B34">
        <v>1.9</v>
      </c>
      <c r="C34">
        <f t="shared" si="0"/>
        <v>1.9E-2</v>
      </c>
      <c r="D34">
        <v>9.84</v>
      </c>
    </row>
    <row r="35" spans="2:4" x14ac:dyDescent="0.3">
      <c r="B35">
        <v>2.1</v>
      </c>
      <c r="C35">
        <f t="shared" si="0"/>
        <v>2.1000000000000001E-2</v>
      </c>
      <c r="D35">
        <v>9.8800000000000008</v>
      </c>
    </row>
    <row r="36" spans="2:4" x14ac:dyDescent="0.3">
      <c r="B36">
        <v>2.2999999999999998</v>
      </c>
      <c r="C36">
        <f t="shared" si="0"/>
        <v>2.3E-2</v>
      </c>
      <c r="D36">
        <v>9.93</v>
      </c>
    </row>
    <row r="37" spans="2:4" x14ac:dyDescent="0.3">
      <c r="B37">
        <v>2.5</v>
      </c>
      <c r="C37">
        <f t="shared" si="0"/>
        <v>2.5000000000000001E-2</v>
      </c>
      <c r="D37">
        <v>9.98</v>
      </c>
    </row>
    <row r="38" spans="2:4" x14ac:dyDescent="0.3">
      <c r="B38">
        <v>2.7</v>
      </c>
      <c r="C38">
        <f t="shared" si="0"/>
        <v>2.7000000000000003E-2</v>
      </c>
      <c r="D38">
        <v>10.02</v>
      </c>
    </row>
    <row r="39" spans="2:4" x14ac:dyDescent="0.3">
      <c r="B39">
        <v>3.2</v>
      </c>
      <c r="C39">
        <f t="shared" si="0"/>
        <v>3.2000000000000001E-2</v>
      </c>
      <c r="D39">
        <v>10.130000000000001</v>
      </c>
    </row>
    <row r="40" spans="2:4" x14ac:dyDescent="0.3">
      <c r="B40">
        <v>3.7</v>
      </c>
      <c r="C40">
        <f t="shared" si="0"/>
        <v>3.7000000000000005E-2</v>
      </c>
      <c r="D40">
        <v>10.199999999999999</v>
      </c>
    </row>
    <row r="41" spans="2:4" x14ac:dyDescent="0.3">
      <c r="B41">
        <v>4.7</v>
      </c>
      <c r="C41">
        <f t="shared" si="0"/>
        <v>4.7E-2</v>
      </c>
      <c r="D41">
        <v>10.34</v>
      </c>
    </row>
    <row r="42" spans="2:4" x14ac:dyDescent="0.3">
      <c r="B42">
        <v>5.7</v>
      </c>
      <c r="C42">
        <f t="shared" si="0"/>
        <v>5.7000000000000002E-2</v>
      </c>
      <c r="D42">
        <v>10.43</v>
      </c>
    </row>
    <row r="43" spans="2:4" x14ac:dyDescent="0.3">
      <c r="C43">
        <f t="shared" si="0"/>
        <v>0</v>
      </c>
    </row>
    <row r="44" spans="2:4" x14ac:dyDescent="0.3">
      <c r="C44">
        <f t="shared" si="0"/>
        <v>0</v>
      </c>
    </row>
    <row r="45" spans="2:4" x14ac:dyDescent="0.3">
      <c r="C45">
        <f t="shared" si="0"/>
        <v>0</v>
      </c>
    </row>
    <row r="46" spans="2:4" x14ac:dyDescent="0.3">
      <c r="C46">
        <f t="shared" si="0"/>
        <v>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FDFF-4BBC-4B6B-B341-D26C1AFE01CB}">
  <dimension ref="A3:J46"/>
  <sheetViews>
    <sheetView tabSelected="1" topLeftCell="A10" zoomScale="90" zoomScaleNormal="90" workbookViewId="0">
      <selection activeCell="B5" sqref="B5"/>
    </sheetView>
  </sheetViews>
  <sheetFormatPr defaultRowHeight="14.4" x14ac:dyDescent="0.3"/>
  <cols>
    <col min="2" max="2" width="15.6640625" bestFit="1" customWidth="1"/>
    <col min="7" max="7" width="13.44140625" bestFit="1" customWidth="1"/>
    <col min="8" max="8" width="13.44140625" customWidth="1"/>
  </cols>
  <sheetData>
    <row r="3" spans="1:9" x14ac:dyDescent="0.3">
      <c r="A3" t="s">
        <v>11</v>
      </c>
      <c r="B3" t="s">
        <v>10</v>
      </c>
      <c r="C3" t="s">
        <v>7</v>
      </c>
      <c r="D3" t="s">
        <v>0</v>
      </c>
      <c r="F3">
        <v>0.01</v>
      </c>
      <c r="G3" t="s">
        <v>9</v>
      </c>
      <c r="H3" t="s">
        <v>5</v>
      </c>
      <c r="I3" t="s">
        <v>0</v>
      </c>
    </row>
    <row r="4" spans="1:9" x14ac:dyDescent="0.3">
      <c r="A4" t="s">
        <v>2</v>
      </c>
      <c r="B4">
        <v>0</v>
      </c>
      <c r="C4">
        <v>0</v>
      </c>
      <c r="F4" t="s">
        <v>8</v>
      </c>
      <c r="G4">
        <v>0</v>
      </c>
      <c r="H4">
        <v>0</v>
      </c>
    </row>
    <row r="5" spans="1:9" x14ac:dyDescent="0.3">
      <c r="A5" t="s">
        <v>1</v>
      </c>
      <c r="B5">
        <v>1</v>
      </c>
      <c r="C5">
        <f>0.01*B5</f>
        <v>0.01</v>
      </c>
      <c r="G5">
        <v>-0.25</v>
      </c>
      <c r="H5">
        <f>Table226[[#This Row],[Acid]]*F$3</f>
        <v>-2.5000000000000001E-3</v>
      </c>
    </row>
    <row r="6" spans="1:9" x14ac:dyDescent="0.3">
      <c r="A6" t="s">
        <v>1</v>
      </c>
      <c r="B6">
        <v>2</v>
      </c>
      <c r="C6">
        <f t="shared" ref="C6:C46" si="0">0.01*B6</f>
        <v>0.02</v>
      </c>
      <c r="G6">
        <v>-0.5</v>
      </c>
      <c r="H6">
        <f>Table226[[#This Row],[Acid]]*F$3</f>
        <v>-5.0000000000000001E-3</v>
      </c>
    </row>
    <row r="7" spans="1:9" x14ac:dyDescent="0.3">
      <c r="B7">
        <v>3</v>
      </c>
      <c r="C7">
        <f t="shared" si="0"/>
        <v>0.03</v>
      </c>
      <c r="G7">
        <v>-0.75</v>
      </c>
      <c r="H7">
        <f>Table226[[#This Row],[Acid]]*F$3</f>
        <v>-7.4999999999999997E-3</v>
      </c>
    </row>
    <row r="8" spans="1:9" x14ac:dyDescent="0.3">
      <c r="B8">
        <v>4</v>
      </c>
      <c r="C8">
        <f t="shared" si="0"/>
        <v>0.04</v>
      </c>
      <c r="G8">
        <v>-1</v>
      </c>
      <c r="H8">
        <f>Table226[[#This Row],[Acid]]*F$3</f>
        <v>-0.01</v>
      </c>
    </row>
    <row r="9" spans="1:9" x14ac:dyDescent="0.3">
      <c r="B9">
        <v>5</v>
      </c>
      <c r="C9">
        <f t="shared" si="0"/>
        <v>0.05</v>
      </c>
      <c r="G9">
        <v>-1.25</v>
      </c>
      <c r="H9">
        <f>Table226[[#This Row],[Acid]]*F$3</f>
        <v>-1.2500000000000001E-2</v>
      </c>
    </row>
    <row r="10" spans="1:9" x14ac:dyDescent="0.3">
      <c r="B10">
        <v>6</v>
      </c>
      <c r="C10">
        <f t="shared" si="0"/>
        <v>0.06</v>
      </c>
      <c r="G10">
        <v>-1.5</v>
      </c>
      <c r="H10">
        <f>Table226[[#This Row],[Acid]]*F$3</f>
        <v>-1.4999999999999999E-2</v>
      </c>
    </row>
    <row r="11" spans="1:9" x14ac:dyDescent="0.3">
      <c r="B11">
        <v>7</v>
      </c>
      <c r="C11">
        <f t="shared" si="0"/>
        <v>7.0000000000000007E-2</v>
      </c>
      <c r="G11">
        <v>-1.75</v>
      </c>
      <c r="H11">
        <f>Table226[[#This Row],[Acid]]*F$3</f>
        <v>-1.7500000000000002E-2</v>
      </c>
    </row>
    <row r="12" spans="1:9" x14ac:dyDescent="0.3">
      <c r="B12">
        <v>8</v>
      </c>
      <c r="C12">
        <f t="shared" si="0"/>
        <v>0.08</v>
      </c>
      <c r="G12">
        <v>-2</v>
      </c>
      <c r="H12">
        <f>Table226[[#This Row],[Acid]]*F$3</f>
        <v>-0.02</v>
      </c>
    </row>
    <row r="13" spans="1:9" x14ac:dyDescent="0.3">
      <c r="B13">
        <v>9</v>
      </c>
      <c r="C13">
        <f t="shared" si="0"/>
        <v>0.09</v>
      </c>
      <c r="G13">
        <v>-2.5</v>
      </c>
      <c r="H13">
        <f>Table226[[#This Row],[Acid]]*F$3</f>
        <v>-2.5000000000000001E-2</v>
      </c>
    </row>
    <row r="14" spans="1:9" x14ac:dyDescent="0.3">
      <c r="B14">
        <v>10</v>
      </c>
      <c r="C14">
        <f t="shared" si="0"/>
        <v>0.1</v>
      </c>
      <c r="G14">
        <v>-3</v>
      </c>
      <c r="H14">
        <f>Table226[[#This Row],[Acid]]*F$3</f>
        <v>-0.03</v>
      </c>
    </row>
    <row r="15" spans="1:9" x14ac:dyDescent="0.3">
      <c r="B15">
        <v>0</v>
      </c>
      <c r="C15">
        <v>0</v>
      </c>
      <c r="F15" t="s">
        <v>8</v>
      </c>
      <c r="G15">
        <v>-3.5</v>
      </c>
      <c r="H15">
        <f>Table226[[#This Row],[Acid]]*F$3</f>
        <v>-3.5000000000000003E-2</v>
      </c>
    </row>
    <row r="16" spans="1:9" x14ac:dyDescent="0.3">
      <c r="B16">
        <v>0.1</v>
      </c>
      <c r="C16">
        <f t="shared" si="0"/>
        <v>1E-3</v>
      </c>
      <c r="G16">
        <v>-4</v>
      </c>
      <c r="H16">
        <f>Table226[[#This Row],[Acid]]*F$3</f>
        <v>-0.04</v>
      </c>
    </row>
    <row r="17" spans="2:10" x14ac:dyDescent="0.3">
      <c r="B17">
        <v>0.2</v>
      </c>
      <c r="C17">
        <f t="shared" si="0"/>
        <v>2E-3</v>
      </c>
      <c r="G17">
        <v>-4.5</v>
      </c>
      <c r="H17">
        <f>Table226[[#This Row],[Acid]]*F$3</f>
        <v>-4.4999999999999998E-2</v>
      </c>
    </row>
    <row r="18" spans="2:10" x14ac:dyDescent="0.3">
      <c r="B18">
        <v>0.3</v>
      </c>
      <c r="C18">
        <f t="shared" si="0"/>
        <v>3.0000000000000001E-3</v>
      </c>
      <c r="G18">
        <v>-5</v>
      </c>
      <c r="H18">
        <f>Table226[[#This Row],[Acid]]*F$3</f>
        <v>-0.05</v>
      </c>
    </row>
    <row r="19" spans="2:10" x14ac:dyDescent="0.3">
      <c r="B19">
        <v>0.4</v>
      </c>
      <c r="C19">
        <f t="shared" si="0"/>
        <v>4.0000000000000001E-3</v>
      </c>
    </row>
    <row r="20" spans="2:10" x14ac:dyDescent="0.3">
      <c r="B20">
        <v>0.5</v>
      </c>
      <c r="C20">
        <f t="shared" si="0"/>
        <v>5.0000000000000001E-3</v>
      </c>
    </row>
    <row r="21" spans="2:10" x14ac:dyDescent="0.3">
      <c r="B21">
        <v>0.6</v>
      </c>
      <c r="C21">
        <f t="shared" si="0"/>
        <v>6.0000000000000001E-3</v>
      </c>
      <c r="H21">
        <f>Table226[[#This Row],[Acid]]*F$3</f>
        <v>0</v>
      </c>
    </row>
    <row r="22" spans="2:10" x14ac:dyDescent="0.3">
      <c r="B22">
        <v>0.7</v>
      </c>
      <c r="C22">
        <f t="shared" si="0"/>
        <v>6.9999999999999993E-3</v>
      </c>
      <c r="H22">
        <f>Table226[[#This Row],[Acid]]*F$3</f>
        <v>0</v>
      </c>
    </row>
    <row r="23" spans="2:10" x14ac:dyDescent="0.3">
      <c r="B23">
        <v>0.8</v>
      </c>
      <c r="C23">
        <f t="shared" si="0"/>
        <v>8.0000000000000002E-3</v>
      </c>
      <c r="H23">
        <f>Table226[[#This Row],[Acid]]*F$3</f>
        <v>0</v>
      </c>
      <c r="J23" t="s">
        <v>6</v>
      </c>
    </row>
    <row r="24" spans="2:10" x14ac:dyDescent="0.3">
      <c r="B24">
        <v>0.9</v>
      </c>
      <c r="C24">
        <f>0.01*B24</f>
        <v>9.0000000000000011E-3</v>
      </c>
      <c r="H24">
        <f>Table226[[#This Row],[Acid]]*F$3</f>
        <v>0</v>
      </c>
    </row>
    <row r="25" spans="2:10" x14ac:dyDescent="0.3">
      <c r="B25">
        <v>1</v>
      </c>
      <c r="C25">
        <f t="shared" si="0"/>
        <v>0.01</v>
      </c>
      <c r="H25">
        <f>Table226[[#This Row],[Acid]]*F$3</f>
        <v>0</v>
      </c>
    </row>
    <row r="26" spans="2:10" x14ac:dyDescent="0.3">
      <c r="B26">
        <v>1.1000000000000001</v>
      </c>
      <c r="C26">
        <f t="shared" si="0"/>
        <v>1.1000000000000001E-2</v>
      </c>
      <c r="H26">
        <f>Table226[[#This Row],[Acid]]*F$3</f>
        <v>0</v>
      </c>
    </row>
    <row r="27" spans="2:10" x14ac:dyDescent="0.3">
      <c r="B27">
        <v>1.2</v>
      </c>
      <c r="C27">
        <f t="shared" si="0"/>
        <v>1.2E-2</v>
      </c>
      <c r="H27">
        <f>Table226[[#This Row],[Acid]]*F$3</f>
        <v>0</v>
      </c>
    </row>
    <row r="28" spans="2:10" x14ac:dyDescent="0.3">
      <c r="B28">
        <v>1.3</v>
      </c>
      <c r="C28">
        <f t="shared" si="0"/>
        <v>1.3000000000000001E-2</v>
      </c>
      <c r="H28">
        <f>Table226[[#This Row],[Acid]]*F$3</f>
        <v>0</v>
      </c>
    </row>
    <row r="29" spans="2:10" x14ac:dyDescent="0.3">
      <c r="B29">
        <v>1.4</v>
      </c>
      <c r="C29">
        <f t="shared" si="0"/>
        <v>1.3999999999999999E-2</v>
      </c>
      <c r="H29">
        <f>Table226[[#This Row],[Acid]]*F$3</f>
        <v>0</v>
      </c>
    </row>
    <row r="30" spans="2:10" x14ac:dyDescent="0.3">
      <c r="B30">
        <v>1.5</v>
      </c>
      <c r="C30">
        <f t="shared" si="0"/>
        <v>1.4999999999999999E-2</v>
      </c>
    </row>
    <row r="31" spans="2:10" x14ac:dyDescent="0.3">
      <c r="B31">
        <v>1.6</v>
      </c>
      <c r="C31">
        <f t="shared" si="0"/>
        <v>1.6E-2</v>
      </c>
    </row>
    <row r="32" spans="2:10" x14ac:dyDescent="0.3">
      <c r="B32">
        <v>1.7</v>
      </c>
      <c r="C32">
        <f t="shared" si="0"/>
        <v>1.7000000000000001E-2</v>
      </c>
    </row>
    <row r="33" spans="2:3" x14ac:dyDescent="0.3">
      <c r="B33">
        <v>1.8</v>
      </c>
      <c r="C33">
        <f t="shared" si="0"/>
        <v>1.8000000000000002E-2</v>
      </c>
    </row>
    <row r="34" spans="2:3" x14ac:dyDescent="0.3">
      <c r="B34">
        <v>1.9</v>
      </c>
      <c r="C34">
        <f t="shared" si="0"/>
        <v>1.9E-2</v>
      </c>
    </row>
    <row r="35" spans="2:3" x14ac:dyDescent="0.3">
      <c r="B35">
        <v>2.1</v>
      </c>
      <c r="C35">
        <f t="shared" si="0"/>
        <v>2.1000000000000001E-2</v>
      </c>
    </row>
    <row r="36" spans="2:3" x14ac:dyDescent="0.3">
      <c r="B36">
        <v>2.2999999999999998</v>
      </c>
      <c r="C36">
        <f t="shared" si="0"/>
        <v>2.3E-2</v>
      </c>
    </row>
    <row r="37" spans="2:3" x14ac:dyDescent="0.3">
      <c r="B37">
        <v>2.5</v>
      </c>
      <c r="C37">
        <f t="shared" si="0"/>
        <v>2.5000000000000001E-2</v>
      </c>
    </row>
    <row r="38" spans="2:3" x14ac:dyDescent="0.3">
      <c r="B38">
        <v>2.7</v>
      </c>
      <c r="C38">
        <f t="shared" si="0"/>
        <v>2.7000000000000003E-2</v>
      </c>
    </row>
    <row r="39" spans="2:3" x14ac:dyDescent="0.3">
      <c r="B39">
        <v>3.2</v>
      </c>
      <c r="C39">
        <f t="shared" si="0"/>
        <v>3.2000000000000001E-2</v>
      </c>
    </row>
    <row r="40" spans="2:3" x14ac:dyDescent="0.3">
      <c r="B40">
        <v>3.7</v>
      </c>
      <c r="C40">
        <f t="shared" si="0"/>
        <v>3.7000000000000005E-2</v>
      </c>
    </row>
    <row r="41" spans="2:3" x14ac:dyDescent="0.3">
      <c r="B41">
        <v>4.7</v>
      </c>
      <c r="C41">
        <f t="shared" si="0"/>
        <v>4.7E-2</v>
      </c>
    </row>
    <row r="42" spans="2:3" x14ac:dyDescent="0.3">
      <c r="B42">
        <v>5.7</v>
      </c>
      <c r="C42">
        <f t="shared" si="0"/>
        <v>5.7000000000000002E-2</v>
      </c>
    </row>
    <row r="43" spans="2:3" x14ac:dyDescent="0.3">
      <c r="C43">
        <f t="shared" si="0"/>
        <v>0</v>
      </c>
    </row>
    <row r="44" spans="2:3" x14ac:dyDescent="0.3">
      <c r="C44">
        <f t="shared" si="0"/>
        <v>0</v>
      </c>
    </row>
    <row r="45" spans="2:3" x14ac:dyDescent="0.3">
      <c r="C45">
        <f t="shared" si="0"/>
        <v>0</v>
      </c>
    </row>
    <row r="46" spans="2:3" x14ac:dyDescent="0.3">
      <c r="C46">
        <f t="shared" si="0"/>
        <v>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3" ma:contentTypeDescription="Create a new document." ma:contentTypeScope="" ma:versionID="4e8e53cbc46f4e3396eef7ab791f486f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6a899a0e505161a4968de5f0be888c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CY54R7KD54KC-91199970-191452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https://grundfos.sharepoint.com/sites/Pro-017826/_layouts/15/DocIdRedir.aspx?ID=CY54R7KD54KC-91199970-191452</Url>
      <Description>CY54R7KD54KC-91199970-191452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471CE64-B8E2-4E31-AF9A-A1583BFAA7F0}"/>
</file>

<file path=customXml/itemProps2.xml><?xml version="1.0" encoding="utf-8"?>
<ds:datastoreItem xmlns:ds="http://schemas.openxmlformats.org/officeDocument/2006/customXml" ds:itemID="{200C846A-EB21-458E-8B4D-070DF3E84F42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customXml/itemProps3.xml><?xml version="1.0" encoding="utf-8"?>
<ds:datastoreItem xmlns:ds="http://schemas.openxmlformats.org/officeDocument/2006/customXml" ds:itemID="{1AEF8ADB-CD47-4005-947E-36329989AA1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0FA26CC-415E-4B0F-A8B5-1AD679DC5CF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 vand</vt:lpstr>
      <vt:lpstr>3 mM NaCl</vt:lpstr>
      <vt:lpstr>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cp:lastPrinted>2021-10-12T11:35:33Z</cp:lastPrinted>
  <dcterms:created xsi:type="dcterms:W3CDTF">2021-10-12T11:35:26Z</dcterms:created>
  <dcterms:modified xsi:type="dcterms:W3CDTF">2021-11-03T21:28:56Z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13e53783-134e-4056-8eaf-f19e06a5e7fd</vt:lpwstr>
  </property>
</Properties>
</file>