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SPRR/"/>
    </mc:Choice>
  </mc:AlternateContent>
  <xr:revisionPtr revIDLastSave="325" documentId="8_{B1838E2C-57DF-442F-BA8D-29F29F483C5A}" xr6:coauthVersionLast="46" xr6:coauthVersionMax="46" xr10:uidLastSave="{3185E937-2136-41D4-B359-AA1E1CB3B238}"/>
  <bookViews>
    <workbookView visibility="hidden" xWindow="2835" yWindow="2070" windowWidth="21600" windowHeight="11385" xr2:uid="{4945AC14-70B2-4790-A402-2CEEE388F912}"/>
    <workbookView visibility="hidden" xWindow="2835" yWindow="2070" windowWidth="21600" windowHeight="11385" activeTab="1" xr2:uid="{F3BEDCAF-2F4D-48AD-8D56-F91ED459115A}"/>
    <workbookView visibility="hidden" xWindow="2835" yWindow="2070" windowWidth="21600" windowHeight="11385" xr2:uid="{B1D28580-2409-4DF1-802D-4DFBB9E40CE8}"/>
    <workbookView xWindow="2835" yWindow="2070" windowWidth="21600" windowHeight="11385" activeTab="2" xr2:uid="{2BA11759-6010-40F7-B40A-A3F9569E799B}"/>
  </bookViews>
  <sheets>
    <sheet name="analyse svar" sheetId="2" r:id="rId1"/>
    <sheet name="analyse_R_special" sheetId="3" r:id="rId2"/>
    <sheet name="Analyse_alt" sheetId="4" r:id="rId3"/>
    <sheet name="Prøve indh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4" l="1"/>
  <c r="I17" i="4"/>
  <c r="K56" i="4"/>
  <c r="J56" i="4"/>
  <c r="I56" i="4"/>
  <c r="H56" i="4"/>
  <c r="G56" i="4"/>
  <c r="F56" i="4"/>
  <c r="K53" i="4"/>
  <c r="J53" i="4"/>
  <c r="I53" i="4"/>
  <c r="H53" i="4"/>
  <c r="G53" i="4"/>
  <c r="F53" i="4"/>
  <c r="K50" i="4"/>
  <c r="J50" i="4"/>
  <c r="I50" i="4"/>
  <c r="H50" i="4"/>
  <c r="G50" i="4"/>
  <c r="F50" i="4"/>
  <c r="K47" i="4"/>
  <c r="J47" i="4"/>
  <c r="I47" i="4"/>
  <c r="H47" i="4"/>
  <c r="G47" i="4"/>
  <c r="F47" i="4"/>
  <c r="K44" i="4"/>
  <c r="J44" i="4"/>
  <c r="I44" i="4"/>
  <c r="H44" i="4"/>
  <c r="G44" i="4"/>
  <c r="F44" i="4"/>
  <c r="K41" i="4"/>
  <c r="J41" i="4"/>
  <c r="I41" i="4"/>
  <c r="H41" i="4"/>
  <c r="G41" i="4"/>
  <c r="F41" i="4"/>
  <c r="K38" i="4"/>
  <c r="J38" i="4"/>
  <c r="I38" i="4"/>
  <c r="H38" i="4"/>
  <c r="G38" i="4"/>
  <c r="F38" i="4"/>
  <c r="J35" i="4"/>
  <c r="I35" i="4"/>
  <c r="H35" i="4"/>
  <c r="G35" i="4"/>
  <c r="F35" i="4"/>
  <c r="K32" i="4"/>
  <c r="J32" i="4"/>
  <c r="I32" i="4"/>
  <c r="H32" i="4"/>
  <c r="G32" i="4"/>
  <c r="F32" i="4"/>
  <c r="K29" i="4"/>
  <c r="J29" i="4"/>
  <c r="I29" i="4"/>
  <c r="H29" i="4"/>
  <c r="G29" i="4"/>
  <c r="F29" i="4"/>
  <c r="K26" i="4"/>
  <c r="J26" i="4"/>
  <c r="I26" i="4"/>
  <c r="H26" i="4"/>
  <c r="G26" i="4"/>
  <c r="F26" i="4"/>
  <c r="K23" i="4"/>
  <c r="J23" i="4"/>
  <c r="I23" i="4"/>
  <c r="H23" i="4"/>
  <c r="G23" i="4"/>
  <c r="F23" i="4"/>
  <c r="K20" i="4"/>
  <c r="J20" i="4"/>
  <c r="I20" i="4"/>
  <c r="H20" i="4"/>
  <c r="G20" i="4"/>
  <c r="F20" i="4"/>
  <c r="K17" i="4"/>
  <c r="J17" i="4"/>
  <c r="H17" i="4"/>
  <c r="G17" i="4"/>
  <c r="F17" i="4"/>
  <c r="K14" i="4"/>
  <c r="J14" i="4"/>
  <c r="I14" i="4"/>
  <c r="H14" i="4"/>
  <c r="G14" i="4"/>
  <c r="F14" i="4"/>
  <c r="J11" i="4"/>
  <c r="K11" i="4"/>
  <c r="I11" i="4"/>
  <c r="H11" i="4"/>
  <c r="G11" i="4"/>
  <c r="F11" i="4"/>
  <c r="K8" i="4"/>
  <c r="J8" i="4"/>
  <c r="I8" i="4"/>
  <c r="H8" i="4"/>
  <c r="G8" i="4"/>
  <c r="F8" i="4"/>
  <c r="F5" i="4"/>
  <c r="G5" i="4"/>
  <c r="H5" i="4"/>
  <c r="I5" i="4"/>
  <c r="K5" i="4"/>
  <c r="J5" i="4"/>
  <c r="J54" i="4"/>
  <c r="J51" i="4"/>
  <c r="J36" i="4"/>
  <c r="J34" i="4"/>
  <c r="J33" i="4"/>
  <c r="J19" i="4"/>
  <c r="J18" i="4"/>
  <c r="J15" i="4"/>
  <c r="K37" i="2" l="1"/>
  <c r="L37" i="2" s="1"/>
  <c r="K26" i="2"/>
  <c r="L25" i="2" s="1"/>
  <c r="K25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5" i="2"/>
  <c r="L33" i="2"/>
  <c r="L31" i="2"/>
  <c r="L29" i="2"/>
  <c r="L23" i="2"/>
  <c r="L21" i="2"/>
  <c r="L19" i="2"/>
  <c r="L17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L39" i="2" s="1"/>
  <c r="K27" i="2"/>
  <c r="L27" i="2" s="1"/>
  <c r="K15" i="2"/>
  <c r="K13" i="2"/>
  <c r="L13" i="2" s="1"/>
  <c r="K16" i="2"/>
  <c r="L15" i="2" s="1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<sst xmlns="http://schemas.openxmlformats.org/spreadsheetml/2006/main" count="181" uniqueCount="36">
  <si>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</si>
  <si>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</si>
  <si>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</si>
  <si>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</si>
  <si>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</si>
  <si>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</si>
  <si>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</si>
  <si>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</si>
  <si>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</si>
  <si>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</si>
  <si>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</si>
  <si>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</si>
  <si>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</si>
  <si>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</si>
  <si>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</si>
  <si>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</si>
  <si>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</si>
  <si>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</si>
  <si>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</si>
  <si>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</si>
  <si>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</si>
  <si>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</si>
  <si>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</si>
  <si>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</si>
  <si>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</si>
  <si>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</si>
  <si>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</si>
  <si>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</si>
  <si>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</si>
  <si>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</si>
  <si>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</si>
  <si>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</si>
  <si>
    <t>Rejection</t>
  </si>
  <si>
    <t>Experiment_no</t>
  </si>
  <si>
    <t xml:space="preserve">Cl_ratio </t>
  </si>
  <si>
    <t>Silica_content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</si>
</sst>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2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workbookViewId="1">
      <selection activeCell="K39" sqref="K39"/>
    </sheetView>
    <sheetView tabSelected="1" workbookViewId="2"/>
    <sheetView workbookViewId="3">
      <selection activeCell="C1" sqref="C1:E1048576"/>
    </sheetView>
  </sheetViews>
  <sheetFormatPr defaultRowHeight="15" x14ac:dyDescent="0.25"/>
  <cols>
    <col min="11" max="11" width="11" bestFit="1" customWidth="1"/>
  </cols>
  <sheetData>
    <row r="3" spans="1:14" x14ac:dyDescent="0.25">
      <c r="C3" s="34" t="s">
        <v>9</v>
      </c>
      <c r="D3" s="34"/>
      <c r="E3" s="34" t="s">
        <v>10</v>
      </c>
      <c r="F3" s="34"/>
    </row>
    <row r="4" spans="1:14" ht="23.45" customHeight="1" x14ac:dyDescent="0.25">
      <c r="A4" t="s">
        <v>0</v>
      </c>
      <c r="B4" t="s">
        <v>11</v>
      </c>
      <c r="C4" s="7" t="s">
        <v>2</v>
      </c>
      <c r="D4" s="26" t="s">
        <v>26</v>
      </c>
      <c r="E4" s="7" t="s">
        <v>3</v>
      </c>
      <c r="F4" s="26" t="s">
        <v>27</v>
      </c>
      <c r="G4" s="1" t="s">
        <v>4</v>
      </c>
      <c r="H4" s="27" t="s">
        <v>28</v>
      </c>
      <c r="I4" s="1" t="s">
        <v>5</v>
      </c>
      <c r="J4" s="27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s="24" customFormat="1" x14ac:dyDescent="0.25">
      <c r="A5" s="28">
        <v>1</v>
      </c>
      <c r="B5" s="29" t="s">
        <v>8</v>
      </c>
      <c r="C5" s="25"/>
      <c r="D5" s="24" t="e">
        <f>(1-(C6/C5))*100</f>
        <v>#DIV/0!</v>
      </c>
      <c r="E5" s="25"/>
      <c r="F5" s="24" t="e">
        <f>(1-(E6/E5))*100</f>
        <v>#DIV/0!</v>
      </c>
      <c r="G5" s="25"/>
      <c r="H5" s="24" t="e">
        <f>(1-(G6/G5))*100</f>
        <v>#DIV/0!</v>
      </c>
      <c r="I5" s="25"/>
      <c r="J5" s="24" t="e">
        <f>(1-(I6/I5))*100</f>
        <v>#DIV/0!</v>
      </c>
      <c r="K5" s="25">
        <v>67.8</v>
      </c>
      <c r="L5" s="24">
        <f>(1-(K6/K5))*100</f>
        <v>15.339233038348077</v>
      </c>
      <c r="M5" s="25"/>
      <c r="N5" s="24" t="e">
        <f>(1-(M6/M5))*100</f>
        <v>#DIV/0!</v>
      </c>
    </row>
    <row r="6" spans="1:14" s="24" customFormat="1" x14ac:dyDescent="0.25">
      <c r="A6" s="28">
        <v>1</v>
      </c>
      <c r="B6" s="29" t="s">
        <v>15</v>
      </c>
      <c r="C6" s="25"/>
      <c r="D6" s="25"/>
      <c r="E6" s="25"/>
      <c r="F6" s="25"/>
      <c r="G6" s="25"/>
      <c r="H6" s="25"/>
      <c r="I6" s="25"/>
      <c r="J6" s="25"/>
      <c r="K6" s="25">
        <v>57.4</v>
      </c>
      <c r="L6" s="25"/>
      <c r="M6" s="25"/>
      <c r="N6" s="25"/>
    </row>
    <row r="7" spans="1:14" s="3" customFormat="1" x14ac:dyDescent="0.25">
      <c r="A7" s="11">
        <v>2</v>
      </c>
      <c r="B7" s="4" t="s">
        <v>8</v>
      </c>
      <c r="C7" s="22"/>
      <c r="D7" s="3" t="e">
        <f t="shared" ref="D7:F7" si="0">(1-(C8/C7))*100</f>
        <v>#DIV/0!</v>
      </c>
      <c r="E7" s="22"/>
      <c r="F7" s="3" t="e">
        <f t="shared" si="0"/>
        <v>#DIV/0!</v>
      </c>
      <c r="G7" s="22"/>
      <c r="H7" s="3" t="e">
        <f t="shared" ref="H7" si="1">(1-(G8/G7))*100</f>
        <v>#DIV/0!</v>
      </c>
      <c r="I7" s="22"/>
      <c r="J7" s="3" t="e">
        <f t="shared" ref="J7" si="2">(1-(I8/I7))*100</f>
        <v>#DIV/0!</v>
      </c>
      <c r="K7" s="22">
        <v>70.400000000000006</v>
      </c>
      <c r="L7" s="3">
        <f t="shared" ref="L7" si="3">(1-(K8/K7))*100</f>
        <v>17.613636363636374</v>
      </c>
      <c r="M7" s="22"/>
      <c r="N7" s="3" t="e">
        <f t="shared" ref="N7" si="4">(1-(M8/M7))*100</f>
        <v>#DIV/0!</v>
      </c>
    </row>
    <row r="8" spans="1:14" s="3" customFormat="1" x14ac:dyDescent="0.25">
      <c r="A8" s="11">
        <v>2</v>
      </c>
      <c r="B8" s="4" t="s">
        <v>15</v>
      </c>
      <c r="C8" s="22"/>
      <c r="D8" s="22"/>
      <c r="E8" s="22"/>
      <c r="F8" s="22"/>
      <c r="G8" s="22"/>
      <c r="H8" s="22"/>
      <c r="I8" s="22"/>
      <c r="J8" s="22"/>
      <c r="K8" s="22">
        <v>58</v>
      </c>
      <c r="L8" s="22"/>
      <c r="M8" s="22"/>
      <c r="N8" s="22"/>
    </row>
    <row r="9" spans="1:14" s="3" customFormat="1" x14ac:dyDescent="0.25">
      <c r="A9" s="11">
        <v>3</v>
      </c>
      <c r="B9" s="4" t="s">
        <v>8</v>
      </c>
      <c r="C9" s="22"/>
      <c r="D9" s="3" t="e">
        <f>(1-(C10/C9))*100</f>
        <v>#DIV/0!</v>
      </c>
      <c r="E9" s="22"/>
      <c r="F9" s="3" t="e">
        <f>(1-(E10/E9))*100</f>
        <v>#DIV/0!</v>
      </c>
      <c r="G9" s="22"/>
      <c r="H9" s="3" t="e">
        <f>(1-(G10/G9))*100</f>
        <v>#DIV/0!</v>
      </c>
      <c r="I9" s="22"/>
      <c r="J9" s="3" t="e">
        <f>(1-(I10/I9))*100</f>
        <v>#DIV/0!</v>
      </c>
      <c r="K9" s="22">
        <v>72.099999999999994</v>
      </c>
      <c r="L9" s="3">
        <f>(1-(K10/K9))*100</f>
        <v>16.643550624133141</v>
      </c>
      <c r="M9" s="22"/>
      <c r="N9" s="3" t="e">
        <f>(1-(M10/M9))*100</f>
        <v>#DIV/0!</v>
      </c>
    </row>
    <row r="10" spans="1:14" s="3" customFormat="1" x14ac:dyDescent="0.25">
      <c r="A10" s="11">
        <v>3</v>
      </c>
      <c r="B10" s="4" t="s">
        <v>15</v>
      </c>
      <c r="C10" s="22"/>
      <c r="D10" s="22"/>
      <c r="E10" s="22"/>
      <c r="F10" s="22"/>
      <c r="G10" s="22"/>
      <c r="H10" s="22"/>
      <c r="I10" s="22"/>
      <c r="J10" s="22"/>
      <c r="K10" s="22">
        <v>60.1</v>
      </c>
      <c r="L10" s="22"/>
      <c r="M10" s="22"/>
      <c r="N10" s="22"/>
    </row>
    <row r="11" spans="1:14" x14ac:dyDescent="0.25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25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25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25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25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25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25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25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25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25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25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25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x14ac:dyDescent="0.25">
      <c r="A25" s="11">
        <v>11</v>
      </c>
      <c r="B25" s="4" t="s">
        <v>8</v>
      </c>
      <c r="C25" s="22"/>
      <c r="D25" s="3" t="e">
        <f>(1-(C26/C25))*100</f>
        <v>#DIV/0!</v>
      </c>
      <c r="E25" s="22"/>
      <c r="F25" s="3" t="e">
        <f>(1-(E26/E25))*100</f>
        <v>#DIV/0!</v>
      </c>
      <c r="G25" s="22"/>
      <c r="H25" s="3" t="e">
        <f>(1-(G26/G25))*100</f>
        <v>#DIV/0!</v>
      </c>
      <c r="I25" s="22"/>
      <c r="J25" s="3" t="e">
        <f>(1-(I26/I25))*100</f>
        <v>#DIV/0!</v>
      </c>
      <c r="K25" s="22">
        <f>2*61.5</f>
        <v>123</v>
      </c>
      <c r="L25" s="3">
        <f>(1-(K26/K25))*100</f>
        <v>29.837398373983739</v>
      </c>
      <c r="M25" s="22"/>
      <c r="N25" s="3" t="e">
        <f>(1-(M26/M25))*100</f>
        <v>#DIV/0!</v>
      </c>
    </row>
    <row r="26" spans="1:14" s="3" customFormat="1" x14ac:dyDescent="0.25">
      <c r="A26" s="11">
        <v>11</v>
      </c>
      <c r="B26" s="4" t="s">
        <v>15</v>
      </c>
      <c r="C26" s="22"/>
      <c r="D26" s="22"/>
      <c r="E26" s="22"/>
      <c r="F26" s="22"/>
      <c r="G26" s="22"/>
      <c r="H26" s="22"/>
      <c r="I26" s="22"/>
      <c r="J26" s="22"/>
      <c r="K26" s="22">
        <f>86.3</f>
        <v>86.3</v>
      </c>
      <c r="L26" s="22"/>
      <c r="M26" s="22"/>
      <c r="N26" s="22"/>
    </row>
    <row r="27" spans="1:14" x14ac:dyDescent="0.25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25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25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25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25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25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25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25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25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3" customFormat="1" x14ac:dyDescent="0.25">
      <c r="A37" s="11">
        <v>17</v>
      </c>
      <c r="B37" s="4" t="s">
        <v>8</v>
      </c>
      <c r="C37" s="22"/>
      <c r="D37" s="3" t="e">
        <f>(1-(C38/C37))*100</f>
        <v>#DIV/0!</v>
      </c>
      <c r="E37" s="22"/>
      <c r="F37" s="3" t="e">
        <f>(1-(E38/E37))*100</f>
        <v>#DIV/0!</v>
      </c>
      <c r="G37" s="22"/>
      <c r="H37" s="3" t="e">
        <f>(1-(G38/G37))*100</f>
        <v>#DIV/0!</v>
      </c>
      <c r="I37" s="22"/>
      <c r="J37" s="3" t="e">
        <f>(1-(I38/I37))*100</f>
        <v>#DIV/0!</v>
      </c>
      <c r="K37" s="22">
        <f>2*61.1</f>
        <v>122.2</v>
      </c>
      <c r="L37" s="3">
        <f>(1-(K38/K37))*100</f>
        <v>37.234042553191493</v>
      </c>
      <c r="M37" s="22"/>
      <c r="N37" s="3" t="e">
        <f>(1-(M38/M37))*100</f>
        <v>#DIV/0!</v>
      </c>
    </row>
    <row r="38" spans="1:14" s="3" customFormat="1" x14ac:dyDescent="0.25">
      <c r="A38" s="11">
        <v>17</v>
      </c>
      <c r="B38" s="4" t="s">
        <v>15</v>
      </c>
      <c r="C38" s="22"/>
      <c r="D38" s="22"/>
      <c r="E38" s="22"/>
      <c r="F38" s="22"/>
      <c r="G38" s="22"/>
      <c r="H38" s="22"/>
      <c r="I38" s="22"/>
      <c r="J38" s="22"/>
      <c r="K38" s="22">
        <v>76.7</v>
      </c>
      <c r="L38" s="22"/>
      <c r="M38" s="22"/>
      <c r="N38" s="22"/>
    </row>
    <row r="39" spans="1:14" x14ac:dyDescent="0.25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25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abSelected="1" workbookViewId="1">
      <selection activeCell="AI8" sqref="AI8"/>
    </sheetView>
    <sheetView workbookViewId="2"/>
    <sheetView workbookViewId="3"/>
  </sheetViews>
  <sheetFormatPr defaultRowHeight="15" x14ac:dyDescent="0.25"/>
  <cols>
    <col min="2" max="7" width="9.140625" style="3"/>
    <col min="8" max="8" width="9.140625" style="24"/>
    <col min="22" max="23" width="9.140625" style="3"/>
    <col min="34" max="35" width="9.140625" style="3"/>
  </cols>
  <sheetData>
    <row r="1" spans="1:37" x14ac:dyDescent="0.25">
      <c r="B1" s="3">
        <v>1</v>
      </c>
      <c r="C1" s="3">
        <v>1</v>
      </c>
      <c r="D1" s="3">
        <v>2</v>
      </c>
      <c r="E1" s="3">
        <v>2</v>
      </c>
      <c r="F1" s="3">
        <v>3</v>
      </c>
      <c r="G1" s="3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3">
        <v>11</v>
      </c>
      <c r="W1" s="3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3">
        <v>17</v>
      </c>
      <c r="AI1" s="3">
        <v>17</v>
      </c>
      <c r="AJ1">
        <v>18</v>
      </c>
      <c r="AK1">
        <v>18</v>
      </c>
    </row>
    <row r="2" spans="1:37" x14ac:dyDescent="0.25">
      <c r="A2" t="s">
        <v>19</v>
      </c>
      <c r="B2" s="22" t="s">
        <v>18</v>
      </c>
      <c r="C2" s="22" t="s">
        <v>17</v>
      </c>
      <c r="D2" s="22" t="s">
        <v>18</v>
      </c>
      <c r="E2" s="22" t="s">
        <v>17</v>
      </c>
      <c r="F2" s="22" t="s">
        <v>18</v>
      </c>
      <c r="G2" s="22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2" t="s">
        <v>18</v>
      </c>
      <c r="W2" s="22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2" t="s">
        <v>18</v>
      </c>
      <c r="AI2" s="22" t="s">
        <v>17</v>
      </c>
      <c r="AJ2" s="23" t="s">
        <v>18</v>
      </c>
      <c r="AK2" s="23" t="s">
        <v>17</v>
      </c>
    </row>
    <row r="3" spans="1:37" x14ac:dyDescent="0.25">
      <c r="A3" t="s">
        <v>20</v>
      </c>
      <c r="B3" s="22"/>
      <c r="C3" s="22"/>
      <c r="D3" s="22"/>
      <c r="E3" s="22"/>
      <c r="F3" s="22"/>
      <c r="G3" s="22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2"/>
      <c r="W3" s="22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2"/>
      <c r="AI3" s="22"/>
      <c r="AJ3" s="23">
        <v>1.7</v>
      </c>
      <c r="AK3" s="23">
        <v>0.93</v>
      </c>
    </row>
    <row r="4" spans="1:37" x14ac:dyDescent="0.25">
      <c r="A4" t="s">
        <v>21</v>
      </c>
      <c r="B4" s="22"/>
      <c r="C4" s="22"/>
      <c r="D4" s="22"/>
      <c r="E4" s="22"/>
      <c r="F4" s="22"/>
      <c r="G4" s="22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2"/>
      <c r="W4" s="22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2"/>
      <c r="AI4" s="22"/>
      <c r="AJ4" s="23">
        <v>231</v>
      </c>
      <c r="AK4" s="23">
        <v>94</v>
      </c>
    </row>
    <row r="5" spans="1:37" x14ac:dyDescent="0.25">
      <c r="A5" t="s">
        <v>22</v>
      </c>
      <c r="B5" s="22"/>
      <c r="C5" s="22"/>
      <c r="D5" s="22"/>
      <c r="E5" s="22"/>
      <c r="F5" s="22"/>
      <c r="G5" s="22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2"/>
      <c r="W5" s="22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2"/>
      <c r="AI5" s="22"/>
      <c r="AJ5" s="23">
        <v>184</v>
      </c>
      <c r="AK5" s="23">
        <v>150</v>
      </c>
    </row>
    <row r="6" spans="1:37" x14ac:dyDescent="0.25">
      <c r="A6" t="s">
        <v>25</v>
      </c>
      <c r="B6" s="22"/>
      <c r="C6" s="22"/>
      <c r="D6" s="22"/>
      <c r="E6" s="22"/>
      <c r="F6" s="22"/>
      <c r="G6" s="22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2"/>
      <c r="W6" s="22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2"/>
      <c r="AI6" s="22"/>
      <c r="AJ6" s="23">
        <v>157</v>
      </c>
      <c r="AK6" s="23">
        <v>5</v>
      </c>
    </row>
    <row r="7" spans="1:37" x14ac:dyDescent="0.25">
      <c r="A7" t="s">
        <v>23</v>
      </c>
      <c r="B7" s="22">
        <v>67.8</v>
      </c>
      <c r="C7" s="22">
        <v>57.4</v>
      </c>
      <c r="D7" s="22">
        <v>70.400000000000006</v>
      </c>
      <c r="E7" s="22">
        <v>58</v>
      </c>
      <c r="F7" s="22">
        <v>72.099999999999994</v>
      </c>
      <c r="G7" s="22">
        <v>60.1</v>
      </c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2">
        <v>123</v>
      </c>
      <c r="W7" s="22">
        <v>86.3</v>
      </c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2">
        <v>122.2</v>
      </c>
      <c r="AI7" s="22">
        <v>76.7</v>
      </c>
      <c r="AJ7" s="23">
        <v>118</v>
      </c>
      <c r="AK7" s="23">
        <v>66.5</v>
      </c>
    </row>
    <row r="8" spans="1:37" x14ac:dyDescent="0.25">
      <c r="A8" t="s">
        <v>24</v>
      </c>
      <c r="B8" s="22"/>
      <c r="C8" s="22"/>
      <c r="D8" s="22"/>
      <c r="E8" s="22"/>
      <c r="F8" s="22"/>
      <c r="G8" s="22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2"/>
      <c r="W8" s="22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2"/>
      <c r="AI8" s="22"/>
      <c r="AJ8" s="23">
        <v>430</v>
      </c>
      <c r="AK8" s="23">
        <v>104</v>
      </c>
    </row>
    <row r="9" spans="1:37" x14ac:dyDescent="0.25">
      <c r="I9" s="24"/>
      <c r="N9" s="24"/>
      <c r="O9" s="24"/>
      <c r="T9" s="24"/>
      <c r="U9" s="24"/>
      <c r="Z9" s="24"/>
      <c r="AA9" s="24"/>
      <c r="AF9" s="24"/>
      <c r="AG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49-3F9C-4F1B-BA19-91C6BCB20171}">
  <dimension ref="A1:K56"/>
  <sheetViews>
    <sheetView workbookViewId="0"/>
    <sheetView workbookViewId="1"/>
    <sheetView workbookViewId="2"/>
    <sheetView tabSelected="1" zoomScale="90" zoomScaleNormal="90" workbookViewId="3">
      <selection activeCell="M54" sqref="M54"/>
    </sheetView>
  </sheetViews>
  <sheetFormatPr defaultRowHeight="15" x14ac:dyDescent="0.25"/>
  <sheetData>
    <row r="1" spans="1:11" x14ac:dyDescent="0.25">
      <c r="F1" s="30"/>
      <c r="G1" s="30"/>
    </row>
    <row r="2" spans="1:11" x14ac:dyDescent="0.25">
      <c r="A2" t="s">
        <v>33</v>
      </c>
      <c r="B2" t="s">
        <v>19</v>
      </c>
      <c r="C2" t="s">
        <v>34</v>
      </c>
      <c r="D2" t="s">
        <v>35</v>
      </c>
      <c r="E2" t="s">
        <v>1</v>
      </c>
      <c r="F2" s="7" t="s">
        <v>2</v>
      </c>
      <c r="G2" s="7" t="s">
        <v>3</v>
      </c>
      <c r="H2" s="1" t="s">
        <v>4</v>
      </c>
      <c r="I2" s="1" t="s">
        <v>5</v>
      </c>
      <c r="J2" s="12" t="s">
        <v>13</v>
      </c>
      <c r="K2" s="13" t="s">
        <v>14</v>
      </c>
    </row>
    <row r="3" spans="1:11" s="24" customFormat="1" x14ac:dyDescent="0.25">
      <c r="A3" s="28">
        <v>1</v>
      </c>
      <c r="B3" s="29" t="s">
        <v>8</v>
      </c>
      <c r="C3" s="31">
        <v>25</v>
      </c>
      <c r="D3" s="31">
        <v>75</v>
      </c>
      <c r="E3" s="31">
        <v>9.25</v>
      </c>
      <c r="F3" s="25">
        <v>7.84</v>
      </c>
      <c r="G3" s="25">
        <v>606</v>
      </c>
      <c r="H3" s="25">
        <v>161</v>
      </c>
      <c r="I3" s="25">
        <v>1296</v>
      </c>
      <c r="J3" s="25">
        <v>67.8</v>
      </c>
      <c r="K3" s="25"/>
    </row>
    <row r="4" spans="1:11" s="24" customFormat="1" x14ac:dyDescent="0.25">
      <c r="A4" s="28">
        <v>1</v>
      </c>
      <c r="B4" s="29" t="s">
        <v>15</v>
      </c>
      <c r="C4" s="31">
        <v>25</v>
      </c>
      <c r="D4" s="31">
        <v>75</v>
      </c>
      <c r="E4" s="31">
        <v>9.25</v>
      </c>
      <c r="F4" s="25">
        <v>0.44</v>
      </c>
      <c r="G4" s="25">
        <v>158</v>
      </c>
      <c r="H4" s="25">
        <v>198</v>
      </c>
      <c r="I4" s="25">
        <v>32.5</v>
      </c>
      <c r="J4" s="25">
        <v>57.4</v>
      </c>
      <c r="K4" s="25"/>
    </row>
    <row r="5" spans="1:11" s="24" customFormat="1" x14ac:dyDescent="0.25">
      <c r="A5" s="28">
        <v>1</v>
      </c>
      <c r="B5" s="29" t="s">
        <v>32</v>
      </c>
      <c r="C5" s="31">
        <v>25</v>
      </c>
      <c r="D5" s="31">
        <v>75</v>
      </c>
      <c r="E5" s="31">
        <v>9.25</v>
      </c>
      <c r="F5" s="25">
        <f t="shared" ref="F5:I5" si="0">(1-(F4/F3))*100</f>
        <v>94.387755102040813</v>
      </c>
      <c r="G5" s="25">
        <f t="shared" si="0"/>
        <v>73.927392739273927</v>
      </c>
      <c r="H5" s="25">
        <f t="shared" si="0"/>
        <v>-22.981366459627338</v>
      </c>
      <c r="I5" s="25">
        <f t="shared" si="0"/>
        <v>97.492283950617292</v>
      </c>
      <c r="J5" s="25">
        <f>(1-(J4/J3))*100</f>
        <v>15.339233038348077</v>
      </c>
      <c r="K5" s="25" t="e">
        <f>(1-(K4/K3))*100</f>
        <v>#DIV/0!</v>
      </c>
    </row>
    <row r="6" spans="1:11" s="3" customFormat="1" x14ac:dyDescent="0.25">
      <c r="A6" s="11">
        <v>2</v>
      </c>
      <c r="B6" s="4" t="s">
        <v>8</v>
      </c>
      <c r="C6" s="32">
        <v>50</v>
      </c>
      <c r="D6" s="32">
        <v>75</v>
      </c>
      <c r="E6" s="32">
        <v>9.25</v>
      </c>
      <c r="F6" s="23">
        <v>11.57</v>
      </c>
      <c r="G6" s="23">
        <v>360</v>
      </c>
      <c r="H6" s="23">
        <v>176</v>
      </c>
      <c r="I6" s="23">
        <v>448</v>
      </c>
      <c r="J6" s="22">
        <v>70.400000000000006</v>
      </c>
      <c r="K6" s="22">
        <v>465</v>
      </c>
    </row>
    <row r="7" spans="1:11" s="3" customFormat="1" x14ac:dyDescent="0.25">
      <c r="A7" s="11">
        <v>2</v>
      </c>
      <c r="B7" s="4" t="s">
        <v>15</v>
      </c>
      <c r="C7" s="32">
        <v>50</v>
      </c>
      <c r="D7" s="32">
        <v>75</v>
      </c>
      <c r="E7" s="32">
        <v>9.25</v>
      </c>
      <c r="F7" s="23">
        <v>0.85</v>
      </c>
      <c r="G7" s="23">
        <v>135</v>
      </c>
      <c r="H7" s="23">
        <v>164</v>
      </c>
      <c r="I7" s="23">
        <v>27.2</v>
      </c>
      <c r="J7" s="22">
        <v>58</v>
      </c>
      <c r="K7" s="22">
        <v>180</v>
      </c>
    </row>
    <row r="8" spans="1:11" s="3" customFormat="1" x14ac:dyDescent="0.25">
      <c r="A8" s="11">
        <v>2</v>
      </c>
      <c r="B8" s="4" t="s">
        <v>32</v>
      </c>
      <c r="C8" s="32">
        <v>50</v>
      </c>
      <c r="D8" s="32">
        <v>75</v>
      </c>
      <c r="E8" s="32">
        <v>9.25</v>
      </c>
      <c r="F8" s="22">
        <f t="shared" ref="F8" si="1">(1-(F7/F6))*100</f>
        <v>92.653414001728606</v>
      </c>
      <c r="G8" s="22">
        <f t="shared" ref="G8" si="2">(1-(G7/G6))*100</f>
        <v>62.5</v>
      </c>
      <c r="H8" s="22">
        <f t="shared" ref="H8" si="3">(1-(H7/H6))*100</f>
        <v>6.8181818181818237</v>
      </c>
      <c r="I8" s="22">
        <f t="shared" ref="I8" si="4">(1-(I7/I6))*100</f>
        <v>93.928571428571431</v>
      </c>
      <c r="J8" s="22">
        <f>(1-(J7/J6))*100</f>
        <v>17.613636363636374</v>
      </c>
      <c r="K8" s="22">
        <f>(1-(K7/K6))*100</f>
        <v>61.29032258064516</v>
      </c>
    </row>
    <row r="9" spans="1:11" s="3" customFormat="1" x14ac:dyDescent="0.25">
      <c r="A9" s="11">
        <v>3</v>
      </c>
      <c r="B9" s="4" t="s">
        <v>8</v>
      </c>
      <c r="C9" s="32">
        <v>75</v>
      </c>
      <c r="D9" s="32">
        <v>75</v>
      </c>
      <c r="E9" s="32">
        <v>9.25</v>
      </c>
      <c r="F9" s="23">
        <v>8.1</v>
      </c>
      <c r="G9" s="23">
        <v>235</v>
      </c>
      <c r="H9" s="23">
        <v>164</v>
      </c>
      <c r="I9" s="23">
        <v>149</v>
      </c>
      <c r="J9" s="22">
        <v>72.099999999999994</v>
      </c>
      <c r="K9" s="22">
        <v>455</v>
      </c>
    </row>
    <row r="10" spans="1:11" s="3" customFormat="1" x14ac:dyDescent="0.25">
      <c r="A10" s="11">
        <v>3</v>
      </c>
      <c r="B10" s="4" t="s">
        <v>15</v>
      </c>
      <c r="C10" s="32">
        <v>75</v>
      </c>
      <c r="D10" s="32">
        <v>75</v>
      </c>
      <c r="E10" s="32">
        <v>9.25</v>
      </c>
      <c r="F10" s="23">
        <v>0.91</v>
      </c>
      <c r="G10" s="23">
        <v>125</v>
      </c>
      <c r="H10" s="23">
        <v>142</v>
      </c>
      <c r="I10" s="23">
        <v>5</v>
      </c>
      <c r="J10" s="22">
        <v>60.1</v>
      </c>
      <c r="K10" s="22">
        <v>155</v>
      </c>
    </row>
    <row r="11" spans="1:11" s="3" customFormat="1" x14ac:dyDescent="0.25">
      <c r="A11" s="11">
        <v>3</v>
      </c>
      <c r="B11" s="4" t="s">
        <v>32</v>
      </c>
      <c r="C11" s="32">
        <v>75</v>
      </c>
      <c r="D11" s="32">
        <v>75</v>
      </c>
      <c r="E11" s="32">
        <v>9.25</v>
      </c>
      <c r="F11" s="22">
        <f t="shared" ref="F11" si="5">(1-(F10/F9))*100</f>
        <v>88.76543209876543</v>
      </c>
      <c r="G11" s="22">
        <f t="shared" ref="G11" si="6">(1-(G10/G9))*100</f>
        <v>46.808510638297875</v>
      </c>
      <c r="H11" s="22">
        <f t="shared" ref="H11" si="7">(1-(H10/H9))*100</f>
        <v>13.414634146341465</v>
      </c>
      <c r="I11" s="22">
        <f t="shared" ref="I11" si="8">(1-(I10/I9))*100</f>
        <v>96.644295302013433</v>
      </c>
      <c r="J11" s="22">
        <f>(1-(J10/J9))*100</f>
        <v>16.643550624133141</v>
      </c>
      <c r="K11" s="22">
        <f>(1-(K10/K9))*100</f>
        <v>65.934065934065927</v>
      </c>
    </row>
    <row r="12" spans="1:11" s="2" customFormat="1" x14ac:dyDescent="0.25">
      <c r="A12" s="10">
        <v>4</v>
      </c>
      <c r="B12" s="9" t="s">
        <v>8</v>
      </c>
      <c r="C12" s="33">
        <v>25</v>
      </c>
      <c r="D12" s="33">
        <v>125</v>
      </c>
      <c r="E12" s="33">
        <v>9.25</v>
      </c>
      <c r="F12" s="8"/>
      <c r="G12" s="8"/>
      <c r="H12" s="8"/>
      <c r="I12" s="8"/>
      <c r="J12" s="8"/>
      <c r="K12" s="8"/>
    </row>
    <row r="13" spans="1:11" s="2" customFormat="1" x14ac:dyDescent="0.25">
      <c r="A13" s="10">
        <v>4</v>
      </c>
      <c r="B13" s="9" t="s">
        <v>15</v>
      </c>
      <c r="C13" s="33">
        <v>25</v>
      </c>
      <c r="D13" s="33">
        <v>125</v>
      </c>
      <c r="E13" s="33">
        <v>9.25</v>
      </c>
      <c r="F13" s="8"/>
      <c r="G13" s="8"/>
      <c r="H13" s="8"/>
      <c r="I13" s="8"/>
      <c r="J13" s="8"/>
      <c r="K13" s="8"/>
    </row>
    <row r="14" spans="1:11" s="2" customFormat="1" x14ac:dyDescent="0.25">
      <c r="A14" s="10">
        <v>4</v>
      </c>
      <c r="B14" s="9" t="s">
        <v>32</v>
      </c>
      <c r="C14" s="33">
        <v>25</v>
      </c>
      <c r="D14" s="33">
        <v>125</v>
      </c>
      <c r="E14" s="33">
        <v>9.25</v>
      </c>
      <c r="F14" s="8" t="e">
        <f t="shared" ref="F14" si="9">(1-(F13/F12))*100</f>
        <v>#DIV/0!</v>
      </c>
      <c r="G14" s="8" t="e">
        <f t="shared" ref="G14" si="10">(1-(G13/G12))*100</f>
        <v>#DIV/0!</v>
      </c>
      <c r="H14" s="8" t="e">
        <f t="shared" ref="H14" si="11">(1-(H13/H12))*100</f>
        <v>#DIV/0!</v>
      </c>
      <c r="I14" s="8" t="e">
        <f t="shared" ref="I14" si="12">(1-(I13/I12))*100</f>
        <v>#DIV/0!</v>
      </c>
      <c r="J14" s="8" t="e">
        <f>(1-(J13/J12))*100</f>
        <v>#DIV/0!</v>
      </c>
      <c r="K14" s="8" t="e">
        <f>(1-(K13/K12))*100</f>
        <v>#DIV/0!</v>
      </c>
    </row>
    <row r="15" spans="1:11" s="3" customFormat="1" x14ac:dyDescent="0.25">
      <c r="A15" s="11">
        <v>5</v>
      </c>
      <c r="B15" s="4" t="s">
        <v>8</v>
      </c>
      <c r="C15" s="32">
        <v>50</v>
      </c>
      <c r="D15" s="32">
        <v>125</v>
      </c>
      <c r="E15" s="32">
        <v>9.25</v>
      </c>
      <c r="F15" s="22">
        <v>5.69</v>
      </c>
      <c r="G15" s="22">
        <v>278</v>
      </c>
      <c r="H15" s="22">
        <v>170</v>
      </c>
      <c r="I15" s="22">
        <v>463</v>
      </c>
      <c r="J15" s="22">
        <f>2*59.3</f>
        <v>118.6</v>
      </c>
      <c r="K15" s="22">
        <v>445</v>
      </c>
    </row>
    <row r="16" spans="1:11" s="3" customFormat="1" x14ac:dyDescent="0.25">
      <c r="A16" s="11">
        <v>5</v>
      </c>
      <c r="B16" s="4" t="s">
        <v>15</v>
      </c>
      <c r="C16" s="32">
        <v>50</v>
      </c>
      <c r="D16" s="32">
        <v>125</v>
      </c>
      <c r="E16" s="32">
        <v>9.25</v>
      </c>
      <c r="F16" s="22">
        <v>0.95</v>
      </c>
      <c r="G16" s="22">
        <v>106</v>
      </c>
      <c r="H16" s="22">
        <v>163</v>
      </c>
      <c r="I16" s="22">
        <v>5</v>
      </c>
      <c r="J16" s="22">
        <v>90.9</v>
      </c>
      <c r="K16" s="22">
        <v>149</v>
      </c>
    </row>
    <row r="17" spans="1:11" s="3" customFormat="1" x14ac:dyDescent="0.25">
      <c r="A17" s="11">
        <v>5</v>
      </c>
      <c r="B17" s="4" t="s">
        <v>32</v>
      </c>
      <c r="C17" s="32">
        <v>50</v>
      </c>
      <c r="D17" s="32">
        <v>125</v>
      </c>
      <c r="E17" s="32">
        <v>9.25</v>
      </c>
      <c r="F17" s="22">
        <f t="shared" ref="F17" si="13">(1-(F16/F15))*100</f>
        <v>83.304042179261856</v>
      </c>
      <c r="G17" s="22">
        <f t="shared" ref="G17" si="14">(1-(G16/G15))*100</f>
        <v>61.870503597122294</v>
      </c>
      <c r="H17" s="22">
        <f t="shared" ref="H17" si="15">(1-(H16/H15))*100</f>
        <v>4.1176470588235254</v>
      </c>
      <c r="I17" s="22">
        <f>(1-(I16/I15))*100</f>
        <v>98.920086393088553</v>
      </c>
      <c r="J17" s="22">
        <f>(1-(J16/J15))*100</f>
        <v>23.355817875210782</v>
      </c>
      <c r="K17" s="22">
        <f>(1-(K16/K15))*100</f>
        <v>66.516853932584269</v>
      </c>
    </row>
    <row r="18" spans="1:11" s="3" customFormat="1" x14ac:dyDescent="0.25">
      <c r="A18" s="11">
        <v>6</v>
      </c>
      <c r="B18" s="4" t="s">
        <v>8</v>
      </c>
      <c r="C18" s="32">
        <v>75</v>
      </c>
      <c r="D18" s="32">
        <v>125</v>
      </c>
      <c r="E18" s="32">
        <v>9.25</v>
      </c>
      <c r="F18" s="22">
        <v>3.2</v>
      </c>
      <c r="G18" s="22">
        <v>201</v>
      </c>
      <c r="H18" s="22">
        <v>165</v>
      </c>
      <c r="I18" s="22">
        <v>161</v>
      </c>
      <c r="J18" s="22">
        <f>59.3*2</f>
        <v>118.6</v>
      </c>
      <c r="K18" s="22">
        <v>428</v>
      </c>
    </row>
    <row r="19" spans="1:11" s="3" customFormat="1" x14ac:dyDescent="0.25">
      <c r="A19" s="11">
        <v>6</v>
      </c>
      <c r="B19" s="4" t="s">
        <v>15</v>
      </c>
      <c r="C19" s="32">
        <v>75</v>
      </c>
      <c r="D19" s="32">
        <v>125</v>
      </c>
      <c r="E19" s="32">
        <v>9.25</v>
      </c>
      <c r="F19" s="22">
        <v>1.49</v>
      </c>
      <c r="G19" s="22">
        <v>100</v>
      </c>
      <c r="H19" s="22">
        <v>152</v>
      </c>
      <c r="I19" s="22">
        <v>5</v>
      </c>
      <c r="J19" s="22">
        <f>89.5</f>
        <v>89.5</v>
      </c>
      <c r="K19" s="22">
        <v>148</v>
      </c>
    </row>
    <row r="20" spans="1:11" s="3" customFormat="1" x14ac:dyDescent="0.25">
      <c r="A20" s="11">
        <v>6</v>
      </c>
      <c r="B20" s="4" t="s">
        <v>32</v>
      </c>
      <c r="C20" s="32">
        <v>75</v>
      </c>
      <c r="D20" s="32">
        <v>125</v>
      </c>
      <c r="E20" s="32">
        <v>9.25</v>
      </c>
      <c r="F20" s="22">
        <f t="shared" ref="F20" si="16">(1-(F19/F18))*100</f>
        <v>53.437500000000007</v>
      </c>
      <c r="G20" s="22">
        <f t="shared" ref="G20" si="17">(1-(G19/G18))*100</f>
        <v>50.248756218905477</v>
      </c>
      <c r="H20" s="22">
        <f t="shared" ref="H20" si="18">(1-(H19/H18))*100</f>
        <v>7.8787878787878736</v>
      </c>
      <c r="I20" s="22">
        <f t="shared" ref="I20" si="19">(1-(I19/I18))*100</f>
        <v>96.894409937888199</v>
      </c>
      <c r="J20" s="22">
        <f>(1-(J19/J18))*100</f>
        <v>24.536256323777394</v>
      </c>
      <c r="K20" s="22">
        <f>(1-(K19/K18))*100</f>
        <v>65.420560747663558</v>
      </c>
    </row>
    <row r="21" spans="1:11" s="2" customFormat="1" x14ac:dyDescent="0.25">
      <c r="A21" s="10">
        <v>7</v>
      </c>
      <c r="B21" s="9" t="s">
        <v>8</v>
      </c>
      <c r="C21" s="33">
        <v>25</v>
      </c>
      <c r="D21" s="33">
        <v>75</v>
      </c>
      <c r="E21" s="33">
        <v>9.5</v>
      </c>
      <c r="F21" s="8"/>
      <c r="G21" s="8"/>
      <c r="H21" s="8"/>
      <c r="I21" s="8"/>
      <c r="J21" s="8"/>
      <c r="K21" s="8"/>
    </row>
    <row r="22" spans="1:11" s="2" customFormat="1" x14ac:dyDescent="0.25">
      <c r="A22" s="10">
        <v>7</v>
      </c>
      <c r="B22" s="9" t="s">
        <v>15</v>
      </c>
      <c r="C22" s="33">
        <v>25</v>
      </c>
      <c r="D22" s="33">
        <v>75</v>
      </c>
      <c r="E22" s="33">
        <v>9.5</v>
      </c>
      <c r="F22" s="8"/>
      <c r="G22" s="8"/>
      <c r="H22" s="8"/>
      <c r="I22" s="8"/>
      <c r="J22" s="8"/>
      <c r="K22" s="8"/>
    </row>
    <row r="23" spans="1:11" s="2" customFormat="1" x14ac:dyDescent="0.25">
      <c r="A23" s="10">
        <v>7</v>
      </c>
      <c r="B23" s="9" t="s">
        <v>32</v>
      </c>
      <c r="C23" s="33">
        <v>25</v>
      </c>
      <c r="D23" s="33">
        <v>75</v>
      </c>
      <c r="E23" s="33">
        <v>9.5</v>
      </c>
      <c r="F23" s="8" t="e">
        <f t="shared" ref="F23" si="20">(1-(F22/F21))*100</f>
        <v>#DIV/0!</v>
      </c>
      <c r="G23" s="8" t="e">
        <f t="shared" ref="G23" si="21">(1-(G22/G21))*100</f>
        <v>#DIV/0!</v>
      </c>
      <c r="H23" s="8" t="e">
        <f t="shared" ref="H23" si="22">(1-(H22/H21))*100</f>
        <v>#DIV/0!</v>
      </c>
      <c r="I23" s="8" t="e">
        <f t="shared" ref="I23" si="23">(1-(I22/I21))*100</f>
        <v>#DIV/0!</v>
      </c>
      <c r="J23" s="8" t="e">
        <f>(1-(J22/J21))*100</f>
        <v>#DIV/0!</v>
      </c>
      <c r="K23" s="8" t="e">
        <f>(1-(K22/K21))*100</f>
        <v>#DIV/0!</v>
      </c>
    </row>
    <row r="24" spans="1:11" s="3" customFormat="1" x14ac:dyDescent="0.25">
      <c r="A24" s="11">
        <v>8</v>
      </c>
      <c r="B24" s="4" t="s">
        <v>8</v>
      </c>
      <c r="C24" s="32">
        <v>50</v>
      </c>
      <c r="D24" s="32">
        <v>75</v>
      </c>
      <c r="E24" s="32">
        <v>9.5</v>
      </c>
      <c r="F24" s="22">
        <v>2.8</v>
      </c>
      <c r="G24" s="22">
        <v>265</v>
      </c>
      <c r="H24" s="22">
        <v>76</v>
      </c>
      <c r="I24" s="22">
        <v>553</v>
      </c>
      <c r="J24" s="22">
        <v>67.599999999999994</v>
      </c>
      <c r="K24" s="22">
        <v>431</v>
      </c>
    </row>
    <row r="25" spans="1:11" s="3" customFormat="1" x14ac:dyDescent="0.25">
      <c r="A25" s="11">
        <v>8</v>
      </c>
      <c r="B25" s="4" t="s">
        <v>15</v>
      </c>
      <c r="C25" s="32">
        <v>50</v>
      </c>
      <c r="D25" s="32">
        <v>75</v>
      </c>
      <c r="E25" s="32">
        <v>9.5</v>
      </c>
      <c r="F25" s="22">
        <v>1.1599999999999999</v>
      </c>
      <c r="G25" s="22">
        <v>81</v>
      </c>
      <c r="H25" s="22">
        <v>78</v>
      </c>
      <c r="I25" s="22">
        <v>5</v>
      </c>
      <c r="J25" s="22">
        <v>49.1</v>
      </c>
      <c r="K25" s="22">
        <v>141</v>
      </c>
    </row>
    <row r="26" spans="1:11" s="3" customFormat="1" x14ac:dyDescent="0.25">
      <c r="A26" s="11">
        <v>8</v>
      </c>
      <c r="B26" s="4" t="s">
        <v>32</v>
      </c>
      <c r="C26" s="32">
        <v>50</v>
      </c>
      <c r="D26" s="32">
        <v>75</v>
      </c>
      <c r="E26" s="32">
        <v>9.5</v>
      </c>
      <c r="F26" s="22">
        <f t="shared" ref="F26" si="24">(1-(F25/F24))*100</f>
        <v>58.571428571428577</v>
      </c>
      <c r="G26" s="22">
        <f t="shared" ref="G26" si="25">(1-(G25/G24))*100</f>
        <v>69.433962264150949</v>
      </c>
      <c r="H26" s="22">
        <f t="shared" ref="H26" si="26">(1-(H25/H24))*100</f>
        <v>-2.6315789473684292</v>
      </c>
      <c r="I26" s="22">
        <f t="shared" ref="I26" si="27">(1-(I25/I24))*100</f>
        <v>99.095840867992763</v>
      </c>
      <c r="J26" s="22">
        <f>(1-(J25/J24))*100</f>
        <v>27.366863905325435</v>
      </c>
      <c r="K26" s="22">
        <f>(1-(K25/K24))*100</f>
        <v>67.285382830626446</v>
      </c>
    </row>
    <row r="27" spans="1:11" s="3" customFormat="1" x14ac:dyDescent="0.25">
      <c r="A27" s="11">
        <v>9</v>
      </c>
      <c r="B27" s="4" t="s">
        <v>8</v>
      </c>
      <c r="C27" s="32">
        <v>75</v>
      </c>
      <c r="D27" s="32">
        <v>75</v>
      </c>
      <c r="E27" s="32">
        <v>9.5</v>
      </c>
      <c r="F27" s="22">
        <v>3.06</v>
      </c>
      <c r="G27" s="22">
        <v>212</v>
      </c>
      <c r="H27" s="22">
        <v>167</v>
      </c>
      <c r="I27" s="22">
        <v>160</v>
      </c>
      <c r="J27" s="22">
        <v>70.5</v>
      </c>
      <c r="K27" s="22">
        <v>451</v>
      </c>
    </row>
    <row r="28" spans="1:11" s="3" customFormat="1" x14ac:dyDescent="0.25">
      <c r="A28" s="11">
        <v>9</v>
      </c>
      <c r="B28" s="4" t="s">
        <v>15</v>
      </c>
      <c r="C28" s="32">
        <v>75</v>
      </c>
      <c r="D28" s="32">
        <v>75</v>
      </c>
      <c r="E28" s="32">
        <v>9.5</v>
      </c>
      <c r="F28" s="22">
        <v>1.56</v>
      </c>
      <c r="G28" s="22">
        <v>91</v>
      </c>
      <c r="H28" s="22">
        <v>143</v>
      </c>
      <c r="I28" s="22">
        <v>5</v>
      </c>
      <c r="J28" s="22">
        <v>49.1</v>
      </c>
      <c r="K28" s="22">
        <v>124</v>
      </c>
    </row>
    <row r="29" spans="1:11" s="3" customFormat="1" x14ac:dyDescent="0.25">
      <c r="A29" s="11">
        <v>9</v>
      </c>
      <c r="B29" s="4" t="s">
        <v>32</v>
      </c>
      <c r="C29" s="32">
        <v>75</v>
      </c>
      <c r="D29" s="32">
        <v>75</v>
      </c>
      <c r="E29" s="32">
        <v>9.5</v>
      </c>
      <c r="F29" s="22">
        <f t="shared" ref="F29" si="28">(1-(F28/F27))*100</f>
        <v>49.019607843137258</v>
      </c>
      <c r="G29" s="22">
        <f t="shared" ref="G29" si="29">(1-(G28/G27))*100</f>
        <v>57.075471698113198</v>
      </c>
      <c r="H29" s="22">
        <f t="shared" ref="H29" si="30">(1-(H28/H27))*100</f>
        <v>14.371257485029943</v>
      </c>
      <c r="I29" s="22">
        <f t="shared" ref="I29" si="31">(1-(I28/I27))*100</f>
        <v>96.875</v>
      </c>
      <c r="J29" s="22">
        <f>(1-(J28/J27))*100</f>
        <v>30.354609929078013</v>
      </c>
      <c r="K29" s="22">
        <f>(1-(K28/K27))*100</f>
        <v>72.505543237250563</v>
      </c>
    </row>
    <row r="30" spans="1:11" s="2" customFormat="1" x14ac:dyDescent="0.25">
      <c r="A30" s="10">
        <v>10</v>
      </c>
      <c r="B30" s="9" t="s">
        <v>8</v>
      </c>
      <c r="C30" s="33">
        <v>25</v>
      </c>
      <c r="D30" s="33">
        <v>125</v>
      </c>
      <c r="E30" s="33">
        <v>9.5</v>
      </c>
      <c r="F30" s="8"/>
      <c r="G30" s="8"/>
      <c r="H30" s="8"/>
      <c r="I30" s="8"/>
      <c r="J30" s="8"/>
      <c r="K30" s="8"/>
    </row>
    <row r="31" spans="1:11" s="2" customFormat="1" x14ac:dyDescent="0.25">
      <c r="A31" s="10">
        <v>10</v>
      </c>
      <c r="B31" s="9" t="s">
        <v>15</v>
      </c>
      <c r="C31" s="33">
        <v>25</v>
      </c>
      <c r="D31" s="33">
        <v>125</v>
      </c>
      <c r="E31" s="33">
        <v>9.5</v>
      </c>
      <c r="F31" s="8"/>
      <c r="G31" s="8"/>
      <c r="H31" s="8"/>
      <c r="I31" s="8"/>
      <c r="J31" s="8"/>
      <c r="K31" s="8"/>
    </row>
    <row r="32" spans="1:11" s="2" customFormat="1" x14ac:dyDescent="0.25">
      <c r="A32" s="10">
        <v>10</v>
      </c>
      <c r="B32" s="9" t="s">
        <v>32</v>
      </c>
      <c r="C32" s="33">
        <v>25</v>
      </c>
      <c r="D32" s="33">
        <v>125</v>
      </c>
      <c r="E32" s="33">
        <v>9.5</v>
      </c>
      <c r="F32" s="8" t="e">
        <f t="shared" ref="F32" si="32">(1-(F31/F30))*100</f>
        <v>#DIV/0!</v>
      </c>
      <c r="G32" s="8" t="e">
        <f t="shared" ref="G32" si="33">(1-(G31/G30))*100</f>
        <v>#DIV/0!</v>
      </c>
      <c r="H32" s="8" t="e">
        <f t="shared" ref="H32" si="34">(1-(H31/H30))*100</f>
        <v>#DIV/0!</v>
      </c>
      <c r="I32" s="8" t="e">
        <f t="shared" ref="I32" si="35">(1-(I31/I30))*100</f>
        <v>#DIV/0!</v>
      </c>
      <c r="J32" s="8" t="e">
        <f>(1-(J31/J30))*100</f>
        <v>#DIV/0!</v>
      </c>
      <c r="K32" s="8" t="e">
        <f>(1-(K31/K30))*100</f>
        <v>#DIV/0!</v>
      </c>
    </row>
    <row r="33" spans="1:11" s="3" customFormat="1" x14ac:dyDescent="0.25">
      <c r="A33" s="11">
        <v>11</v>
      </c>
      <c r="B33" s="4" t="s">
        <v>8</v>
      </c>
      <c r="C33" s="32">
        <v>50</v>
      </c>
      <c r="D33" s="32">
        <v>125</v>
      </c>
      <c r="E33" s="32">
        <v>9.5</v>
      </c>
      <c r="F33" s="23">
        <v>3.89</v>
      </c>
      <c r="G33" s="23">
        <v>363</v>
      </c>
      <c r="H33" s="23">
        <v>178</v>
      </c>
      <c r="I33" s="23">
        <v>463</v>
      </c>
      <c r="J33" s="22">
        <f>2*61.5</f>
        <v>123</v>
      </c>
      <c r="K33" s="22">
        <v>462</v>
      </c>
    </row>
    <row r="34" spans="1:11" s="3" customFormat="1" x14ac:dyDescent="0.25">
      <c r="A34" s="11">
        <v>11</v>
      </c>
      <c r="B34" s="4" t="s">
        <v>15</v>
      </c>
      <c r="C34" s="32">
        <v>50</v>
      </c>
      <c r="D34" s="32">
        <v>125</v>
      </c>
      <c r="E34" s="32">
        <v>9.5</v>
      </c>
      <c r="F34" s="23">
        <v>0.38</v>
      </c>
      <c r="G34" s="23">
        <v>150</v>
      </c>
      <c r="H34" s="23">
        <v>178</v>
      </c>
      <c r="I34" s="23">
        <v>5</v>
      </c>
      <c r="J34" s="22">
        <f>86.3</f>
        <v>86.3</v>
      </c>
      <c r="K34" s="22">
        <v>490</v>
      </c>
    </row>
    <row r="35" spans="1:11" s="3" customFormat="1" x14ac:dyDescent="0.25">
      <c r="A35" s="11">
        <v>11</v>
      </c>
      <c r="B35" s="4" t="s">
        <v>32</v>
      </c>
      <c r="C35" s="32">
        <v>50</v>
      </c>
      <c r="D35" s="32">
        <v>125</v>
      </c>
      <c r="E35" s="32">
        <v>9.5</v>
      </c>
      <c r="F35" s="22">
        <f t="shared" ref="F35" si="36">(1-(F34/F33))*100</f>
        <v>90.231362467866333</v>
      </c>
      <c r="G35" s="22">
        <f t="shared" ref="G35" si="37">(1-(G34/G33))*100</f>
        <v>58.677685950413228</v>
      </c>
      <c r="H35" s="22">
        <f t="shared" ref="H35" si="38">(1-(H34/H33))*100</f>
        <v>0</v>
      </c>
      <c r="I35" s="22">
        <f t="shared" ref="I35" si="39">(1-(I34/I33))*100</f>
        <v>98.920086393088553</v>
      </c>
      <c r="J35" s="22">
        <f>(1-(J34/J33))*100</f>
        <v>29.837398373983739</v>
      </c>
      <c r="K35" s="22">
        <f>(1-(K34/K33))*100</f>
        <v>-6.0606060606060552</v>
      </c>
    </row>
    <row r="36" spans="1:11" s="3" customFormat="1" x14ac:dyDescent="0.25">
      <c r="A36" s="11">
        <v>12</v>
      </c>
      <c r="B36" s="4" t="s">
        <v>8</v>
      </c>
      <c r="C36" s="32">
        <v>75</v>
      </c>
      <c r="D36" s="32">
        <v>125</v>
      </c>
      <c r="E36" s="32">
        <v>9.5</v>
      </c>
      <c r="F36" s="22">
        <v>1.98</v>
      </c>
      <c r="G36" s="22">
        <v>212</v>
      </c>
      <c r="H36" s="22">
        <v>163</v>
      </c>
      <c r="I36" s="22">
        <v>153</v>
      </c>
      <c r="J36" s="22">
        <f>2*59.3</f>
        <v>118.6</v>
      </c>
      <c r="K36" s="22">
        <v>247</v>
      </c>
    </row>
    <row r="37" spans="1:11" s="3" customFormat="1" x14ac:dyDescent="0.25">
      <c r="A37" s="11">
        <v>12</v>
      </c>
      <c r="B37" s="4" t="s">
        <v>15</v>
      </c>
      <c r="C37" s="32">
        <v>75</v>
      </c>
      <c r="D37" s="32">
        <v>125</v>
      </c>
      <c r="E37" s="32">
        <v>9.5</v>
      </c>
      <c r="F37" s="22">
        <v>1.24</v>
      </c>
      <c r="G37" s="22">
        <v>98</v>
      </c>
      <c r="H37" s="22">
        <v>161</v>
      </c>
      <c r="I37" s="22">
        <v>5</v>
      </c>
      <c r="J37" s="22">
        <v>79.2</v>
      </c>
      <c r="K37" s="22">
        <v>125</v>
      </c>
    </row>
    <row r="38" spans="1:11" s="3" customFormat="1" x14ac:dyDescent="0.25">
      <c r="A38" s="11">
        <v>12</v>
      </c>
      <c r="B38" s="4" t="s">
        <v>32</v>
      </c>
      <c r="C38" s="32">
        <v>75</v>
      </c>
      <c r="D38" s="32">
        <v>125</v>
      </c>
      <c r="E38" s="32">
        <v>9.5</v>
      </c>
      <c r="F38" s="22">
        <f t="shared" ref="F38" si="40">(1-(F37/F36))*100</f>
        <v>37.37373737373737</v>
      </c>
      <c r="G38" s="22">
        <f t="shared" ref="G38" si="41">(1-(G37/G36))*100</f>
        <v>53.773584905660378</v>
      </c>
      <c r="H38" s="22">
        <f t="shared" ref="H38" si="42">(1-(H37/H36))*100</f>
        <v>1.2269938650306789</v>
      </c>
      <c r="I38" s="22">
        <f t="shared" ref="I38" si="43">(1-(I37/I36))*100</f>
        <v>96.732026143790847</v>
      </c>
      <c r="J38" s="22">
        <f>(1-(J37/J36))*100</f>
        <v>33.220910623946033</v>
      </c>
      <c r="K38" s="22">
        <f>(1-(K37/K36))*100</f>
        <v>49.392712550607285</v>
      </c>
    </row>
    <row r="39" spans="1:11" s="2" customFormat="1" x14ac:dyDescent="0.25">
      <c r="A39" s="10">
        <v>13</v>
      </c>
      <c r="B39" s="9" t="s">
        <v>8</v>
      </c>
      <c r="C39" s="33">
        <v>25</v>
      </c>
      <c r="D39" s="33">
        <v>75</v>
      </c>
      <c r="E39" s="33">
        <v>9.75</v>
      </c>
      <c r="F39" s="8"/>
      <c r="G39" s="8"/>
      <c r="H39" s="8"/>
      <c r="I39" s="8"/>
      <c r="J39" s="8"/>
      <c r="K39" s="8"/>
    </row>
    <row r="40" spans="1:11" s="2" customFormat="1" x14ac:dyDescent="0.25">
      <c r="A40" s="10">
        <v>13</v>
      </c>
      <c r="B40" s="9" t="s">
        <v>15</v>
      </c>
      <c r="C40" s="33">
        <v>25</v>
      </c>
      <c r="D40" s="33">
        <v>75</v>
      </c>
      <c r="E40" s="33">
        <v>9.75</v>
      </c>
      <c r="F40" s="8"/>
      <c r="G40" s="8"/>
      <c r="H40" s="8"/>
      <c r="I40" s="8"/>
      <c r="J40" s="8"/>
      <c r="K40" s="8"/>
    </row>
    <row r="41" spans="1:11" s="2" customFormat="1" x14ac:dyDescent="0.25">
      <c r="A41" s="10">
        <v>13</v>
      </c>
      <c r="B41" s="9" t="s">
        <v>32</v>
      </c>
      <c r="C41" s="33">
        <v>25</v>
      </c>
      <c r="D41" s="33">
        <v>75</v>
      </c>
      <c r="E41" s="33">
        <v>9.75</v>
      </c>
      <c r="F41" s="8" t="e">
        <f t="shared" ref="F41" si="44">(1-(F40/F39))*100</f>
        <v>#DIV/0!</v>
      </c>
      <c r="G41" s="8" t="e">
        <f t="shared" ref="G41" si="45">(1-(G40/G39))*100</f>
        <v>#DIV/0!</v>
      </c>
      <c r="H41" s="8" t="e">
        <f t="shared" ref="H41" si="46">(1-(H40/H39))*100</f>
        <v>#DIV/0!</v>
      </c>
      <c r="I41" s="8" t="e">
        <f t="shared" ref="I41" si="47">(1-(I40/I39))*100</f>
        <v>#DIV/0!</v>
      </c>
      <c r="J41" s="8" t="e">
        <f>(1-(J40/J39))*100</f>
        <v>#DIV/0!</v>
      </c>
      <c r="K41" s="8" t="e">
        <f>(1-(K40/K39))*100</f>
        <v>#DIV/0!</v>
      </c>
    </row>
    <row r="42" spans="1:11" s="3" customFormat="1" x14ac:dyDescent="0.25">
      <c r="A42" s="11">
        <v>14</v>
      </c>
      <c r="B42" s="4" t="s">
        <v>8</v>
      </c>
      <c r="C42" s="32">
        <v>50</v>
      </c>
      <c r="D42" s="32">
        <v>75</v>
      </c>
      <c r="E42" s="32">
        <v>9.75</v>
      </c>
      <c r="F42" s="22">
        <v>2.0699999999999998</v>
      </c>
      <c r="G42" s="22">
        <v>288</v>
      </c>
      <c r="H42" s="22">
        <v>168</v>
      </c>
      <c r="I42" s="22">
        <v>460</v>
      </c>
      <c r="J42" s="22">
        <v>69.900000000000006</v>
      </c>
      <c r="K42" s="22">
        <v>433</v>
      </c>
    </row>
    <row r="43" spans="1:11" s="3" customFormat="1" x14ac:dyDescent="0.25">
      <c r="A43" s="11">
        <v>14</v>
      </c>
      <c r="B43" s="4" t="s">
        <v>15</v>
      </c>
      <c r="C43" s="32">
        <v>50</v>
      </c>
      <c r="D43" s="32">
        <v>75</v>
      </c>
      <c r="E43" s="32">
        <v>9.75</v>
      </c>
      <c r="F43" s="22">
        <v>1.03</v>
      </c>
      <c r="G43" s="22">
        <v>101</v>
      </c>
      <c r="H43" s="22">
        <v>156</v>
      </c>
      <c r="I43" s="22">
        <v>5</v>
      </c>
      <c r="J43" s="22">
        <v>44.9</v>
      </c>
      <c r="K43" s="22">
        <v>121</v>
      </c>
    </row>
    <row r="44" spans="1:11" s="3" customFormat="1" x14ac:dyDescent="0.25">
      <c r="A44" s="11">
        <v>14</v>
      </c>
      <c r="B44" s="4" t="s">
        <v>32</v>
      </c>
      <c r="C44" s="32">
        <v>50</v>
      </c>
      <c r="D44" s="32">
        <v>75</v>
      </c>
      <c r="E44" s="32">
        <v>9.75</v>
      </c>
      <c r="F44" s="22">
        <f t="shared" ref="F44" si="48">(1-(F43/F42))*100</f>
        <v>50.24154589371981</v>
      </c>
      <c r="G44" s="22">
        <f t="shared" ref="G44" si="49">(1-(G43/G42))*100</f>
        <v>64.930555555555557</v>
      </c>
      <c r="H44" s="22">
        <f t="shared" ref="H44" si="50">(1-(H43/H42))*100</f>
        <v>7.1428571428571397</v>
      </c>
      <c r="I44" s="22">
        <f t="shared" ref="I44" si="51">(1-(I43/I42))*100</f>
        <v>98.91304347826086</v>
      </c>
      <c r="J44" s="22">
        <f>(1-(J43/J42))*100</f>
        <v>35.765379113018604</v>
      </c>
      <c r="K44" s="22">
        <f>(1-(K43/K42))*100</f>
        <v>72.055427251732112</v>
      </c>
    </row>
    <row r="45" spans="1:11" s="3" customFormat="1" x14ac:dyDescent="0.25">
      <c r="A45" s="11">
        <v>15</v>
      </c>
      <c r="B45" s="4" t="s">
        <v>8</v>
      </c>
      <c r="C45" s="32">
        <v>75</v>
      </c>
      <c r="D45" s="32">
        <v>75</v>
      </c>
      <c r="E45" s="32">
        <v>9.75</v>
      </c>
      <c r="F45" s="22">
        <v>1.7</v>
      </c>
      <c r="G45" s="22">
        <v>226</v>
      </c>
      <c r="H45" s="22">
        <v>167</v>
      </c>
      <c r="I45" s="22">
        <v>234</v>
      </c>
      <c r="J45" s="22">
        <v>69.2</v>
      </c>
      <c r="K45" s="22">
        <v>420</v>
      </c>
    </row>
    <row r="46" spans="1:11" s="3" customFormat="1" x14ac:dyDescent="0.25">
      <c r="A46" s="11">
        <v>15</v>
      </c>
      <c r="B46" s="4" t="s">
        <v>15</v>
      </c>
      <c r="C46" s="32">
        <v>75</v>
      </c>
      <c r="D46" s="32">
        <v>75</v>
      </c>
      <c r="E46" s="32">
        <v>9.75</v>
      </c>
      <c r="F46" s="22">
        <v>0.6</v>
      </c>
      <c r="G46" s="22">
        <v>94</v>
      </c>
      <c r="H46" s="22">
        <v>138</v>
      </c>
      <c r="I46" s="22">
        <v>5</v>
      </c>
      <c r="J46" s="22">
        <v>43.4</v>
      </c>
      <c r="K46" s="22">
        <v>114</v>
      </c>
    </row>
    <row r="47" spans="1:11" s="3" customFormat="1" x14ac:dyDescent="0.25">
      <c r="A47" s="11">
        <v>15</v>
      </c>
      <c r="B47" s="4" t="s">
        <v>32</v>
      </c>
      <c r="C47" s="32">
        <v>75</v>
      </c>
      <c r="D47" s="32">
        <v>75</v>
      </c>
      <c r="E47" s="32">
        <v>9.75</v>
      </c>
      <c r="F47" s="22">
        <f t="shared" ref="F47" si="52">(1-(F46/F45))*100</f>
        <v>64.705882352941174</v>
      </c>
      <c r="G47" s="22">
        <f t="shared" ref="G47" si="53">(1-(G46/G45))*100</f>
        <v>58.407079646017699</v>
      </c>
      <c r="H47" s="22">
        <f t="shared" ref="H47" si="54">(1-(H46/H45))*100</f>
        <v>17.365269461077848</v>
      </c>
      <c r="I47" s="22">
        <f t="shared" ref="I47" si="55">(1-(I46/I45))*100</f>
        <v>97.863247863247864</v>
      </c>
      <c r="J47" s="22">
        <f>(1-(J46/J45))*100</f>
        <v>37.283236994219656</v>
      </c>
      <c r="K47" s="22">
        <f>(1-(K46/K45))*100</f>
        <v>72.857142857142861</v>
      </c>
    </row>
    <row r="48" spans="1:11" s="2" customFormat="1" x14ac:dyDescent="0.25">
      <c r="A48" s="10">
        <v>16</v>
      </c>
      <c r="B48" s="9" t="s">
        <v>8</v>
      </c>
      <c r="C48" s="33">
        <v>25</v>
      </c>
      <c r="D48" s="33">
        <v>125</v>
      </c>
      <c r="E48" s="33">
        <v>9.75</v>
      </c>
      <c r="F48" s="8"/>
      <c r="G48" s="8"/>
      <c r="H48" s="8"/>
      <c r="I48" s="8"/>
      <c r="J48" s="8"/>
      <c r="K48" s="8"/>
    </row>
    <row r="49" spans="1:11" s="2" customFormat="1" x14ac:dyDescent="0.25">
      <c r="A49" s="10">
        <v>16</v>
      </c>
      <c r="B49" s="9" t="s">
        <v>15</v>
      </c>
      <c r="C49" s="33">
        <v>25</v>
      </c>
      <c r="D49" s="33">
        <v>125</v>
      </c>
      <c r="E49" s="33">
        <v>9.75</v>
      </c>
      <c r="F49" s="8"/>
      <c r="G49" s="8"/>
      <c r="H49" s="8"/>
      <c r="I49" s="8"/>
      <c r="J49" s="8"/>
      <c r="K49" s="8"/>
    </row>
    <row r="50" spans="1:11" s="2" customFormat="1" x14ac:dyDescent="0.25">
      <c r="A50" s="10">
        <v>16</v>
      </c>
      <c r="B50" s="9" t="s">
        <v>32</v>
      </c>
      <c r="C50" s="33">
        <v>25</v>
      </c>
      <c r="D50" s="33">
        <v>125</v>
      </c>
      <c r="E50" s="33">
        <v>9.75</v>
      </c>
      <c r="F50" s="8" t="e">
        <f t="shared" ref="F50" si="56">(1-(F49/F48))*100</f>
        <v>#DIV/0!</v>
      </c>
      <c r="G50" s="8" t="e">
        <f t="shared" ref="G50" si="57">(1-(G49/G48))*100</f>
        <v>#DIV/0!</v>
      </c>
      <c r="H50" s="8" t="e">
        <f t="shared" ref="H50" si="58">(1-(H49/H48))*100</f>
        <v>#DIV/0!</v>
      </c>
      <c r="I50" s="8" t="e">
        <f t="shared" ref="I50" si="59">(1-(I49/I48))*100</f>
        <v>#DIV/0!</v>
      </c>
      <c r="J50" s="8" t="e">
        <f>(1-(J49/J48))*100</f>
        <v>#DIV/0!</v>
      </c>
      <c r="K50" s="8" t="e">
        <f>(1-(K49/K48))*100</f>
        <v>#DIV/0!</v>
      </c>
    </row>
    <row r="51" spans="1:11" s="3" customFormat="1" x14ac:dyDescent="0.25">
      <c r="A51" s="11">
        <v>17</v>
      </c>
      <c r="B51" s="4" t="s">
        <v>8</v>
      </c>
      <c r="C51" s="32">
        <v>50</v>
      </c>
      <c r="D51" s="32">
        <v>125</v>
      </c>
      <c r="E51" s="32">
        <v>9.75</v>
      </c>
      <c r="F51" s="23">
        <v>2.84</v>
      </c>
      <c r="G51" s="23">
        <v>393</v>
      </c>
      <c r="H51" s="23">
        <v>177</v>
      </c>
      <c r="I51" s="23">
        <v>454</v>
      </c>
      <c r="J51" s="22">
        <f>2*61.1</f>
        <v>122.2</v>
      </c>
      <c r="K51" s="22"/>
    </row>
    <row r="52" spans="1:11" s="3" customFormat="1" x14ac:dyDescent="0.25">
      <c r="A52" s="11">
        <v>17</v>
      </c>
      <c r="B52" s="4" t="s">
        <v>15</v>
      </c>
      <c r="C52" s="32">
        <v>50</v>
      </c>
      <c r="D52" s="32">
        <v>125</v>
      </c>
      <c r="E52" s="32">
        <v>9.75</v>
      </c>
      <c r="F52" s="23">
        <v>0.42</v>
      </c>
      <c r="G52" s="23">
        <v>148</v>
      </c>
      <c r="H52" s="23">
        <v>158</v>
      </c>
      <c r="I52" s="23">
        <v>5</v>
      </c>
      <c r="J52" s="22">
        <v>76.7</v>
      </c>
      <c r="K52" s="22">
        <v>130</v>
      </c>
    </row>
    <row r="53" spans="1:11" s="3" customFormat="1" x14ac:dyDescent="0.25">
      <c r="A53" s="11">
        <v>17</v>
      </c>
      <c r="B53" s="4" t="s">
        <v>32</v>
      </c>
      <c r="C53" s="32">
        <v>50</v>
      </c>
      <c r="D53" s="32">
        <v>125</v>
      </c>
      <c r="E53" s="32">
        <v>9.75</v>
      </c>
      <c r="F53" s="22">
        <f t="shared" ref="F53" si="60">(1-(F52/F51))*100</f>
        <v>85.211267605633793</v>
      </c>
      <c r="G53" s="22">
        <f t="shared" ref="G53" si="61">(1-(G52/G51))*100</f>
        <v>62.340966921119588</v>
      </c>
      <c r="H53" s="22">
        <f t="shared" ref="H53" si="62">(1-(H52/H51))*100</f>
        <v>10.734463276836159</v>
      </c>
      <c r="I53" s="22">
        <f t="shared" ref="I53" si="63">(1-(I52/I51))*100</f>
        <v>98.898678414096921</v>
      </c>
      <c r="J53" s="22">
        <f>(1-(J52/J51))*100</f>
        <v>37.234042553191493</v>
      </c>
      <c r="K53" s="22" t="e">
        <f>(1-(K52/K51))*100</f>
        <v>#DIV/0!</v>
      </c>
    </row>
    <row r="54" spans="1:11" s="3" customFormat="1" x14ac:dyDescent="0.25">
      <c r="A54" s="11">
        <v>18</v>
      </c>
      <c r="B54" s="4" t="s">
        <v>8</v>
      </c>
      <c r="C54" s="32">
        <v>75</v>
      </c>
      <c r="D54" s="32">
        <v>125</v>
      </c>
      <c r="E54" s="32">
        <v>9.75</v>
      </c>
      <c r="F54" s="22">
        <v>1.7</v>
      </c>
      <c r="G54" s="22">
        <v>231</v>
      </c>
      <c r="H54" s="22">
        <v>184</v>
      </c>
      <c r="I54" s="22">
        <v>157</v>
      </c>
      <c r="J54" s="22">
        <f>2*59</f>
        <v>118</v>
      </c>
      <c r="K54" s="22">
        <v>430</v>
      </c>
    </row>
    <row r="55" spans="1:11" s="3" customFormat="1" x14ac:dyDescent="0.25">
      <c r="A55" s="11">
        <v>18</v>
      </c>
      <c r="B55" s="4" t="s">
        <v>15</v>
      </c>
      <c r="C55" s="32">
        <v>75</v>
      </c>
      <c r="D55" s="32">
        <v>125</v>
      </c>
      <c r="E55" s="32">
        <v>9.75</v>
      </c>
      <c r="F55" s="22">
        <v>0.93</v>
      </c>
      <c r="G55" s="22">
        <v>94</v>
      </c>
      <c r="H55" s="22">
        <v>150</v>
      </c>
      <c r="I55" s="22">
        <v>5</v>
      </c>
      <c r="J55" s="22">
        <v>66.5</v>
      </c>
      <c r="K55" s="22">
        <v>104</v>
      </c>
    </row>
    <row r="56" spans="1:11" s="3" customFormat="1" x14ac:dyDescent="0.25">
      <c r="A56" s="11">
        <v>18</v>
      </c>
      <c r="B56" s="4" t="s">
        <v>32</v>
      </c>
      <c r="C56" s="32">
        <v>75</v>
      </c>
      <c r="D56" s="32">
        <v>125</v>
      </c>
      <c r="E56" s="32">
        <v>9.75</v>
      </c>
      <c r="F56" s="22">
        <f t="shared" ref="F56" si="64">(1-(F55/F54))*100</f>
        <v>45.294117647058819</v>
      </c>
      <c r="G56" s="22">
        <f t="shared" ref="G56" si="65">(1-(G55/G54))*100</f>
        <v>59.307359307359306</v>
      </c>
      <c r="H56" s="22">
        <f t="shared" ref="H56" si="66">(1-(H55/H54))*100</f>
        <v>18.478260869565222</v>
      </c>
      <c r="I56" s="22">
        <f t="shared" ref="I56" si="67">(1-(I55/I54))*100</f>
        <v>96.815286624203821</v>
      </c>
      <c r="J56" s="22">
        <f>(1-(J55/J54))*100</f>
        <v>43.644067796610166</v>
      </c>
      <c r="K56" s="22">
        <f>(1-(K55/K54))*100</f>
        <v>75.813953488372093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  <sheetView workbookViewId="3"/>
  </sheetViews>
  <sheetFormatPr defaultRowHeight="15" x14ac:dyDescent="0.25"/>
  <cols>
    <col min="11" max="86" width="8.85546875" style="3"/>
  </cols>
  <sheetData>
    <row r="3" spans="1:86" x14ac:dyDescent="0.25">
      <c r="C3" s="34" t="s">
        <v>6</v>
      </c>
      <c r="D3" s="34"/>
      <c r="E3" s="34"/>
      <c r="F3" s="34"/>
      <c r="G3" s="34" t="s">
        <v>7</v>
      </c>
      <c r="H3" s="34"/>
      <c r="I3" s="34"/>
      <c r="J3" s="34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2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2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2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2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2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2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Props1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analyse svar</vt:lpstr>
      <vt:lpstr>analyse_R_special</vt:lpstr>
      <vt:lpstr>Analyse_alt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2021-12-14T13:53:42Z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