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0448" windowHeight="9972"/>
  </bookViews>
  <sheets>
    <sheet name="Cover" sheetId="1" r:id="rId1"/>
    <sheet name="Values_Master" sheetId="2" r:id="rId2"/>
    <sheet name="EV_Batteries" sheetId="11" r:id="rId3"/>
    <sheet name="EI_Cars_Calculations" sheetId="7" r:id="rId4"/>
    <sheet name="EI_Cars_Final" sheetId="8" r:id="rId5"/>
    <sheet name="EI_Buildings_Calculations" sheetId="9" r:id="rId6"/>
    <sheet name="EI_Buildings_Final" sheetId="10" r:id="rId7"/>
    <sheet name="Ancillary data mapping" sheetId="4" r:id="rId8"/>
    <sheet name="EI_buildings_Raw_Data" sheetId="6" r:id="rId9"/>
    <sheet name="EI_Cars_Raw_Data" sheetId="5" r:id="rId10"/>
  </sheets>
  <calcPr calcId="15251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30" i="11" l="1"/>
  <c r="C29" i="11"/>
  <c r="C28" i="11"/>
  <c r="C27" i="11"/>
  <c r="C26" i="11"/>
  <c r="C25" i="11"/>
  <c r="C24" i="11"/>
  <c r="C23" i="11"/>
  <c r="D31" i="6" l="1"/>
  <c r="D29" i="6"/>
  <c r="D30" i="6"/>
  <c r="D52" i="7" l="1"/>
  <c r="D51" i="7"/>
  <c r="D5" i="9" l="1"/>
  <c r="D4" i="9"/>
  <c r="D6" i="9" s="1"/>
  <c r="D50" i="7"/>
  <c r="D47" i="7"/>
  <c r="D44" i="7"/>
  <c r="D41" i="7"/>
  <c r="D38" i="7"/>
  <c r="D35" i="7"/>
  <c r="D33" i="7"/>
  <c r="D29" i="7"/>
  <c r="D27" i="7"/>
  <c r="D11" i="7"/>
  <c r="D8" i="7"/>
  <c r="D6" i="7"/>
  <c r="D3" i="7"/>
  <c r="D18" i="7"/>
  <c r="D15" i="7"/>
  <c r="D20" i="7"/>
  <c r="D23" i="7"/>
  <c r="D30" i="7" l="1"/>
  <c r="D24" i="7"/>
  <c r="D12" i="7"/>
  <c r="D13" i="7"/>
  <c r="D25" i="7"/>
</calcChain>
</file>

<file path=xl/sharedStrings.xml><?xml version="1.0" encoding="utf-8"?>
<sst xmlns="http://schemas.openxmlformats.org/spreadsheetml/2006/main" count="1312" uniqueCount="245">
  <si>
    <t>Date created</t>
  </si>
  <si>
    <t>Last modified</t>
  </si>
  <si>
    <t>Last modified by</t>
  </si>
  <si>
    <t>Pauliuk</t>
  </si>
  <si>
    <t>Format_Version</t>
  </si>
  <si>
    <t>Dataset_Name</t>
  </si>
  <si>
    <t>Dataset_Description</t>
  </si>
  <si>
    <t>Dataset_Unit</t>
  </si>
  <si>
    <t>Dataset_System_Location</t>
  </si>
  <si>
    <t>Dataset_ID</t>
  </si>
  <si>
    <t>Dataset_UUID</t>
  </si>
  <si>
    <t>Dataset_Version</t>
  </si>
  <si>
    <t>Dataset_Classification_version_number</t>
  </si>
  <si>
    <t>Dataset_RecordType</t>
  </si>
  <si>
    <t># Specify the version number of the formatting used for this file</t>
  </si>
  <si>
    <t># Name of dataset, short and descriptive</t>
  </si>
  <si>
    <t># Description of dataset</t>
  </si>
  <si>
    <t># Points to processes and flows in a general system definition, optional</t>
  </si>
  <si>
    <t># UUID of dataset, can be generated manually, for archiving and reference purposes</t>
  </si>
  <si>
    <t># Date when dataset was first obtained/created/released</t>
  </si>
  <si>
    <t># Date of last modification</t>
  </si>
  <si>
    <t># Name of researcher responsible for last modification</t>
  </si>
  <si>
    <t># Version number of dataset</t>
  </si>
  <si>
    <t># Version number of classifications used for this dataset</t>
  </si>
  <si>
    <t xml:space="preserve"> </t>
  </si>
  <si>
    <t># Two types are supported: list and table</t>
  </si>
  <si>
    <t>SSP_Regions_32</t>
  </si>
  <si>
    <t>none</t>
  </si>
  <si>
    <t>V0.2</t>
  </si>
  <si>
    <t>LIST</t>
  </si>
  <si>
    <t># ID of dataset, optional, establish link to IEDI</t>
  </si>
  <si>
    <t>Dataset_Uncertainty</t>
  </si>
  <si>
    <t>Dataset_Comment</t>
  </si>
  <si>
    <t># Unit of dataset, cf. UNITS sheet in classification master file, GLOBAL, LIST, or TABLE</t>
  </si>
  <si>
    <t># Comment, GLOBAL, LIST, or TABLE</t>
  </si>
  <si>
    <t># Uncertainty in form of stats_array string (http://stats-arrays.readthedocs.io/en/latest/), GLOBAL, LIST, or TABLE</t>
  </si>
  <si>
    <t>ODYM-RECC Parameter File</t>
  </si>
  <si>
    <t>Aspects_Meaning</t>
  </si>
  <si>
    <t xml:space="preserve"># Aspects: Specify aspects in order of appearance in data table. </t>
  </si>
  <si>
    <t># Aspects_Meaning: Describe meaning of each aspect</t>
  </si>
  <si>
    <t># DATA: Specify the different quantification layers given: Value, Error, etc, or different scenarios. Must be identical to column names in sheet "Values_Master"</t>
  </si>
  <si>
    <t>DATA</t>
  </si>
  <si>
    <t>DATA_Info</t>
  </si>
  <si>
    <t># DATA_Info: Describe each data layer</t>
  </si>
  <si>
    <t>Comment on data proxy choice</t>
  </si>
  <si>
    <t>String describing uncertainty distribution (http://stats-arrays.readthedocs.io/en/latest/)</t>
  </si>
  <si>
    <t># Fields highlighted in grey are mandatory. Fields highlighted in blue are linked to other tables and databases. Order of fields and field naming is fixed, do not change!</t>
  </si>
  <si>
    <t>No_Rows</t>
  </si>
  <si>
    <t>[Empty on purpose]</t>
  </si>
  <si>
    <t>Aspects_classifications</t>
  </si>
  <si>
    <t>stats_array_string</t>
  </si>
  <si>
    <t>values</t>
  </si>
  <si>
    <t>unit</t>
  </si>
  <si>
    <t>comment</t>
  </si>
  <si>
    <t>value</t>
  </si>
  <si>
    <t>Process efficiencies of material production</t>
  </si>
  <si>
    <t>electricity</t>
  </si>
  <si>
    <t>natural gas</t>
  </si>
  <si>
    <t>process energy intensity, specific</t>
  </si>
  <si>
    <t>Unit of specific process energy intensity</t>
  </si>
  <si>
    <t>Time</t>
  </si>
  <si>
    <t>age-cohort of installation</t>
  </si>
  <si>
    <t>SSP regions</t>
  </si>
  <si>
    <t>Energy_Carriers_m6</t>
  </si>
  <si>
    <t>energy carriers</t>
  </si>
  <si>
    <t>RECC_Classifications_Master_V1.0</t>
  </si>
  <si>
    <t>Manufacturing_i3</t>
  </si>
  <si>
    <t>manufacturing sector</t>
  </si>
  <si>
    <t>manufacturing of Internal Combustion Engine, gasoline (ICEG)</t>
  </si>
  <si>
    <t>manufacturing of Internal Combustion Engine, diesel (ICED)</t>
  </si>
  <si>
    <t>manufacturing of Hybrid Electric Vehicles (HEV)</t>
  </si>
  <si>
    <t>manufacturing of Plugin Hybrid Electric Vehicles (PHEV)</t>
  </si>
  <si>
    <t>manufacturing of Battery Electric Vehicles (BEV)</t>
  </si>
  <si>
    <t>manufacturing of Fuel Cell Vehicles (FCV)</t>
  </si>
  <si>
    <t>manufacturing of SFH_non-standard</t>
  </si>
  <si>
    <t>manufacturing of SFH_standard</t>
  </si>
  <si>
    <t>manufacturing of SFH_efficient</t>
  </si>
  <si>
    <t>manufacturing of SFH_ZEB</t>
  </si>
  <si>
    <t>manufacturing of MFH_non-standard</t>
  </si>
  <si>
    <t>manufacturing of MFH_standard</t>
  </si>
  <si>
    <t>manufacturing of MFH_efficient</t>
  </si>
  <si>
    <t>manufacturing of MFH_ZEB</t>
  </si>
  <si>
    <t>manufacturing of informal_non-standard</t>
  </si>
  <si>
    <t>diesel</t>
  </si>
  <si>
    <t>MJ/item</t>
  </si>
  <si>
    <t>MJ/m2</t>
  </si>
  <si>
    <t>ecoinvent version</t>
  </si>
  <si>
    <t>activity name (exact)</t>
  </si>
  <si>
    <t>flow name (exact)</t>
  </si>
  <si>
    <t xml:space="preserve">value </t>
  </si>
  <si>
    <t>Ecoinvent raw data</t>
  </si>
  <si>
    <t>Overview of how Ecoinvent raw data are added and matched to RECC parameter data on Values_Master</t>
  </si>
  <si>
    <t>internal combustion engine production, passenger car</t>
  </si>
  <si>
    <t>Region</t>
  </si>
  <si>
    <t>Global</t>
  </si>
  <si>
    <t>electricity, medium voltage</t>
  </si>
  <si>
    <t>kWh</t>
  </si>
  <si>
    <t>heat, district or industrial, natural gas</t>
  </si>
  <si>
    <t>MJ</t>
  </si>
  <si>
    <t>heat, district or industrial, other than natural gas</t>
  </si>
  <si>
    <t>electricity, low voltage</t>
  </si>
  <si>
    <t>heat, central or small-scale, other than natural gas</t>
  </si>
  <si>
    <t>passenger car production, electric, without battery</t>
  </si>
  <si>
    <t>converter production, for electric passenger car</t>
  </si>
  <si>
    <t>This dataset describes a converter used in the power electronics of the drivetrain for an electric passenger car. The data from this dataset is based on direct information from the Swiss manufacturer Brusa.</t>
  </si>
  <si>
    <t>inverter production, for electric passenger car</t>
  </si>
  <si>
    <t>This dataset describes an inverter used in the power electronics of the drivetrain for an electric passenger car. It is based on direct information from Swiss manufacturer Brusa.</t>
  </si>
  <si>
    <t>charger production, for electric passenger car</t>
  </si>
  <si>
    <t>This dataset describes a charger used for charging the Li-Ion battery of an electric passenger car. It is based on direct information from the Swiss manufacturer Brusa.</t>
  </si>
  <si>
    <t>power distribution unit production, for electric passenger car</t>
  </si>
  <si>
    <t>This dataset describes a power distribution unit used in the power electronics of the drivetrain for an electric passenger car. It is based on direct informatino frmo the Swiss manufacturer Brusa.</t>
  </si>
  <si>
    <t>glider production, passenger car</t>
  </si>
  <si>
    <t>The glider includes: the body of the car, the steering, braking and suspension system, tyres, cockpit equipment (seats, belts, etc.) and non propulsion related electronics.</t>
  </si>
  <si>
    <t>cable, three-conductor cable</t>
  </si>
  <si>
    <t>m</t>
  </si>
  <si>
    <t>charger, electric passenger car</t>
  </si>
  <si>
    <t>kg</t>
  </si>
  <si>
    <t>converter, for electric passenger car</t>
  </si>
  <si>
    <t>electric motor, electric passenger car</t>
  </si>
  <si>
    <t>inverter, for electric passenger car</t>
  </si>
  <si>
    <t>power distribution unit, for electric passenger car</t>
  </si>
  <si>
    <t>powertrain production, for electric passenger car:</t>
  </si>
  <si>
    <t>cable production, three-conductor cable</t>
  </si>
  <si>
    <t>carbon content, fossil</t>
  </si>
  <si>
    <t>dimensionless</t>
  </si>
  <si>
    <t>carbon content, non-fossil</t>
  </si>
  <si>
    <t>This dataset describes the production of an electric passenger car without its battery. The entries are based on a per kg basis. The model is optimized for a vehicle of about 1200kg including the battery.  The battery of the vehicle is in the respective transport dataset.</t>
  </si>
  <si>
    <t>The model is optimized for a vehicle of about 1314kg.</t>
  </si>
  <si>
    <t>glider, passenger car</t>
  </si>
  <si>
    <t>internal combustion engine, for passenger car</t>
  </si>
  <si>
    <t>passenger car production, diesel:</t>
  </si>
  <si>
    <t>passenger car production, petrol/natural gas:</t>
  </si>
  <si>
    <t>The model is optimized for a vehicle of about 1234kg</t>
  </si>
  <si>
    <t>glider weight</t>
  </si>
  <si>
    <t>powertrain weight</t>
  </si>
  <si>
    <t>The original data has been derived for an ICE of approximately 275kg. The information described in this dataset has been obtained starting from the "Life Cycle Inventory of the Golf A4" made by Schweimer and Levin.</t>
  </si>
  <si>
    <t>The electric motor has a maximal output power of about 100kW.The specific motor which was used for this dataset weights 53 kg. 	
The module reflects an average electric motor used in BEV or HEV.</t>
  </si>
  <si>
    <t>building construction, multi-storey</t>
  </si>
  <si>
    <t>diesel, burned in building machine</t>
  </si>
  <si>
    <t>building construction, hall</t>
  </si>
  <si>
    <t>Includes a combination of the wooden building hall (30%) and the steel building hall (70%) to represent the estimated current Swiss share.</t>
  </si>
  <si>
    <t>CH</t>
  </si>
  <si>
    <t>building, hall, steel construction</t>
  </si>
  <si>
    <t>m2</t>
  </si>
  <si>
    <t>building, hall, wood construction</t>
  </si>
  <si>
    <t>building construction, hall, steel construction</t>
  </si>
  <si>
    <t>The module is based on a fictitious building hall with size: length 50 m, width 30 m, height 7 m, daylight opening 110 m2. The service life is assumed to be 50 years. Building in m2</t>
  </si>
  <si>
    <t>building construction, hall, wood construction</t>
  </si>
  <si>
    <t>storage building construction, chemicals, solid</t>
  </si>
  <si>
    <t>The infrastructure module includes 2 building halls of 15 m height with a floor area of 3000 m2 each, totalling to a storage capacitiy of about 30000 m3. The life time of the tanks was assumed to be 50 years.</t>
  </si>
  <si>
    <t>building, hall</t>
  </si>
  <si>
    <t>activity name</t>
  </si>
  <si>
    <t>Energy_Carriers_m6 (flow name)</t>
  </si>
  <si>
    <t>Reference Product</t>
  </si>
  <si>
    <t>Amount</t>
  </si>
  <si>
    <t>Unit</t>
  </si>
  <si>
    <t>2000 - 2015</t>
  </si>
  <si>
    <t>2000 - 2012</t>
  </si>
  <si>
    <t>heat, district or industrial, natural gas and other</t>
  </si>
  <si>
    <t>passenger car production, diesel= glider: 913 kg + internal comustion engine: 401 kg</t>
  </si>
  <si>
    <t xml:space="preserve">passenger car production, diesel </t>
  </si>
  <si>
    <t>item</t>
  </si>
  <si>
    <t>passenger car, internal combustion engine, diesel</t>
  </si>
  <si>
    <t>passenger car production, petrol / natural gas</t>
  </si>
  <si>
    <t>1.46 * internal combustion engine production + 913 * glider</t>
  </si>
  <si>
    <t>passenger car production, petrol / natural gas= 913 * glider + 1.17 internal combustion engine</t>
  </si>
  <si>
    <t>passenger car production, petrol / natural gas= glider: 913 kg + internal combustion engine: 321 kg</t>
  </si>
  <si>
    <t>passenger car, petrol / natural gas</t>
  </si>
  <si>
    <t>2005 - 2015</t>
  </si>
  <si>
    <t>electric motor production, vehicle (electric powertrain)</t>
  </si>
  <si>
    <t>heat</t>
  </si>
  <si>
    <t>powertrain, for electric passenger car</t>
  </si>
  <si>
    <t>passenger car production, electric, without battery= glider: 838 kg + powertrain, for electric passenger car: 80.22 kg</t>
  </si>
  <si>
    <t>powertrain, for electric passenger car= cable, three-conductor cable: 3m + charger, electric passenger car: 6.2 kg + converter, for electric passenger car: 4.5 kg + electric motor, electric passenger car: 53 kg + inverter, for electric passenger car: 9.5 kg + power distribution unit, for electric passenger car: 3.9 kg</t>
  </si>
  <si>
    <t>2005 -2015</t>
  </si>
  <si>
    <t>production of electric passenger car</t>
  </si>
  <si>
    <t>electric passenger car</t>
  </si>
  <si>
    <t>production of electric passenger car  (BEV and HEV), without battery</t>
  </si>
  <si>
    <t>production of electric passenger car (BEV and HEV), without battery</t>
  </si>
  <si>
    <t>SFH: single family house</t>
  </si>
  <si>
    <t>MFH: multi family house</t>
  </si>
  <si>
    <t>1995 - 2001</t>
  </si>
  <si>
    <t>The combination of two concrete buildings, one built in 1927 and the other in 1972, makes this module a sort of average of existing multi-storey buildings. The life of the building is assumed to be 80 years. This dataset has been copied from an original dataset covering the geography RER. The uncertainty has been adjusted accordingly.Building in m3.</t>
  </si>
  <si>
    <t>RER</t>
  </si>
  <si>
    <t>The combination of two concrete buildings, one built in 1927 and the other in 1972, makes this module a sort of average of existing multi-storey buildings. The life of the building is assumed to be 80 years. Building in m3.</t>
  </si>
  <si>
    <t>2000 -2001</t>
  </si>
  <si>
    <t>building, multi-storey</t>
  </si>
  <si>
    <t>m3</t>
  </si>
  <si>
    <t>buildings in m3: to convert to m2: x m3/ 3 -&gt; m2 (assuming 3 m ceiling height)</t>
  </si>
  <si>
    <t>for further information: EI_Cars_Calculations</t>
  </si>
  <si>
    <t>Colour code:</t>
  </si>
  <si>
    <t>raw data</t>
  </si>
  <si>
    <t>converted data</t>
  </si>
  <si>
    <t>final data</t>
  </si>
  <si>
    <t>manufactoring of electric passenger car (HEV, BEV, without battery)</t>
  </si>
  <si>
    <t>4_EI_ManufacturingEnergyIntensity</t>
  </si>
  <si>
    <t>World</t>
  </si>
  <si>
    <t>electricity for onsite construction</t>
  </si>
  <si>
    <t>MJ/m^2</t>
  </si>
  <si>
    <t>Janssen 2014, Masters Thesis, https://essay.utwente.nl/64992/1/Janssen_MA_CTW.pdf</t>
  </si>
  <si>
    <t>Source</t>
  </si>
  <si>
    <t>Netherlands</t>
  </si>
  <si>
    <t>building construction, single family house</t>
  </si>
  <si>
    <t>diesel for onsite construction</t>
  </si>
  <si>
    <t>natural gas for onsite construction</t>
  </si>
  <si>
    <t>average of 7 residential building projects, using data provided by building contractors</t>
  </si>
  <si>
    <t>building construction, multi-storey residential building</t>
  </si>
  <si>
    <t>based on estimate from Adalberth that primary energy for construction including transport to site is about 4% of material related primary energy. Converted to site energy assuimg average of 35% electricity generating efficiency</t>
  </si>
  <si>
    <t>Sweden</t>
  </si>
  <si>
    <t>Dodoo 2014, https://doi.org/10.1016/j.enbuild.2014.06.003</t>
  </si>
  <si>
    <t>based on estimate from Adalberth that primary energy for construction including transport to site is about 4% of material related primary energy. Converted to site energy assuimg average of 50% fossil fuel conversion (including machinery and vehicles)</t>
  </si>
  <si>
    <t>fossil fuels for onsite construction</t>
  </si>
  <si>
    <t>gasoline for transportation</t>
  </si>
  <si>
    <t xml:space="preserve">assuming that final energy is 0.9 times primary energy </t>
  </si>
  <si>
    <t>Leckner 2011, https://doi.org/10.1016/j.apenergy.2010.07.031</t>
  </si>
  <si>
    <t>Canada</t>
  </si>
  <si>
    <t>Extra sources added by PB on 6-11-2019</t>
  </si>
  <si>
    <t>building construction, single-family</t>
  </si>
  <si>
    <t>building, single-family</t>
  </si>
  <si>
    <t>gasoline, for transportation to site</t>
  </si>
  <si>
    <t>use hybrid vehicle data as proxy</t>
  </si>
  <si>
    <t>cf. EI_Buildings, final, for SFH</t>
  </si>
  <si>
    <t>gasoline</t>
  </si>
  <si>
    <t>cf. EI_Buildings, final, for MFH</t>
  </si>
  <si>
    <t>V2.0</t>
  </si>
  <si>
    <t>99e36d2d-7197-4076-9c49-e1cf987477c3</t>
  </si>
  <si>
    <t>from the “benchmarking” tab of: G7 RECC/Dissemination_Interaction/190531_Draft report/Result analysis/test_vehi_results_analysis_qt_pw_qt_06-02_updated.xlsx</t>
  </si>
  <si>
    <t xml:space="preserve">MJ/battery </t>
  </si>
  <si>
    <t>PHEV (106 Wh/kg); EV (133 Wh/kg)</t>
  </si>
  <si>
    <t xml:space="preserve"> (no battery replacement throughout lifetime)</t>
  </si>
  <si>
    <t>Li-ion</t>
  </si>
  <si>
    <t>PHEV: Conventional Material</t>
  </si>
  <si>
    <t>PHEV: Lightweight Material</t>
  </si>
  <si>
    <t>EV: Conventional Material</t>
  </si>
  <si>
    <t>EV: Lightweight Material</t>
  </si>
  <si>
    <t>Coal</t>
  </si>
  <si>
    <t>Natural gas</t>
  </si>
  <si>
    <t>Petrol</t>
  </si>
  <si>
    <t>for further information: EI_Cars_Calculations, includes CED for battery production and assembly</t>
  </si>
  <si>
    <t>BEV</t>
  </si>
  <si>
    <t>WITHOUT battery</t>
  </si>
  <si>
    <t>WITH battery</t>
  </si>
  <si>
    <t>PHEV</t>
  </si>
  <si>
    <t>use hybrid vehicle data as proxy, includes CED for battery production and assembly</t>
  </si>
  <si>
    <t>coal, hard coal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</si>
</sst>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4" x14ac:knownFonts="1">
    <font>
      <sz val="11"/>
      <color theme="1"/>
      <name val="Calibri"/>
      <family val="2"/>
      <scheme val="minor"/>
    </font>
    <font>
      <b/>
      <sz val="11"/>
      <color theme="1"/>
      <name val="Calibri"/>
      <family val="2"/>
      <scheme val="minor"/>
    </font>
    <font>
      <sz val="10"/>
      <name val="Arial"/>
      <family val="2"/>
    </font>
    <font>
      <sz val="11"/>
      <name val="Calibri"/>
      <family val="2"/>
      <scheme val="minor"/>
    </font>
    <font>
      <b/>
      <sz val="11"/>
      <name val="Calibri"/>
      <family val="2"/>
      <scheme val="minor"/>
    </font>
    <font>
      <i/>
      <sz val="11"/>
      <color theme="1"/>
      <name val="Calibri"/>
      <family val="2"/>
      <scheme val="minor"/>
    </font>
    <font>
      <b/>
      <i/>
      <sz val="11"/>
      <color theme="1"/>
      <name val="Calibri"/>
      <family val="2"/>
      <scheme val="minor"/>
    </font>
    <font>
      <u/>
      <sz val="10"/>
      <color theme="4"/>
      <name val="Calibri"/>
      <family val="2"/>
      <scheme val="minor"/>
    </font>
    <font>
      <sz val="11"/>
      <color rgb="FF333333"/>
      <name val="Arial"/>
      <family val="2"/>
    </font>
    <font>
      <i/>
      <sz val="11"/>
      <color rgb="FF333333"/>
      <name val="Arial"/>
      <family val="2"/>
    </font>
    <font>
      <sz val="11"/>
      <color rgb="FFFF0000"/>
      <name val="Calibri"/>
      <family val="2"/>
      <scheme val="minor"/>
    </font>
    <font>
      <b/>
      <sz val="12"/>
      <color theme="1"/>
      <name val="Calibri"/>
      <family val="2"/>
      <scheme val="minor"/>
    </font>
    <font>
      <b/>
      <sz val="12"/>
      <color rgb="FF0070C0"/>
      <name val="Calibri"/>
      <family val="2"/>
      <scheme val="minor"/>
    </font>
    <font>
      <b/>
      <sz val="12"/>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rgb="FFFF99FF"/>
        <bgColor indexed="64"/>
      </patternFill>
    </fill>
    <fill>
      <patternFill patternType="solid">
        <fgColor theme="4" tint="0.39997558519241921"/>
        <bgColor indexed="64"/>
      </patternFill>
    </fill>
    <fill>
      <patternFill patternType="solid">
        <fgColor theme="4" tint="0.59999389629810485"/>
        <bgColor indexed="64"/>
      </patternFill>
    </fill>
  </fills>
  <borders count="5">
    <border>
      <left/>
      <right/>
      <top/>
      <bottom/>
      <diagonal/>
    </border>
    <border>
      <left/>
      <right/>
      <top/>
      <bottom style="medium">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xf numFmtId="0" fontId="7" fillId="0" borderId="0" applyNumberFormat="0" applyFill="0" applyBorder="0" applyAlignment="0" applyProtection="0">
      <alignment vertical="top"/>
      <protection locked="0"/>
    </xf>
  </cellStyleXfs>
  <cellXfs count="73">
    <xf numFmtId="0" fontId="0" fillId="0" borderId="0" xfId="0"/>
    <xf numFmtId="0" fontId="0" fillId="0" borderId="0" xfId="0" quotePrefix="1"/>
    <xf numFmtId="0" fontId="1" fillId="0" borderId="0" xfId="0" applyFont="1"/>
    <xf numFmtId="14" fontId="0" fillId="0" borderId="0" xfId="0" quotePrefix="1" applyNumberFormat="1"/>
    <xf numFmtId="0" fontId="1" fillId="2" borderId="0" xfId="0" applyFont="1" applyFill="1"/>
    <xf numFmtId="0" fontId="1" fillId="2" borderId="0" xfId="0" applyFont="1" applyFill="1" applyAlignment="1">
      <alignment horizontal="center"/>
    </xf>
    <xf numFmtId="0" fontId="2" fillId="0" borderId="0" xfId="0" applyFont="1"/>
    <xf numFmtId="0" fontId="3" fillId="0" borderId="0" xfId="0" applyFont="1"/>
    <xf numFmtId="0" fontId="4" fillId="0" borderId="0" xfId="0" applyFont="1"/>
    <xf numFmtId="0" fontId="0" fillId="3" borderId="0" xfId="0" applyFill="1"/>
    <xf numFmtId="0" fontId="3" fillId="3" borderId="0" xfId="0" applyFont="1" applyFill="1"/>
    <xf numFmtId="0" fontId="4" fillId="2" borderId="0" xfId="0" applyFont="1" applyFill="1"/>
    <xf numFmtId="0" fontId="3" fillId="3" borderId="0" xfId="0" applyFont="1" applyFill="1" applyAlignment="1">
      <alignment horizontal="center"/>
    </xf>
    <xf numFmtId="0" fontId="0" fillId="3" borderId="0" xfId="0" quotePrefix="1" applyFill="1"/>
    <xf numFmtId="0" fontId="6" fillId="0" borderId="0" xfId="0" applyFont="1"/>
    <xf numFmtId="0" fontId="5" fillId="0" borderId="0" xfId="0" applyFont="1"/>
    <xf numFmtId="14" fontId="5" fillId="0" borderId="0" xfId="0" applyNumberFormat="1" applyFont="1"/>
    <xf numFmtId="0" fontId="5" fillId="0" borderId="0" xfId="0" applyFont="1" applyAlignment="1">
      <alignment horizontal="left"/>
    </xf>
    <xf numFmtId="0" fontId="1" fillId="0" borderId="0" xfId="0" applyFont="1" applyAlignment="1">
      <alignment vertical="center" wrapText="1"/>
    </xf>
    <xf numFmtId="0" fontId="1"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right"/>
    </xf>
    <xf numFmtId="0" fontId="7" fillId="0" borderId="0" xfId="1" applyAlignment="1" applyProtection="1"/>
    <xf numFmtId="0" fontId="0" fillId="0" borderId="0" xfId="0" applyAlignment="1">
      <alignment horizontal="left"/>
    </xf>
    <xf numFmtId="0" fontId="8" fillId="0" borderId="0" xfId="0" applyFont="1" applyAlignment="1">
      <alignment vertical="center" wrapText="1"/>
    </xf>
    <xf numFmtId="0" fontId="9" fillId="0" borderId="0" xfId="0" applyFont="1" applyAlignment="1">
      <alignment vertical="center" wrapText="1"/>
    </xf>
    <xf numFmtId="0" fontId="0" fillId="0" borderId="0" xfId="0" applyAlignment="1">
      <alignment vertical="center" wrapText="1"/>
    </xf>
    <xf numFmtId="0" fontId="0" fillId="0" borderId="0" xfId="0" applyAlignment="1">
      <alignment wrapText="1"/>
    </xf>
    <xf numFmtId="0" fontId="0" fillId="0" borderId="1" xfId="0" applyBorder="1"/>
    <xf numFmtId="0" fontId="0" fillId="0" borderId="0" xfId="0" applyAlignment="1">
      <alignment vertical="top" wrapText="1"/>
    </xf>
    <xf numFmtId="0" fontId="0" fillId="4" borderId="0" xfId="0" applyFill="1"/>
    <xf numFmtId="0" fontId="0" fillId="5" borderId="0" xfId="0" applyFill="1"/>
    <xf numFmtId="0" fontId="0" fillId="6" borderId="0" xfId="0" applyFill="1"/>
    <xf numFmtId="0" fontId="0" fillId="6" borderId="0" xfId="0" applyFill="1" applyAlignment="1">
      <alignment vertical="center" wrapText="1"/>
    </xf>
    <xf numFmtId="0" fontId="1" fillId="4" borderId="0" xfId="0" applyFont="1" applyFill="1"/>
    <xf numFmtId="0" fontId="1" fillId="4" borderId="0" xfId="0" applyFont="1" applyFill="1" applyAlignment="1">
      <alignment vertical="center" wrapText="1"/>
    </xf>
    <xf numFmtId="0" fontId="0" fillId="7" borderId="0" xfId="0" applyFill="1" applyAlignment="1">
      <alignment vertical="center" wrapText="1"/>
    </xf>
    <xf numFmtId="0" fontId="0" fillId="7" borderId="0" xfId="0" applyFill="1"/>
    <xf numFmtId="0" fontId="4" fillId="5" borderId="0" xfId="0" applyFont="1" applyFill="1" applyAlignment="1">
      <alignment wrapText="1"/>
    </xf>
    <xf numFmtId="0" fontId="1" fillId="5" borderId="0" xfId="0" applyFont="1" applyFill="1" applyAlignment="1">
      <alignment vertical="center" wrapText="1"/>
    </xf>
    <xf numFmtId="0" fontId="1" fillId="5" borderId="0" xfId="0" applyFont="1" applyFill="1"/>
    <xf numFmtId="0" fontId="4" fillId="5" borderId="1" xfId="0" applyFont="1" applyFill="1" applyBorder="1" applyAlignment="1">
      <alignment wrapText="1"/>
    </xf>
    <xf numFmtId="0" fontId="1" fillId="5" borderId="1" xfId="0" applyFont="1" applyFill="1" applyBorder="1"/>
    <xf numFmtId="0" fontId="1" fillId="5" borderId="1" xfId="0" applyFont="1" applyFill="1" applyBorder="1" applyAlignment="1">
      <alignment vertical="center" wrapText="1"/>
    </xf>
    <xf numFmtId="0" fontId="0" fillId="5" borderId="1" xfId="0" applyFill="1" applyBorder="1"/>
    <xf numFmtId="0" fontId="0" fillId="6" borderId="0" xfId="0" applyFill="1" applyAlignment="1">
      <alignment vertical="top" wrapText="1"/>
    </xf>
    <xf numFmtId="0" fontId="1" fillId="4" borderId="0" xfId="0" applyFont="1" applyFill="1" applyAlignment="1">
      <alignment vertical="top" wrapText="1"/>
    </xf>
    <xf numFmtId="0" fontId="1" fillId="6" borderId="0" xfId="0" applyFont="1" applyFill="1"/>
    <xf numFmtId="0" fontId="1" fillId="7" borderId="0" xfId="0" applyFont="1" applyFill="1"/>
    <xf numFmtId="0" fontId="10" fillId="5" borderId="0" xfId="0" applyFont="1" applyFill="1" applyAlignment="1">
      <alignment wrapText="1"/>
    </xf>
    <xf numFmtId="0" fontId="0" fillId="5" borderId="0" xfId="0" applyFill="1" applyAlignment="1">
      <alignment wrapText="1"/>
    </xf>
    <xf numFmtId="0" fontId="0" fillId="5" borderId="0" xfId="0" applyFill="1" applyAlignment="1">
      <alignment vertical="center" wrapText="1"/>
    </xf>
    <xf numFmtId="0" fontId="0" fillId="4" borderId="0" xfId="0" applyFill="1" applyAlignment="1">
      <alignment wrapText="1"/>
    </xf>
    <xf numFmtId="0" fontId="0" fillId="4" borderId="0" xfId="0" applyFill="1" applyAlignment="1">
      <alignment vertical="center" wrapText="1"/>
    </xf>
    <xf numFmtId="0" fontId="0" fillId="7" borderId="0" xfId="0" applyFill="1" applyAlignment="1">
      <alignment wrapText="1"/>
    </xf>
    <xf numFmtId="0" fontId="3" fillId="0" borderId="0" xfId="0" applyFont="1" applyFill="1"/>
    <xf numFmtId="0" fontId="1" fillId="0" borderId="0" xfId="0" applyFont="1" applyFill="1"/>
    <xf numFmtId="0" fontId="0" fillId="0" borderId="0" xfId="0" applyFill="1"/>
    <xf numFmtId="0" fontId="0" fillId="0" borderId="0" xfId="0" quotePrefix="1" applyFont="1"/>
    <xf numFmtId="0" fontId="0" fillId="0" borderId="0" xfId="0" applyFont="1"/>
    <xf numFmtId="0" fontId="0" fillId="3" borderId="0" xfId="0" applyFont="1" applyFill="1"/>
    <xf numFmtId="0" fontId="0" fillId="0" borderId="0" xfId="0" quotePrefix="1" applyFill="1"/>
    <xf numFmtId="0" fontId="0" fillId="0" borderId="0" xfId="0" applyFont="1" applyFill="1"/>
    <xf numFmtId="0" fontId="0" fillId="0" borderId="0" xfId="0" applyFont="1" applyFill="1" applyBorder="1"/>
    <xf numFmtId="0" fontId="0" fillId="0" borderId="0" xfId="0" applyFill="1" applyBorder="1"/>
    <xf numFmtId="164" fontId="0" fillId="0" borderId="0" xfId="0" applyNumberFormat="1"/>
    <xf numFmtId="0" fontId="11" fillId="0" borderId="0" xfId="0" applyFont="1" applyFill="1" applyBorder="1"/>
    <xf numFmtId="0" fontId="12" fillId="0" borderId="2" xfId="0" applyFont="1" applyFill="1" applyBorder="1"/>
    <xf numFmtId="0" fontId="13" fillId="0" borderId="0" xfId="0" applyFont="1" applyFill="1" applyBorder="1"/>
    <xf numFmtId="0" fontId="11" fillId="0" borderId="3" xfId="0" applyFont="1" applyBorder="1"/>
    <xf numFmtId="2" fontId="0" fillId="0" borderId="0" xfId="0" applyNumberFormat="1" applyFont="1"/>
    <xf numFmtId="0" fontId="11" fillId="0" borderId="4" xfId="0" applyFont="1" applyBorder="1"/>
    <xf numFmtId="2" fontId="0" fillId="0" borderId="0" xfId="0" applyNumberFormat="1"/>
  </cellXfs>
  <cellStyles count="2">
    <cellStyle name="Link" xfId="1" builtinId="8"/>
    <cellStyle name="Standard" xfId="0" builtinId="0"/>
  </cellStyles>
  <dxfs count="0"/>
  <tableStyles count="0" defaultTableStyle="TableStyleMedium2" defaultPivotStyle="PivotStyleMedium9"/>
  <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tabSelected="1" workbookViewId="0">
      <selection activeCell="C7" sqref="C7"/>
    </sheetView>
  </sheetViews>
  <sheetFormatPr baseColWidth="10" defaultColWidth="9.109375" defaultRowHeight="14.4" x14ac:dyDescent="0.3"/>
  <cols>
    <col min="1" max="1" width="36.77734375" bestFit="1" customWidth="1"/>
    <col min="2" max="2" width="37.109375" customWidth="1"/>
    <col min="3" max="3" width="23.109375" bestFit="1" customWidth="1"/>
    <col min="4" max="4" width="41" customWidth="1"/>
    <col min="5" max="6" width="11.77734375" bestFit="1" customWidth="1"/>
    <col min="7" max="7" width="6.5546875" customWidth="1"/>
    <col min="8" max="8" width="43" customWidth="1"/>
    <col min="9" max="9" width="3.44140625" customWidth="1"/>
    <col min="10" max="11" width="3.21875" customWidth="1"/>
  </cols>
  <sheetData>
    <row r="1" spans="1:12" x14ac:dyDescent="0.3">
      <c r="A1" s="5" t="s">
        <v>36</v>
      </c>
      <c r="E1" s="1" t="s">
        <v>24</v>
      </c>
      <c r="H1" s="55" t="s">
        <v>46</v>
      </c>
    </row>
    <row r="2" spans="1:12" x14ac:dyDescent="0.3">
      <c r="A2" s="4" t="s">
        <v>4</v>
      </c>
      <c r="B2" s="1" t="s">
        <v>28</v>
      </c>
      <c r="E2" s="1" t="s">
        <v>24</v>
      </c>
      <c r="H2" s="6" t="s">
        <v>14</v>
      </c>
      <c r="L2" s="1"/>
    </row>
    <row r="3" spans="1:12" x14ac:dyDescent="0.3">
      <c r="A3" s="4" t="s">
        <v>5</v>
      </c>
      <c r="B3" t="s">
        <v>195</v>
      </c>
      <c r="E3" s="1" t="s">
        <v>24</v>
      </c>
      <c r="H3" s="6" t="s">
        <v>15</v>
      </c>
      <c r="L3" s="1"/>
    </row>
    <row r="4" spans="1:12" x14ac:dyDescent="0.3">
      <c r="A4" s="4" t="s">
        <v>6</v>
      </c>
      <c r="B4" t="s">
        <v>55</v>
      </c>
      <c r="E4" s="1" t="s">
        <v>24</v>
      </c>
      <c r="H4" t="s">
        <v>16</v>
      </c>
      <c r="L4" s="1"/>
    </row>
    <row r="5" spans="1:12" x14ac:dyDescent="0.3">
      <c r="A5" s="4" t="s">
        <v>7</v>
      </c>
      <c r="B5" s="1" t="s">
        <v>29</v>
      </c>
      <c r="E5" s="1" t="s">
        <v>24</v>
      </c>
      <c r="H5" t="s">
        <v>33</v>
      </c>
      <c r="L5" s="1"/>
    </row>
    <row r="6" spans="1:12" x14ac:dyDescent="0.3">
      <c r="A6" s="4" t="s">
        <v>31</v>
      </c>
      <c r="B6" s="1" t="s">
        <v>29</v>
      </c>
      <c r="E6" s="1" t="s">
        <v>24</v>
      </c>
      <c r="H6" t="s">
        <v>35</v>
      </c>
      <c r="L6" s="1"/>
    </row>
    <row r="7" spans="1:12" x14ac:dyDescent="0.3">
      <c r="A7" s="4" t="s">
        <v>32</v>
      </c>
      <c r="B7" s="1" t="s">
        <v>29</v>
      </c>
      <c r="E7" s="1" t="s">
        <v>24</v>
      </c>
      <c r="H7" t="s">
        <v>34</v>
      </c>
      <c r="L7" s="1"/>
    </row>
    <row r="8" spans="1:12" x14ac:dyDescent="0.3">
      <c r="A8" s="56" t="s">
        <v>8</v>
      </c>
      <c r="B8" t="s">
        <v>66</v>
      </c>
      <c r="E8" s="1" t="s">
        <v>24</v>
      </c>
      <c r="H8" t="s">
        <v>17</v>
      </c>
      <c r="L8" s="1"/>
    </row>
    <row r="9" spans="1:12" x14ac:dyDescent="0.3">
      <c r="A9" s="2" t="s">
        <v>9</v>
      </c>
      <c r="B9" s="9" t="s">
        <v>195</v>
      </c>
      <c r="E9" s="1" t="s">
        <v>24</v>
      </c>
      <c r="H9" t="s">
        <v>30</v>
      </c>
      <c r="L9" s="1"/>
    </row>
    <row r="10" spans="1:12" x14ac:dyDescent="0.3">
      <c r="A10" s="4" t="s">
        <v>10</v>
      </c>
      <c r="B10" t="s">
        <v>225</v>
      </c>
      <c r="E10" s="1" t="s">
        <v>24</v>
      </c>
      <c r="H10" t="s">
        <v>18</v>
      </c>
      <c r="L10" s="1"/>
    </row>
    <row r="11" spans="1:12" x14ac:dyDescent="0.3">
      <c r="A11" s="2" t="s">
        <v>0</v>
      </c>
      <c r="B11" s="3">
        <v>43384</v>
      </c>
      <c r="E11" s="1" t="s">
        <v>24</v>
      </c>
      <c r="H11" t="s">
        <v>19</v>
      </c>
      <c r="L11" s="1"/>
    </row>
    <row r="12" spans="1:12" x14ac:dyDescent="0.3">
      <c r="A12" s="4" t="s">
        <v>1</v>
      </c>
      <c r="B12" s="3">
        <v>43633</v>
      </c>
      <c r="E12" s="1" t="s">
        <v>24</v>
      </c>
      <c r="H12" t="s">
        <v>20</v>
      </c>
      <c r="L12" s="1"/>
    </row>
    <row r="13" spans="1:12" x14ac:dyDescent="0.3">
      <c r="A13" s="4" t="s">
        <v>2</v>
      </c>
      <c r="B13" t="s">
        <v>3</v>
      </c>
      <c r="E13" s="1" t="s">
        <v>24</v>
      </c>
      <c r="H13" t="s">
        <v>21</v>
      </c>
      <c r="L13" s="1"/>
    </row>
    <row r="14" spans="1:12" x14ac:dyDescent="0.3">
      <c r="A14" s="4" t="s">
        <v>11</v>
      </c>
      <c r="B14" s="13" t="s">
        <v>224</v>
      </c>
      <c r="E14" s="1" t="s">
        <v>24</v>
      </c>
      <c r="H14" t="s">
        <v>22</v>
      </c>
      <c r="L14" s="1"/>
    </row>
    <row r="15" spans="1:12" x14ac:dyDescent="0.3">
      <c r="A15" s="4" t="s">
        <v>12</v>
      </c>
      <c r="B15" s="9" t="s">
        <v>65</v>
      </c>
      <c r="E15" s="1" t="s">
        <v>24</v>
      </c>
      <c r="H15" t="s">
        <v>23</v>
      </c>
      <c r="L15" s="1"/>
    </row>
    <row r="16" spans="1:12" x14ac:dyDescent="0.3">
      <c r="A16" s="56" t="s">
        <v>48</v>
      </c>
      <c r="B16" s="57"/>
      <c r="C16" s="57"/>
      <c r="E16" s="1"/>
      <c r="L16" s="1"/>
    </row>
    <row r="17" spans="1:12" x14ac:dyDescent="0.3">
      <c r="A17" s="56" t="s">
        <v>48</v>
      </c>
      <c r="B17" s="57"/>
      <c r="C17" s="57"/>
      <c r="E17" s="1"/>
      <c r="L17" s="1"/>
    </row>
    <row r="18" spans="1:12" x14ac:dyDescent="0.3">
      <c r="A18" s="56" t="s">
        <v>48</v>
      </c>
      <c r="B18" s="57"/>
      <c r="C18" s="57"/>
      <c r="E18" s="1"/>
      <c r="L18" s="1"/>
    </row>
    <row r="19" spans="1:12" x14ac:dyDescent="0.3">
      <c r="A19" s="56" t="s">
        <v>48</v>
      </c>
      <c r="B19" s="57"/>
      <c r="C19" s="57"/>
      <c r="E19" s="1"/>
      <c r="L19" s="1"/>
    </row>
    <row r="20" spans="1:12" x14ac:dyDescent="0.3">
      <c r="A20" s="56" t="s">
        <v>48</v>
      </c>
      <c r="B20" s="57"/>
      <c r="C20" s="57"/>
      <c r="E20" s="1"/>
      <c r="L20" s="1"/>
    </row>
    <row r="21" spans="1:12" x14ac:dyDescent="0.3">
      <c r="A21" s="4" t="s">
        <v>13</v>
      </c>
      <c r="B21" s="5" t="s">
        <v>29</v>
      </c>
      <c r="C21" s="11" t="s">
        <v>47</v>
      </c>
      <c r="D21" s="12">
        <v>51</v>
      </c>
      <c r="E21" s="1" t="s">
        <v>24</v>
      </c>
      <c r="H21" t="s">
        <v>25</v>
      </c>
      <c r="L21" s="1"/>
    </row>
    <row r="22" spans="1:12" x14ac:dyDescent="0.3">
      <c r="A22" s="4" t="s">
        <v>49</v>
      </c>
      <c r="B22" s="4" t="s">
        <v>37</v>
      </c>
      <c r="C22" s="4" t="s">
        <v>41</v>
      </c>
      <c r="D22" s="4" t="s">
        <v>42</v>
      </c>
      <c r="E22" s="58" t="s">
        <v>24</v>
      </c>
      <c r="F22" s="59"/>
      <c r="G22" s="59"/>
      <c r="H22" s="59"/>
      <c r="L22" s="1"/>
    </row>
    <row r="23" spans="1:12" x14ac:dyDescent="0.3">
      <c r="A23" s="60" t="s">
        <v>66</v>
      </c>
      <c r="B23" s="59" t="s">
        <v>67</v>
      </c>
      <c r="C23" s="60" t="s">
        <v>51</v>
      </c>
      <c r="D23" s="59" t="s">
        <v>58</v>
      </c>
      <c r="E23" s="58" t="s">
        <v>24</v>
      </c>
      <c r="F23" s="59"/>
      <c r="G23" s="59"/>
      <c r="H23" s="59" t="s">
        <v>38</v>
      </c>
      <c r="L23" s="1"/>
    </row>
    <row r="24" spans="1:12" x14ac:dyDescent="0.3">
      <c r="A24" s="10" t="s">
        <v>63</v>
      </c>
      <c r="B24" s="59" t="s">
        <v>64</v>
      </c>
      <c r="C24" s="60" t="s">
        <v>52</v>
      </c>
      <c r="D24" s="59" t="s">
        <v>59</v>
      </c>
      <c r="E24" s="58" t="s">
        <v>24</v>
      </c>
      <c r="F24" s="59"/>
      <c r="G24" s="59"/>
      <c r="H24" s="7" t="s">
        <v>39</v>
      </c>
      <c r="L24" s="1"/>
    </row>
    <row r="25" spans="1:12" x14ac:dyDescent="0.3">
      <c r="A25" s="60" t="s">
        <v>60</v>
      </c>
      <c r="B25" s="59" t="s">
        <v>61</v>
      </c>
      <c r="C25" s="60" t="s">
        <v>50</v>
      </c>
      <c r="D25" s="59" t="s">
        <v>45</v>
      </c>
      <c r="E25" s="58" t="s">
        <v>24</v>
      </c>
      <c r="F25" s="59"/>
      <c r="G25" s="59"/>
      <c r="H25" s="7" t="s">
        <v>40</v>
      </c>
      <c r="L25" s="1"/>
    </row>
    <row r="26" spans="1:12" x14ac:dyDescent="0.3">
      <c r="A26" s="60" t="s">
        <v>26</v>
      </c>
      <c r="B26" s="59" t="s">
        <v>62</v>
      </c>
      <c r="C26" s="60" t="s">
        <v>53</v>
      </c>
      <c r="D26" s="59" t="s">
        <v>44</v>
      </c>
      <c r="E26" s="58" t="s">
        <v>24</v>
      </c>
      <c r="F26" s="59"/>
      <c r="G26" s="59"/>
      <c r="H26" s="59" t="s">
        <v>43</v>
      </c>
      <c r="L26" s="1"/>
    </row>
    <row r="27" spans="1:12" x14ac:dyDescent="0.3">
      <c r="E27" s="1" t="s">
        <v>24</v>
      </c>
      <c r="F27" s="57"/>
      <c r="H27" s="57"/>
      <c r="I27" s="57"/>
      <c r="J27" s="57"/>
      <c r="K27" s="57"/>
      <c r="L27" s="61"/>
    </row>
    <row r="28" spans="1:12" x14ac:dyDescent="0.3">
      <c r="E28" s="1" t="s">
        <v>24</v>
      </c>
      <c r="F28" s="57"/>
      <c r="H28" s="57"/>
      <c r="I28" s="57"/>
      <c r="J28" s="57"/>
      <c r="K28" s="57"/>
      <c r="L28" s="61"/>
    </row>
    <row r="29" spans="1:12" x14ac:dyDescent="0.3">
      <c r="E29" s="1" t="s">
        <v>24</v>
      </c>
      <c r="F29" s="57"/>
      <c r="H29" s="57"/>
      <c r="I29" s="57"/>
      <c r="J29" s="57"/>
      <c r="K29" s="57"/>
      <c r="L29" s="57"/>
    </row>
    <row r="30" spans="1:12" x14ac:dyDescent="0.3">
      <c r="E30" s="1" t="s">
        <v>24</v>
      </c>
      <c r="F30" s="57"/>
      <c r="H30" s="57"/>
      <c r="I30" s="57"/>
      <c r="J30" s="57"/>
      <c r="K30" s="57"/>
      <c r="L30" s="57"/>
    </row>
    <row r="31" spans="1:12" x14ac:dyDescent="0.3">
      <c r="E31" s="1" t="s">
        <v>24</v>
      </c>
      <c r="F31" s="57"/>
      <c r="H31" s="57"/>
      <c r="I31" s="57"/>
      <c r="J31" s="57"/>
      <c r="K31" s="57"/>
      <c r="L31" s="57"/>
    </row>
    <row r="32" spans="1:12" x14ac:dyDescent="0.3">
      <c r="E32" s="1" t="s">
        <v>24</v>
      </c>
      <c r="F32" s="57"/>
      <c r="H32" s="62"/>
      <c r="I32" s="62"/>
      <c r="J32" s="57"/>
      <c r="K32" s="57"/>
      <c r="L32" s="57"/>
    </row>
    <row r="33" spans="5:12" x14ac:dyDescent="0.3">
      <c r="E33" s="56"/>
      <c r="F33" s="57"/>
      <c r="G33" s="57"/>
      <c r="H33" s="57"/>
      <c r="I33" s="57"/>
      <c r="J33" s="57"/>
      <c r="K33" s="57"/>
      <c r="L33" s="57"/>
    </row>
    <row r="34" spans="5:12" x14ac:dyDescent="0.3">
      <c r="E34" s="57"/>
      <c r="F34" s="57"/>
      <c r="G34" s="57"/>
      <c r="H34" s="57"/>
      <c r="I34" s="57"/>
      <c r="J34" s="57"/>
      <c r="K34" s="57"/>
      <c r="L34" s="57"/>
    </row>
    <row r="35" spans="5:12" x14ac:dyDescent="0.3">
      <c r="E35" s="57"/>
      <c r="F35" s="57"/>
      <c r="G35" s="57"/>
      <c r="H35" s="57"/>
      <c r="I35" s="57"/>
      <c r="J35" s="57"/>
      <c r="K35" s="57"/>
      <c r="L35" s="57"/>
    </row>
    <row r="36" spans="5:12" x14ac:dyDescent="0.3">
      <c r="E36" s="57"/>
      <c r="F36" s="57"/>
      <c r="G36" s="57"/>
      <c r="H36" s="57"/>
      <c r="I36" s="57"/>
      <c r="J36" s="57"/>
      <c r="K36" s="57"/>
      <c r="L36" s="57"/>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24"/>
  <sheetViews>
    <sheetView topLeftCell="A19" zoomScale="70" zoomScaleNormal="70" workbookViewId="0">
      <selection activeCell="J20" sqref="J20:L22"/>
    </sheetView>
  </sheetViews>
  <sheetFormatPr baseColWidth="10" defaultColWidth="10.6640625" defaultRowHeight="14.4" x14ac:dyDescent="0.3"/>
  <cols>
    <col min="1" max="1" width="2.109375" customWidth="1"/>
    <col min="2" max="2" width="16.77734375" customWidth="1"/>
    <col min="3" max="3" width="52.44140625" customWidth="1"/>
    <col min="4" max="4" width="40.21875" customWidth="1"/>
    <col min="7" max="7" width="35.21875" customWidth="1"/>
    <col min="10" max="10" width="17.5546875" customWidth="1"/>
  </cols>
  <sheetData>
    <row r="2" spans="2:12" x14ac:dyDescent="0.3">
      <c r="B2" s="2" t="s">
        <v>90</v>
      </c>
    </row>
    <row r="4" spans="2:12" x14ac:dyDescent="0.3">
      <c r="B4" s="2" t="s">
        <v>86</v>
      </c>
      <c r="C4" s="2" t="s">
        <v>87</v>
      </c>
      <c r="D4" s="2" t="s">
        <v>88</v>
      </c>
      <c r="E4" s="2" t="s">
        <v>89</v>
      </c>
      <c r="F4" s="2" t="s">
        <v>52</v>
      </c>
      <c r="G4" s="2" t="s">
        <v>53</v>
      </c>
      <c r="H4" s="2" t="s">
        <v>93</v>
      </c>
      <c r="I4" s="2" t="s">
        <v>60</v>
      </c>
      <c r="J4" s="2" t="s">
        <v>153</v>
      </c>
      <c r="K4" s="2" t="s">
        <v>154</v>
      </c>
      <c r="L4" s="2" t="s">
        <v>155</v>
      </c>
    </row>
    <row r="5" spans="2:12" ht="43.2" x14ac:dyDescent="0.3">
      <c r="B5">
        <v>3.4</v>
      </c>
      <c r="C5" t="s">
        <v>92</v>
      </c>
      <c r="D5" t="s">
        <v>95</v>
      </c>
      <c r="E5" s="26">
        <v>557.73</v>
      </c>
      <c r="F5" s="26" t="s">
        <v>96</v>
      </c>
      <c r="G5" t="s">
        <v>135</v>
      </c>
      <c r="H5" t="s">
        <v>94</v>
      </c>
      <c r="I5" t="s">
        <v>157</v>
      </c>
      <c r="J5" s="26" t="s">
        <v>129</v>
      </c>
      <c r="K5" s="26">
        <v>275</v>
      </c>
      <c r="L5" s="26" t="s">
        <v>116</v>
      </c>
    </row>
    <row r="6" spans="2:12" ht="43.2" x14ac:dyDescent="0.3">
      <c r="B6">
        <v>3.4</v>
      </c>
      <c r="C6" t="s">
        <v>92</v>
      </c>
      <c r="D6" t="s">
        <v>97</v>
      </c>
      <c r="E6">
        <v>578.58000000000004</v>
      </c>
      <c r="F6" t="s">
        <v>98</v>
      </c>
      <c r="G6" t="s">
        <v>135</v>
      </c>
      <c r="H6" t="s">
        <v>94</v>
      </c>
      <c r="I6" t="s">
        <v>157</v>
      </c>
      <c r="J6" s="26" t="s">
        <v>129</v>
      </c>
      <c r="K6" s="26">
        <v>275</v>
      </c>
      <c r="L6" s="26" t="s">
        <v>116</v>
      </c>
    </row>
    <row r="7" spans="2:12" ht="43.2" x14ac:dyDescent="0.3">
      <c r="B7">
        <v>3.4</v>
      </c>
      <c r="C7" t="s">
        <v>92</v>
      </c>
      <c r="D7" t="s">
        <v>99</v>
      </c>
      <c r="E7">
        <v>16.419</v>
      </c>
      <c r="F7" t="s">
        <v>98</v>
      </c>
      <c r="G7" t="s">
        <v>135</v>
      </c>
      <c r="H7" t="s">
        <v>94</v>
      </c>
      <c r="I7" t="s">
        <v>157</v>
      </c>
      <c r="J7" s="26" t="s">
        <v>129</v>
      </c>
      <c r="K7" s="26">
        <v>275</v>
      </c>
      <c r="L7" s="26" t="s">
        <v>116</v>
      </c>
    </row>
    <row r="8" spans="2:12" ht="86.4" x14ac:dyDescent="0.3">
      <c r="B8">
        <v>3.4</v>
      </c>
      <c r="C8" t="s">
        <v>169</v>
      </c>
      <c r="D8" t="s">
        <v>100</v>
      </c>
      <c r="E8" s="26">
        <v>8.0319999999999992E-3</v>
      </c>
      <c r="F8" t="s">
        <v>96</v>
      </c>
      <c r="G8" s="27" t="s">
        <v>136</v>
      </c>
      <c r="H8" t="s">
        <v>94</v>
      </c>
      <c r="I8" t="s">
        <v>168</v>
      </c>
      <c r="J8" s="26" t="s">
        <v>118</v>
      </c>
      <c r="K8" s="26">
        <v>53</v>
      </c>
      <c r="L8" s="26" t="s">
        <v>116</v>
      </c>
    </row>
    <row r="9" spans="2:12" ht="86.4" x14ac:dyDescent="0.3">
      <c r="B9">
        <v>3.4</v>
      </c>
      <c r="C9" t="s">
        <v>169</v>
      </c>
      <c r="D9" s="26" t="s">
        <v>95</v>
      </c>
      <c r="E9" s="26">
        <v>26.52</v>
      </c>
      <c r="F9" s="26" t="s">
        <v>96</v>
      </c>
      <c r="G9" s="29" t="s">
        <v>136</v>
      </c>
      <c r="H9" t="s">
        <v>94</v>
      </c>
      <c r="I9" t="s">
        <v>168</v>
      </c>
      <c r="J9" s="26" t="s">
        <v>118</v>
      </c>
      <c r="K9" s="26">
        <v>53</v>
      </c>
      <c r="L9" s="26" t="s">
        <v>116</v>
      </c>
    </row>
    <row r="10" spans="2:12" ht="86.4" x14ac:dyDescent="0.3">
      <c r="B10">
        <v>3.4</v>
      </c>
      <c r="C10" t="s">
        <v>169</v>
      </c>
      <c r="D10" s="26" t="s">
        <v>101</v>
      </c>
      <c r="E10" s="26">
        <v>21.69</v>
      </c>
      <c r="F10" s="26" t="s">
        <v>98</v>
      </c>
      <c r="G10" s="29" t="s">
        <v>136</v>
      </c>
      <c r="H10" t="s">
        <v>94</v>
      </c>
      <c r="I10" t="s">
        <v>168</v>
      </c>
      <c r="J10" s="26" t="s">
        <v>118</v>
      </c>
      <c r="K10" s="26">
        <v>53</v>
      </c>
      <c r="L10" s="26" t="s">
        <v>116</v>
      </c>
    </row>
    <row r="11" spans="2:12" ht="86.4" x14ac:dyDescent="0.3">
      <c r="B11">
        <v>3.4</v>
      </c>
      <c r="C11" t="s">
        <v>169</v>
      </c>
      <c r="D11" s="26" t="s">
        <v>97</v>
      </c>
      <c r="E11" s="26">
        <v>22.35</v>
      </c>
      <c r="F11" s="26" t="s">
        <v>98</v>
      </c>
      <c r="G11" s="27" t="s">
        <v>136</v>
      </c>
      <c r="H11" t="s">
        <v>94</v>
      </c>
      <c r="I11" t="s">
        <v>168</v>
      </c>
      <c r="J11" s="26" t="s">
        <v>118</v>
      </c>
      <c r="K11" s="26">
        <v>53</v>
      </c>
      <c r="L11" s="26" t="s">
        <v>116</v>
      </c>
    </row>
    <row r="12" spans="2:12" ht="43.2" x14ac:dyDescent="0.3">
      <c r="B12">
        <v>3.4</v>
      </c>
      <c r="C12" t="s">
        <v>103</v>
      </c>
      <c r="D12" s="26" t="s">
        <v>100</v>
      </c>
      <c r="E12" s="26">
        <v>9.8790000000000003E-2</v>
      </c>
      <c r="F12" s="26" t="s">
        <v>96</v>
      </c>
      <c r="G12" t="s">
        <v>104</v>
      </c>
      <c r="H12" t="s">
        <v>94</v>
      </c>
      <c r="I12" s="26" t="s">
        <v>168</v>
      </c>
      <c r="J12" s="26" t="s">
        <v>117</v>
      </c>
      <c r="K12" s="26">
        <v>4.5</v>
      </c>
      <c r="L12" s="26" t="s">
        <v>116</v>
      </c>
    </row>
    <row r="13" spans="2:12" ht="43.2" x14ac:dyDescent="0.3">
      <c r="B13">
        <v>3.4</v>
      </c>
      <c r="C13" t="s">
        <v>103</v>
      </c>
      <c r="D13" s="26" t="s">
        <v>101</v>
      </c>
      <c r="E13" s="26">
        <v>266.7</v>
      </c>
      <c r="F13" s="26" t="s">
        <v>98</v>
      </c>
      <c r="G13" t="s">
        <v>104</v>
      </c>
      <c r="H13" t="s">
        <v>94</v>
      </c>
      <c r="I13" s="26" t="s">
        <v>168</v>
      </c>
      <c r="J13" s="26" t="s">
        <v>117</v>
      </c>
      <c r="K13" s="26">
        <v>4.5</v>
      </c>
      <c r="L13" s="26" t="s">
        <v>116</v>
      </c>
    </row>
    <row r="14" spans="2:12" ht="28.8" x14ac:dyDescent="0.3">
      <c r="B14">
        <v>3.4</v>
      </c>
      <c r="C14" t="s">
        <v>105</v>
      </c>
      <c r="D14" s="26" t="s">
        <v>100</v>
      </c>
      <c r="E14" s="26">
        <v>0.11840000000000001</v>
      </c>
      <c r="F14" s="26" t="s">
        <v>96</v>
      </c>
      <c r="G14" t="s">
        <v>106</v>
      </c>
      <c r="H14" t="s">
        <v>94</v>
      </c>
      <c r="I14" s="26" t="s">
        <v>168</v>
      </c>
      <c r="J14" s="26" t="s">
        <v>119</v>
      </c>
      <c r="K14" s="26">
        <v>9.5</v>
      </c>
      <c r="L14" s="26" t="s">
        <v>116</v>
      </c>
    </row>
    <row r="15" spans="2:12" ht="28.8" x14ac:dyDescent="0.3">
      <c r="B15">
        <v>3.4</v>
      </c>
      <c r="C15" t="s">
        <v>105</v>
      </c>
      <c r="D15" s="26" t="s">
        <v>101</v>
      </c>
      <c r="E15" s="26">
        <v>319.60000000000002</v>
      </c>
      <c r="F15" s="26" t="s">
        <v>98</v>
      </c>
      <c r="G15" t="s">
        <v>106</v>
      </c>
      <c r="H15" t="s">
        <v>94</v>
      </c>
      <c r="I15" s="26" t="s">
        <v>168</v>
      </c>
      <c r="J15" s="26" t="s">
        <v>119</v>
      </c>
      <c r="K15" s="26">
        <v>9.5</v>
      </c>
      <c r="L15" s="26" t="s">
        <v>116</v>
      </c>
    </row>
    <row r="16" spans="2:12" ht="28.8" x14ac:dyDescent="0.3">
      <c r="B16">
        <v>3.4</v>
      </c>
      <c r="C16" s="26" t="s">
        <v>107</v>
      </c>
      <c r="D16" s="26" t="s">
        <v>100</v>
      </c>
      <c r="E16" s="26">
        <v>2.691E-2</v>
      </c>
      <c r="F16" s="26" t="s">
        <v>96</v>
      </c>
      <c r="G16" t="s">
        <v>108</v>
      </c>
      <c r="H16" t="s">
        <v>94</v>
      </c>
      <c r="I16" s="26" t="s">
        <v>174</v>
      </c>
      <c r="J16" s="26" t="s">
        <v>115</v>
      </c>
      <c r="K16" s="26">
        <v>6.2</v>
      </c>
      <c r="L16" s="26" t="s">
        <v>116</v>
      </c>
    </row>
    <row r="17" spans="2:12" ht="28.8" x14ac:dyDescent="0.3">
      <c r="B17">
        <v>3.4</v>
      </c>
      <c r="C17" s="26" t="s">
        <v>107</v>
      </c>
      <c r="D17" s="26" t="s">
        <v>101</v>
      </c>
      <c r="E17" s="26">
        <v>72.650000000000006</v>
      </c>
      <c r="F17" s="26" t="s">
        <v>98</v>
      </c>
      <c r="G17" t="s">
        <v>108</v>
      </c>
      <c r="H17" t="s">
        <v>94</v>
      </c>
      <c r="I17" s="26" t="s">
        <v>174</v>
      </c>
      <c r="J17" s="26" t="s">
        <v>115</v>
      </c>
      <c r="K17" s="26">
        <v>6.2</v>
      </c>
      <c r="L17" s="26" t="s">
        <v>116</v>
      </c>
    </row>
    <row r="18" spans="2:12" ht="43.2" x14ac:dyDescent="0.3">
      <c r="B18">
        <v>3.4</v>
      </c>
      <c r="C18" s="26" t="s">
        <v>109</v>
      </c>
      <c r="D18" s="26" t="s">
        <v>100</v>
      </c>
      <c r="E18" s="26">
        <v>2.0079999999999998E-3</v>
      </c>
      <c r="F18" s="26" t="s">
        <v>96</v>
      </c>
      <c r="G18" t="s">
        <v>110</v>
      </c>
      <c r="H18" t="s">
        <v>94</v>
      </c>
      <c r="I18" s="26" t="s">
        <v>168</v>
      </c>
      <c r="J18" s="26" t="s">
        <v>120</v>
      </c>
      <c r="K18" s="26">
        <v>3.9</v>
      </c>
      <c r="L18" s="26" t="s">
        <v>116</v>
      </c>
    </row>
    <row r="19" spans="2:12" ht="43.2" x14ac:dyDescent="0.3">
      <c r="B19">
        <v>3.4</v>
      </c>
      <c r="C19" s="26" t="s">
        <v>109</v>
      </c>
      <c r="D19" s="26" t="s">
        <v>101</v>
      </c>
      <c r="E19" s="26">
        <v>5.4210000000000003</v>
      </c>
      <c r="F19" s="26" t="s">
        <v>98</v>
      </c>
      <c r="G19" t="s">
        <v>110</v>
      </c>
      <c r="H19" t="s">
        <v>94</v>
      </c>
      <c r="I19" s="26" t="s">
        <v>168</v>
      </c>
      <c r="J19" s="26" t="s">
        <v>120</v>
      </c>
      <c r="K19" s="26">
        <v>3.9</v>
      </c>
      <c r="L19" s="26" t="s">
        <v>116</v>
      </c>
    </row>
    <row r="20" spans="2:12" x14ac:dyDescent="0.3">
      <c r="B20">
        <v>3.4</v>
      </c>
      <c r="C20" s="26" t="s">
        <v>111</v>
      </c>
      <c r="D20" s="26" t="s">
        <v>95</v>
      </c>
      <c r="E20" s="26">
        <v>2.02</v>
      </c>
      <c r="F20" s="26" t="s">
        <v>96</v>
      </c>
      <c r="G20" t="s">
        <v>112</v>
      </c>
      <c r="H20" t="s">
        <v>94</v>
      </c>
      <c r="I20" s="26" t="s">
        <v>156</v>
      </c>
      <c r="J20" s="26" t="s">
        <v>128</v>
      </c>
      <c r="K20" s="26">
        <v>1</v>
      </c>
      <c r="L20" s="26" t="s">
        <v>116</v>
      </c>
    </row>
    <row r="21" spans="2:12" x14ac:dyDescent="0.3">
      <c r="B21">
        <v>3.4</v>
      </c>
      <c r="C21" s="26" t="s">
        <v>111</v>
      </c>
      <c r="D21" s="26" t="s">
        <v>97</v>
      </c>
      <c r="E21" s="26">
        <v>2.0950000000000002</v>
      </c>
      <c r="F21" s="26" t="s">
        <v>98</v>
      </c>
      <c r="G21" t="s">
        <v>112</v>
      </c>
      <c r="H21" t="s">
        <v>94</v>
      </c>
      <c r="I21" s="26" t="s">
        <v>156</v>
      </c>
      <c r="J21" s="26" t="s">
        <v>128</v>
      </c>
      <c r="K21" s="26">
        <v>1</v>
      </c>
      <c r="L21" s="26" t="s">
        <v>116</v>
      </c>
    </row>
    <row r="22" spans="2:12" ht="28.8" x14ac:dyDescent="0.3">
      <c r="B22">
        <v>3.4</v>
      </c>
      <c r="C22" s="26" t="s">
        <v>111</v>
      </c>
      <c r="D22" s="26" t="s">
        <v>99</v>
      </c>
      <c r="E22" s="26">
        <v>5.9459999999999999E-2</v>
      </c>
      <c r="F22" s="26" t="s">
        <v>98</v>
      </c>
      <c r="G22" t="s">
        <v>112</v>
      </c>
      <c r="H22" t="s">
        <v>94</v>
      </c>
      <c r="I22" s="26" t="s">
        <v>156</v>
      </c>
      <c r="J22" s="26" t="s">
        <v>128</v>
      </c>
      <c r="K22" s="26">
        <v>1</v>
      </c>
      <c r="L22" s="26" t="s">
        <v>116</v>
      </c>
    </row>
    <row r="23" spans="2:12" ht="28.8" x14ac:dyDescent="0.3">
      <c r="B23">
        <v>3.4</v>
      </c>
      <c r="C23" t="s">
        <v>122</v>
      </c>
      <c r="D23" s="26" t="s">
        <v>123</v>
      </c>
      <c r="E23" s="26">
        <v>0.45134000000000002</v>
      </c>
      <c r="F23" s="26" t="s">
        <v>124</v>
      </c>
      <c r="G23" t="s">
        <v>112</v>
      </c>
      <c r="H23" t="s">
        <v>94</v>
      </c>
      <c r="I23">
        <v>2005</v>
      </c>
      <c r="J23" s="26" t="s">
        <v>113</v>
      </c>
      <c r="K23" s="26">
        <v>1</v>
      </c>
      <c r="L23" s="26" t="s">
        <v>114</v>
      </c>
    </row>
    <row r="24" spans="2:12" ht="28.8" x14ac:dyDescent="0.3">
      <c r="B24">
        <v>3.4</v>
      </c>
      <c r="C24" t="s">
        <v>122</v>
      </c>
      <c r="D24" s="26" t="s">
        <v>125</v>
      </c>
      <c r="E24" s="26">
        <v>0</v>
      </c>
      <c r="F24" s="26" t="s">
        <v>124</v>
      </c>
      <c r="G24" t="s">
        <v>112</v>
      </c>
      <c r="H24" t="s">
        <v>94</v>
      </c>
      <c r="I24">
        <v>2005</v>
      </c>
      <c r="J24" s="26" t="s">
        <v>113</v>
      </c>
      <c r="K24" s="26">
        <v>1</v>
      </c>
      <c r="L24" s="26" t="s">
        <v>114</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9"/>
  <sheetViews>
    <sheetView zoomScale="80" zoomScaleNormal="80" workbookViewId="0">
      <selection activeCell="E16" sqref="E16"/>
    </sheetView>
  </sheetViews>
  <sheetFormatPr baseColWidth="10" defaultColWidth="10.6640625" defaultRowHeight="14.4" x14ac:dyDescent="0.3"/>
  <cols>
    <col min="1" max="1" width="54.5546875" bestFit="1" customWidth="1"/>
    <col min="2" max="2" width="18.21875" bestFit="1" customWidth="1"/>
    <col min="3" max="3" width="5.21875" bestFit="1" customWidth="1"/>
    <col min="4" max="4" width="14.6640625" bestFit="1" customWidth="1"/>
    <col min="5" max="6" width="9.44140625" customWidth="1"/>
    <col min="7" max="7" width="16.21875" bestFit="1" customWidth="1"/>
    <col min="8" max="8" width="12.77734375" customWidth="1"/>
    <col min="9" max="9" width="11.21875" customWidth="1"/>
  </cols>
  <sheetData>
    <row r="1" spans="1:10" x14ac:dyDescent="0.3">
      <c r="A1" s="2" t="s">
        <v>66</v>
      </c>
      <c r="B1" s="2" t="s">
        <v>63</v>
      </c>
      <c r="C1" s="2" t="s">
        <v>60</v>
      </c>
      <c r="D1" s="2" t="s">
        <v>26</v>
      </c>
      <c r="E1" s="2" t="s">
        <v>54</v>
      </c>
      <c r="F1" s="2" t="s">
        <v>52</v>
      </c>
      <c r="G1" s="2" t="s">
        <v>50</v>
      </c>
      <c r="H1" s="2" t="s">
        <v>53</v>
      </c>
    </row>
    <row r="2" spans="1:10" x14ac:dyDescent="0.3">
      <c r="A2" t="s">
        <v>68</v>
      </c>
      <c r="B2" t="s">
        <v>56</v>
      </c>
      <c r="C2">
        <v>2010</v>
      </c>
      <c r="D2" s="62" t="s">
        <v>196</v>
      </c>
      <c r="E2">
        <v>8988.4947600000014</v>
      </c>
      <c r="F2" t="s">
        <v>84</v>
      </c>
      <c r="G2" t="s">
        <v>27</v>
      </c>
      <c r="H2" t="s">
        <v>189</v>
      </c>
    </row>
    <row r="3" spans="1:10" x14ac:dyDescent="0.3">
      <c r="A3" t="s">
        <v>68</v>
      </c>
      <c r="B3" t="s">
        <v>57</v>
      </c>
      <c r="C3">
        <v>2010</v>
      </c>
      <c r="D3" s="62" t="s">
        <v>196</v>
      </c>
      <c r="E3">
        <v>2663.1708100000001</v>
      </c>
      <c r="F3" t="s">
        <v>84</v>
      </c>
      <c r="G3" t="s">
        <v>27</v>
      </c>
      <c r="H3" t="s">
        <v>189</v>
      </c>
    </row>
    <row r="4" spans="1:10" x14ac:dyDescent="0.3">
      <c r="A4" t="s">
        <v>69</v>
      </c>
      <c r="B4" t="s">
        <v>56</v>
      </c>
      <c r="C4">
        <v>2010</v>
      </c>
      <c r="D4" s="62" t="s">
        <v>196</v>
      </c>
      <c r="E4">
        <v>9570.7648800000006</v>
      </c>
      <c r="F4" t="s">
        <v>84</v>
      </c>
      <c r="G4" t="s">
        <v>27</v>
      </c>
      <c r="H4" t="s">
        <v>189</v>
      </c>
    </row>
    <row r="5" spans="1:10" x14ac:dyDescent="0.3">
      <c r="A5" t="s">
        <v>69</v>
      </c>
      <c r="B5" t="s">
        <v>57</v>
      </c>
      <c r="C5">
        <v>2010</v>
      </c>
      <c r="D5" s="62" t="s">
        <v>196</v>
      </c>
      <c r="E5">
        <v>2835.7205200000003</v>
      </c>
      <c r="F5" t="s">
        <v>84</v>
      </c>
      <c r="G5" t="s">
        <v>27</v>
      </c>
      <c r="H5" t="s">
        <v>189</v>
      </c>
    </row>
    <row r="6" spans="1:10" x14ac:dyDescent="0.3">
      <c r="A6" t="s">
        <v>70</v>
      </c>
      <c r="B6" t="s">
        <v>56</v>
      </c>
      <c r="C6">
        <v>2010</v>
      </c>
      <c r="D6" s="62" t="s">
        <v>196</v>
      </c>
      <c r="E6">
        <v>6190.3229040000006</v>
      </c>
      <c r="F6" t="s">
        <v>84</v>
      </c>
      <c r="G6" t="s">
        <v>27</v>
      </c>
      <c r="H6" t="s">
        <v>189</v>
      </c>
      <c r="I6" s="59"/>
      <c r="J6" s="59"/>
    </row>
    <row r="7" spans="1:10" x14ac:dyDescent="0.3">
      <c r="A7" t="s">
        <v>70</v>
      </c>
      <c r="B7" s="59" t="s">
        <v>57</v>
      </c>
      <c r="C7">
        <v>2010</v>
      </c>
      <c r="D7" s="62" t="s">
        <v>196</v>
      </c>
      <c r="E7">
        <v>2513.8484800000006</v>
      </c>
      <c r="F7" t="s">
        <v>84</v>
      </c>
      <c r="G7" t="s">
        <v>27</v>
      </c>
      <c r="H7" t="s">
        <v>189</v>
      </c>
      <c r="I7" s="59"/>
      <c r="J7" s="59"/>
    </row>
    <row r="8" spans="1:10" x14ac:dyDescent="0.3">
      <c r="A8" t="s">
        <v>71</v>
      </c>
      <c r="B8" t="s">
        <v>56</v>
      </c>
      <c r="C8">
        <v>2010</v>
      </c>
      <c r="D8" s="62" t="s">
        <v>196</v>
      </c>
      <c r="E8">
        <v>6190.3229040000006</v>
      </c>
      <c r="F8" t="s">
        <v>84</v>
      </c>
      <c r="G8" t="s">
        <v>27</v>
      </c>
      <c r="H8" t="s">
        <v>243</v>
      </c>
      <c r="I8" s="59"/>
      <c r="J8" s="59"/>
    </row>
    <row r="9" spans="1:10" x14ac:dyDescent="0.3">
      <c r="A9" t="s">
        <v>71</v>
      </c>
      <c r="B9" s="59" t="s">
        <v>57</v>
      </c>
      <c r="C9">
        <v>2010</v>
      </c>
      <c r="D9" s="62" t="s">
        <v>196</v>
      </c>
      <c r="E9">
        <v>9519.278349758426</v>
      </c>
      <c r="F9" t="s">
        <v>84</v>
      </c>
      <c r="G9" t="s">
        <v>27</v>
      </c>
      <c r="H9" t="s">
        <v>243</v>
      </c>
      <c r="I9" s="59"/>
      <c r="J9" s="59"/>
    </row>
    <row r="10" spans="1:10" x14ac:dyDescent="0.3">
      <c r="A10" t="s">
        <v>71</v>
      </c>
      <c r="B10" t="s">
        <v>244</v>
      </c>
      <c r="C10">
        <v>2010</v>
      </c>
      <c r="D10" s="62" t="s">
        <v>196</v>
      </c>
      <c r="E10">
        <v>3700.43468956476</v>
      </c>
      <c r="F10" t="s">
        <v>84</v>
      </c>
      <c r="G10" t="s">
        <v>27</v>
      </c>
      <c r="H10" t="s">
        <v>243</v>
      </c>
      <c r="I10" s="59"/>
      <c r="J10" s="59"/>
    </row>
    <row r="11" spans="1:10" x14ac:dyDescent="0.3">
      <c r="A11" t="s">
        <v>71</v>
      </c>
      <c r="B11" s="59" t="s">
        <v>222</v>
      </c>
      <c r="C11">
        <v>2010</v>
      </c>
      <c r="D11" s="62" t="s">
        <v>196</v>
      </c>
      <c r="E11">
        <v>1667.7647192999473</v>
      </c>
      <c r="F11" t="s">
        <v>84</v>
      </c>
      <c r="G11" t="s">
        <v>27</v>
      </c>
      <c r="H11" t="s">
        <v>243</v>
      </c>
      <c r="I11" s="59"/>
      <c r="J11" s="59"/>
    </row>
    <row r="12" spans="1:10" x14ac:dyDescent="0.3">
      <c r="A12" t="s">
        <v>73</v>
      </c>
      <c r="B12" t="s">
        <v>56</v>
      </c>
      <c r="C12">
        <v>2010</v>
      </c>
      <c r="D12" s="62" t="s">
        <v>196</v>
      </c>
      <c r="E12">
        <v>6190.3229040000006</v>
      </c>
      <c r="F12" t="s">
        <v>84</v>
      </c>
      <c r="G12" t="s">
        <v>27</v>
      </c>
      <c r="H12" t="s">
        <v>220</v>
      </c>
      <c r="I12" s="59"/>
      <c r="J12" s="59"/>
    </row>
    <row r="13" spans="1:10" x14ac:dyDescent="0.3">
      <c r="A13" t="s">
        <v>73</v>
      </c>
      <c r="B13" t="s">
        <v>57</v>
      </c>
      <c r="C13">
        <v>2010</v>
      </c>
      <c r="D13" s="62" t="s">
        <v>196</v>
      </c>
      <c r="E13">
        <v>2513.8484800000006</v>
      </c>
      <c r="F13" t="s">
        <v>84</v>
      </c>
      <c r="G13" t="s">
        <v>27</v>
      </c>
      <c r="H13" t="s">
        <v>220</v>
      </c>
      <c r="I13" s="59"/>
      <c r="J13" s="59"/>
    </row>
    <row r="14" spans="1:10" x14ac:dyDescent="0.3">
      <c r="A14" t="s">
        <v>72</v>
      </c>
      <c r="B14" t="s">
        <v>56</v>
      </c>
      <c r="C14">
        <v>2010</v>
      </c>
      <c r="D14" s="62" t="s">
        <v>196</v>
      </c>
      <c r="E14">
        <v>6190.3229040000006</v>
      </c>
      <c r="F14" t="s">
        <v>84</v>
      </c>
      <c r="G14" t="s">
        <v>27</v>
      </c>
      <c r="H14" t="s">
        <v>238</v>
      </c>
      <c r="I14" s="59"/>
      <c r="J14" s="59"/>
    </row>
    <row r="15" spans="1:10" x14ac:dyDescent="0.3">
      <c r="A15" t="s">
        <v>72</v>
      </c>
      <c r="B15" s="59" t="s">
        <v>57</v>
      </c>
      <c r="C15">
        <v>2010</v>
      </c>
      <c r="D15" s="62" t="s">
        <v>196</v>
      </c>
      <c r="E15">
        <v>12595.505377944723</v>
      </c>
      <c r="F15" t="s">
        <v>84</v>
      </c>
      <c r="G15" t="s">
        <v>27</v>
      </c>
      <c r="H15" t="s">
        <v>238</v>
      </c>
      <c r="I15" s="59"/>
      <c r="J15" s="59"/>
    </row>
    <row r="16" spans="1:10" x14ac:dyDescent="0.3">
      <c r="A16" t="s">
        <v>72</v>
      </c>
      <c r="B16" t="s">
        <v>244</v>
      </c>
      <c r="C16">
        <v>2010</v>
      </c>
      <c r="D16" s="62" t="s">
        <v>196</v>
      </c>
      <c r="E16">
        <v>4919.4351622636896</v>
      </c>
      <c r="F16" t="s">
        <v>84</v>
      </c>
      <c r="G16" t="s">
        <v>27</v>
      </c>
      <c r="H16" t="s">
        <v>238</v>
      </c>
      <c r="I16" s="59"/>
      <c r="J16" s="59"/>
    </row>
    <row r="17" spans="1:10" x14ac:dyDescent="0.3">
      <c r="A17" t="s">
        <v>72</v>
      </c>
      <c r="B17" s="59" t="s">
        <v>222</v>
      </c>
      <c r="C17">
        <v>2010</v>
      </c>
      <c r="D17" s="62" t="s">
        <v>196</v>
      </c>
      <c r="E17">
        <v>2368.9660651993286</v>
      </c>
      <c r="F17" t="s">
        <v>84</v>
      </c>
      <c r="G17" t="s">
        <v>27</v>
      </c>
      <c r="H17" t="s">
        <v>238</v>
      </c>
      <c r="I17" s="59"/>
      <c r="J17" s="59"/>
    </row>
    <row r="18" spans="1:10" x14ac:dyDescent="0.3">
      <c r="A18" t="s">
        <v>74</v>
      </c>
      <c r="B18" s="59" t="s">
        <v>83</v>
      </c>
      <c r="C18">
        <v>2010</v>
      </c>
      <c r="D18" s="62" t="s">
        <v>196</v>
      </c>
      <c r="E18">
        <v>6.2</v>
      </c>
      <c r="F18" t="s">
        <v>85</v>
      </c>
      <c r="G18" t="s">
        <v>27</v>
      </c>
      <c r="H18" t="s">
        <v>221</v>
      </c>
      <c r="I18" s="59"/>
      <c r="J18" s="59"/>
    </row>
    <row r="19" spans="1:10" x14ac:dyDescent="0.3">
      <c r="A19" t="s">
        <v>74</v>
      </c>
      <c r="B19" s="59" t="s">
        <v>56</v>
      </c>
      <c r="C19">
        <v>2010</v>
      </c>
      <c r="D19" s="62" t="s">
        <v>196</v>
      </c>
      <c r="E19">
        <v>34.700000000000003</v>
      </c>
      <c r="F19" t="s">
        <v>85</v>
      </c>
      <c r="G19" t="s">
        <v>27</v>
      </c>
      <c r="H19" t="s">
        <v>221</v>
      </c>
      <c r="I19" s="59"/>
      <c r="J19" s="59"/>
    </row>
    <row r="20" spans="1:10" x14ac:dyDescent="0.3">
      <c r="A20" t="s">
        <v>74</v>
      </c>
      <c r="B20" s="59" t="s">
        <v>57</v>
      </c>
      <c r="C20">
        <v>2010</v>
      </c>
      <c r="D20" s="62" t="s">
        <v>196</v>
      </c>
      <c r="E20">
        <v>20.9</v>
      </c>
      <c r="F20" t="s">
        <v>85</v>
      </c>
      <c r="G20" t="s">
        <v>27</v>
      </c>
      <c r="H20" t="s">
        <v>221</v>
      </c>
      <c r="I20" s="59"/>
      <c r="J20" s="59"/>
    </row>
    <row r="21" spans="1:10" x14ac:dyDescent="0.3">
      <c r="A21" t="s">
        <v>74</v>
      </c>
      <c r="B21" s="59" t="s">
        <v>222</v>
      </c>
      <c r="C21">
        <v>2010</v>
      </c>
      <c r="D21" s="62" t="s">
        <v>196</v>
      </c>
      <c r="E21">
        <v>156.19999999999999</v>
      </c>
      <c r="F21" t="s">
        <v>85</v>
      </c>
      <c r="G21" t="s">
        <v>27</v>
      </c>
      <c r="H21" t="s">
        <v>221</v>
      </c>
      <c r="I21" s="59"/>
      <c r="J21" s="59"/>
    </row>
    <row r="22" spans="1:10" x14ac:dyDescent="0.3">
      <c r="A22" s="63" t="s">
        <v>75</v>
      </c>
      <c r="B22" s="59" t="s">
        <v>83</v>
      </c>
      <c r="C22">
        <v>2010</v>
      </c>
      <c r="D22" s="62" t="s">
        <v>196</v>
      </c>
      <c r="E22">
        <v>6.2</v>
      </c>
      <c r="F22" t="s">
        <v>85</v>
      </c>
      <c r="G22" t="s">
        <v>27</v>
      </c>
      <c r="H22" t="s">
        <v>221</v>
      </c>
      <c r="I22" s="59"/>
      <c r="J22" s="59"/>
    </row>
    <row r="23" spans="1:10" x14ac:dyDescent="0.3">
      <c r="A23" s="63" t="s">
        <v>75</v>
      </c>
      <c r="B23" s="59" t="s">
        <v>56</v>
      </c>
      <c r="C23">
        <v>2010</v>
      </c>
      <c r="D23" s="62" t="s">
        <v>196</v>
      </c>
      <c r="E23">
        <v>34.700000000000003</v>
      </c>
      <c r="F23" t="s">
        <v>85</v>
      </c>
      <c r="G23" t="s">
        <v>27</v>
      </c>
      <c r="H23" t="s">
        <v>221</v>
      </c>
      <c r="I23" s="59"/>
      <c r="J23" s="59"/>
    </row>
    <row r="24" spans="1:10" x14ac:dyDescent="0.3">
      <c r="A24" s="63" t="s">
        <v>75</v>
      </c>
      <c r="B24" s="59" t="s">
        <v>57</v>
      </c>
      <c r="C24">
        <v>2010</v>
      </c>
      <c r="D24" s="62" t="s">
        <v>196</v>
      </c>
      <c r="E24">
        <v>20.9</v>
      </c>
      <c r="F24" t="s">
        <v>85</v>
      </c>
      <c r="G24" t="s">
        <v>27</v>
      </c>
      <c r="H24" t="s">
        <v>221</v>
      </c>
      <c r="I24" s="59"/>
      <c r="J24" s="59"/>
    </row>
    <row r="25" spans="1:10" x14ac:dyDescent="0.3">
      <c r="A25" s="63" t="s">
        <v>75</v>
      </c>
      <c r="B25" s="59" t="s">
        <v>222</v>
      </c>
      <c r="C25">
        <v>2010</v>
      </c>
      <c r="D25" s="62" t="s">
        <v>196</v>
      </c>
      <c r="E25">
        <v>156.19999999999999</v>
      </c>
      <c r="F25" t="s">
        <v>85</v>
      </c>
      <c r="G25" t="s">
        <v>27</v>
      </c>
      <c r="H25" t="s">
        <v>221</v>
      </c>
      <c r="I25" s="59"/>
      <c r="J25" s="59"/>
    </row>
    <row r="26" spans="1:10" x14ac:dyDescent="0.3">
      <c r="A26" s="63" t="s">
        <v>76</v>
      </c>
      <c r="B26" s="59" t="s">
        <v>83</v>
      </c>
      <c r="C26">
        <v>2010</v>
      </c>
      <c r="D26" s="62" t="s">
        <v>196</v>
      </c>
      <c r="E26">
        <v>6.2</v>
      </c>
      <c r="F26" t="s">
        <v>85</v>
      </c>
      <c r="G26" t="s">
        <v>27</v>
      </c>
      <c r="H26" t="s">
        <v>221</v>
      </c>
      <c r="I26" s="59"/>
      <c r="J26" s="59"/>
    </row>
    <row r="27" spans="1:10" x14ac:dyDescent="0.3">
      <c r="A27" s="63" t="s">
        <v>76</v>
      </c>
      <c r="B27" s="59" t="s">
        <v>56</v>
      </c>
      <c r="C27">
        <v>2010</v>
      </c>
      <c r="D27" s="62" t="s">
        <v>196</v>
      </c>
      <c r="E27">
        <v>34.700000000000003</v>
      </c>
      <c r="F27" t="s">
        <v>85</v>
      </c>
      <c r="G27" t="s">
        <v>27</v>
      </c>
      <c r="H27" t="s">
        <v>221</v>
      </c>
      <c r="I27" s="59"/>
      <c r="J27" s="59"/>
    </row>
    <row r="28" spans="1:10" x14ac:dyDescent="0.3">
      <c r="A28" s="63" t="s">
        <v>76</v>
      </c>
      <c r="B28" s="59" t="s">
        <v>57</v>
      </c>
      <c r="C28">
        <v>2010</v>
      </c>
      <c r="D28" s="62" t="s">
        <v>196</v>
      </c>
      <c r="E28">
        <v>20.9</v>
      </c>
      <c r="F28" t="s">
        <v>85</v>
      </c>
      <c r="G28" t="s">
        <v>27</v>
      </c>
      <c r="H28" t="s">
        <v>221</v>
      </c>
      <c r="I28" s="59"/>
      <c r="J28" s="59"/>
    </row>
    <row r="29" spans="1:10" x14ac:dyDescent="0.3">
      <c r="A29" s="63" t="s">
        <v>76</v>
      </c>
      <c r="B29" s="59" t="s">
        <v>222</v>
      </c>
      <c r="C29">
        <v>2010</v>
      </c>
      <c r="D29" s="62" t="s">
        <v>196</v>
      </c>
      <c r="E29">
        <v>156.19999999999999</v>
      </c>
      <c r="F29" t="s">
        <v>85</v>
      </c>
      <c r="G29" t="s">
        <v>27</v>
      </c>
      <c r="H29" t="s">
        <v>221</v>
      </c>
      <c r="I29" s="59"/>
      <c r="J29" s="59"/>
    </row>
    <row r="30" spans="1:10" x14ac:dyDescent="0.3">
      <c r="A30" s="63" t="s">
        <v>77</v>
      </c>
      <c r="B30" s="59" t="s">
        <v>83</v>
      </c>
      <c r="C30">
        <v>2010</v>
      </c>
      <c r="D30" s="62" t="s">
        <v>196</v>
      </c>
      <c r="E30">
        <v>6.2</v>
      </c>
      <c r="F30" t="s">
        <v>85</v>
      </c>
      <c r="G30" t="s">
        <v>27</v>
      </c>
      <c r="H30" t="s">
        <v>221</v>
      </c>
      <c r="I30" s="59"/>
      <c r="J30" s="59"/>
    </row>
    <row r="31" spans="1:10" x14ac:dyDescent="0.3">
      <c r="A31" s="63" t="s">
        <v>77</v>
      </c>
      <c r="B31" s="59" t="s">
        <v>56</v>
      </c>
      <c r="C31">
        <v>2010</v>
      </c>
      <c r="D31" s="62" t="s">
        <v>196</v>
      </c>
      <c r="E31">
        <v>34.700000000000003</v>
      </c>
      <c r="F31" t="s">
        <v>85</v>
      </c>
      <c r="G31" t="s">
        <v>27</v>
      </c>
      <c r="H31" t="s">
        <v>221</v>
      </c>
      <c r="I31" s="59"/>
      <c r="J31" s="59"/>
    </row>
    <row r="32" spans="1:10" x14ac:dyDescent="0.3">
      <c r="A32" s="63" t="s">
        <v>77</v>
      </c>
      <c r="B32" s="59" t="s">
        <v>57</v>
      </c>
      <c r="C32">
        <v>2010</v>
      </c>
      <c r="D32" s="62" t="s">
        <v>196</v>
      </c>
      <c r="E32">
        <v>20.9</v>
      </c>
      <c r="F32" t="s">
        <v>85</v>
      </c>
      <c r="G32" t="s">
        <v>27</v>
      </c>
      <c r="H32" t="s">
        <v>221</v>
      </c>
      <c r="I32" s="59"/>
      <c r="J32" s="59"/>
    </row>
    <row r="33" spans="1:10" x14ac:dyDescent="0.3">
      <c r="A33" s="63" t="s">
        <v>77</v>
      </c>
      <c r="B33" s="59" t="s">
        <v>222</v>
      </c>
      <c r="C33">
        <v>2010</v>
      </c>
      <c r="D33" s="62" t="s">
        <v>196</v>
      </c>
      <c r="E33">
        <v>156.19999999999999</v>
      </c>
      <c r="F33" t="s">
        <v>85</v>
      </c>
      <c r="G33" t="s">
        <v>27</v>
      </c>
      <c r="H33" t="s">
        <v>221</v>
      </c>
      <c r="I33" s="59"/>
      <c r="J33" s="59"/>
    </row>
    <row r="34" spans="1:10" x14ac:dyDescent="0.3">
      <c r="A34" s="63" t="s">
        <v>78</v>
      </c>
      <c r="B34" s="59" t="s">
        <v>83</v>
      </c>
      <c r="C34">
        <v>2010</v>
      </c>
      <c r="D34" s="62" t="s">
        <v>196</v>
      </c>
      <c r="E34">
        <v>5</v>
      </c>
      <c r="F34" t="s">
        <v>85</v>
      </c>
      <c r="G34" t="s">
        <v>27</v>
      </c>
      <c r="H34" t="s">
        <v>223</v>
      </c>
      <c r="I34" s="59"/>
      <c r="J34" s="59"/>
    </row>
    <row r="35" spans="1:10" x14ac:dyDescent="0.3">
      <c r="A35" s="63" t="s">
        <v>78</v>
      </c>
      <c r="B35" s="59" t="s">
        <v>56</v>
      </c>
      <c r="C35">
        <v>2010</v>
      </c>
      <c r="D35" s="62" t="s">
        <v>196</v>
      </c>
      <c r="E35">
        <v>0.36000000000000004</v>
      </c>
      <c r="F35" t="s">
        <v>85</v>
      </c>
      <c r="G35" t="s">
        <v>27</v>
      </c>
      <c r="H35" t="s">
        <v>223</v>
      </c>
      <c r="I35" s="59"/>
      <c r="J35" s="59"/>
    </row>
    <row r="36" spans="1:10" x14ac:dyDescent="0.3">
      <c r="A36" s="63" t="s">
        <v>78</v>
      </c>
      <c r="B36" s="59" t="s">
        <v>222</v>
      </c>
      <c r="C36">
        <v>2010</v>
      </c>
      <c r="D36" s="62" t="s">
        <v>196</v>
      </c>
      <c r="E36">
        <v>156.19999999999999</v>
      </c>
      <c r="F36" t="s">
        <v>85</v>
      </c>
      <c r="G36" t="s">
        <v>27</v>
      </c>
      <c r="H36" t="s">
        <v>223</v>
      </c>
      <c r="I36" s="59"/>
      <c r="J36" s="59"/>
    </row>
    <row r="37" spans="1:10" x14ac:dyDescent="0.3">
      <c r="A37" t="s">
        <v>79</v>
      </c>
      <c r="B37" s="59" t="s">
        <v>83</v>
      </c>
      <c r="C37">
        <v>2010</v>
      </c>
      <c r="D37" s="62" t="s">
        <v>196</v>
      </c>
      <c r="E37">
        <v>5</v>
      </c>
      <c r="F37" t="s">
        <v>85</v>
      </c>
      <c r="G37" t="s">
        <v>27</v>
      </c>
      <c r="H37" t="s">
        <v>223</v>
      </c>
      <c r="I37" s="59"/>
      <c r="J37" s="59"/>
    </row>
    <row r="38" spans="1:10" x14ac:dyDescent="0.3">
      <c r="A38" t="s">
        <v>79</v>
      </c>
      <c r="B38" s="59" t="s">
        <v>56</v>
      </c>
      <c r="C38">
        <v>2010</v>
      </c>
      <c r="D38" s="62" t="s">
        <v>196</v>
      </c>
      <c r="E38">
        <v>0.36000000000000004</v>
      </c>
      <c r="F38" t="s">
        <v>85</v>
      </c>
      <c r="G38" t="s">
        <v>27</v>
      </c>
      <c r="H38" t="s">
        <v>223</v>
      </c>
      <c r="I38" s="59"/>
      <c r="J38" s="59"/>
    </row>
    <row r="39" spans="1:10" x14ac:dyDescent="0.3">
      <c r="A39" t="s">
        <v>79</v>
      </c>
      <c r="B39" s="59" t="s">
        <v>222</v>
      </c>
      <c r="C39">
        <v>2010</v>
      </c>
      <c r="D39" s="62" t="s">
        <v>196</v>
      </c>
      <c r="E39">
        <v>156.19999999999999</v>
      </c>
      <c r="F39" t="s">
        <v>85</v>
      </c>
      <c r="G39" t="s">
        <v>27</v>
      </c>
      <c r="H39" t="s">
        <v>223</v>
      </c>
      <c r="I39" s="59"/>
      <c r="J39" s="59"/>
    </row>
    <row r="40" spans="1:10" x14ac:dyDescent="0.3">
      <c r="A40" t="s">
        <v>79</v>
      </c>
      <c r="B40" s="59" t="s">
        <v>83</v>
      </c>
      <c r="C40">
        <v>2010</v>
      </c>
      <c r="D40" s="62" t="s">
        <v>196</v>
      </c>
      <c r="E40">
        <v>5</v>
      </c>
      <c r="F40" t="s">
        <v>85</v>
      </c>
      <c r="G40" t="s">
        <v>27</v>
      </c>
      <c r="H40" t="s">
        <v>223</v>
      </c>
      <c r="I40" s="59"/>
      <c r="J40" s="59"/>
    </row>
    <row r="41" spans="1:10" x14ac:dyDescent="0.3">
      <c r="A41" t="s">
        <v>79</v>
      </c>
      <c r="B41" s="59" t="s">
        <v>56</v>
      </c>
      <c r="C41">
        <v>2010</v>
      </c>
      <c r="D41" s="62" t="s">
        <v>196</v>
      </c>
      <c r="E41">
        <v>0.36000000000000004</v>
      </c>
      <c r="F41" t="s">
        <v>85</v>
      </c>
      <c r="G41" t="s">
        <v>27</v>
      </c>
      <c r="H41" t="s">
        <v>223</v>
      </c>
      <c r="I41" s="59"/>
      <c r="J41" s="59"/>
    </row>
    <row r="42" spans="1:10" x14ac:dyDescent="0.3">
      <c r="A42" t="s">
        <v>79</v>
      </c>
      <c r="B42" s="59" t="s">
        <v>222</v>
      </c>
      <c r="C42">
        <v>2010</v>
      </c>
      <c r="D42" s="62" t="s">
        <v>196</v>
      </c>
      <c r="E42">
        <v>156.19999999999999</v>
      </c>
      <c r="F42" t="s">
        <v>85</v>
      </c>
      <c r="G42" t="s">
        <v>27</v>
      </c>
      <c r="H42" t="s">
        <v>223</v>
      </c>
      <c r="I42" s="59"/>
      <c r="J42" s="59"/>
    </row>
    <row r="43" spans="1:10" x14ac:dyDescent="0.3">
      <c r="A43" t="s">
        <v>80</v>
      </c>
      <c r="B43" s="59" t="s">
        <v>83</v>
      </c>
      <c r="C43">
        <v>2010</v>
      </c>
      <c r="D43" s="62" t="s">
        <v>196</v>
      </c>
      <c r="E43">
        <v>5</v>
      </c>
      <c r="F43" t="s">
        <v>85</v>
      </c>
      <c r="G43" t="s">
        <v>27</v>
      </c>
      <c r="H43" t="s">
        <v>223</v>
      </c>
      <c r="I43" s="59"/>
      <c r="J43" s="59"/>
    </row>
    <row r="44" spans="1:10" x14ac:dyDescent="0.3">
      <c r="A44" t="s">
        <v>80</v>
      </c>
      <c r="B44" s="59" t="s">
        <v>56</v>
      </c>
      <c r="C44">
        <v>2010</v>
      </c>
      <c r="D44" s="62" t="s">
        <v>196</v>
      </c>
      <c r="E44">
        <v>0.36000000000000004</v>
      </c>
      <c r="F44" t="s">
        <v>85</v>
      </c>
      <c r="G44" t="s">
        <v>27</v>
      </c>
      <c r="H44" t="s">
        <v>223</v>
      </c>
      <c r="I44" s="59"/>
      <c r="J44" s="59"/>
    </row>
    <row r="45" spans="1:10" x14ac:dyDescent="0.3">
      <c r="A45" t="s">
        <v>80</v>
      </c>
      <c r="B45" s="59" t="s">
        <v>222</v>
      </c>
      <c r="C45">
        <v>2010</v>
      </c>
      <c r="D45" s="62" t="s">
        <v>196</v>
      </c>
      <c r="E45">
        <v>156.19999999999999</v>
      </c>
      <c r="F45" t="s">
        <v>85</v>
      </c>
      <c r="G45" t="s">
        <v>27</v>
      </c>
      <c r="H45" t="s">
        <v>223</v>
      </c>
      <c r="I45" s="59"/>
      <c r="J45" s="59"/>
    </row>
    <row r="46" spans="1:10" x14ac:dyDescent="0.3">
      <c r="A46" t="s">
        <v>81</v>
      </c>
      <c r="B46" s="59" t="s">
        <v>83</v>
      </c>
      <c r="C46">
        <v>2010</v>
      </c>
      <c r="D46" s="62" t="s">
        <v>196</v>
      </c>
      <c r="E46">
        <v>5</v>
      </c>
      <c r="F46" t="s">
        <v>85</v>
      </c>
      <c r="G46" t="s">
        <v>27</v>
      </c>
      <c r="H46" t="s">
        <v>223</v>
      </c>
      <c r="I46" s="59"/>
      <c r="J46" s="59"/>
    </row>
    <row r="47" spans="1:10" x14ac:dyDescent="0.3">
      <c r="A47" t="s">
        <v>81</v>
      </c>
      <c r="B47" s="59" t="s">
        <v>56</v>
      </c>
      <c r="C47">
        <v>2010</v>
      </c>
      <c r="D47" s="62" t="s">
        <v>196</v>
      </c>
      <c r="E47">
        <v>0.36000000000000004</v>
      </c>
      <c r="F47" t="s">
        <v>85</v>
      </c>
      <c r="G47" t="s">
        <v>27</v>
      </c>
      <c r="H47" t="s">
        <v>223</v>
      </c>
      <c r="I47" s="59"/>
      <c r="J47" s="59"/>
    </row>
    <row r="48" spans="1:10" x14ac:dyDescent="0.3">
      <c r="A48" t="s">
        <v>81</v>
      </c>
      <c r="B48" s="59" t="s">
        <v>222</v>
      </c>
      <c r="C48">
        <v>2010</v>
      </c>
      <c r="D48" s="62" t="s">
        <v>196</v>
      </c>
      <c r="E48">
        <v>156.19999999999999</v>
      </c>
      <c r="F48" t="s">
        <v>85</v>
      </c>
      <c r="G48" t="s">
        <v>27</v>
      </c>
      <c r="H48" t="s">
        <v>223</v>
      </c>
      <c r="I48" s="59"/>
      <c r="J48" s="59"/>
    </row>
    <row r="49" spans="1:14" x14ac:dyDescent="0.3">
      <c r="A49" t="s">
        <v>82</v>
      </c>
      <c r="B49" s="59" t="s">
        <v>83</v>
      </c>
      <c r="C49">
        <v>2010</v>
      </c>
      <c r="D49" s="62" t="s">
        <v>196</v>
      </c>
      <c r="E49">
        <v>6.2</v>
      </c>
      <c r="F49" t="s">
        <v>85</v>
      </c>
      <c r="G49" t="s">
        <v>27</v>
      </c>
      <c r="H49" t="s">
        <v>221</v>
      </c>
      <c r="I49" s="59"/>
      <c r="J49" s="59"/>
    </row>
    <row r="50" spans="1:14" x14ac:dyDescent="0.3">
      <c r="A50" t="s">
        <v>82</v>
      </c>
      <c r="B50" s="59" t="s">
        <v>56</v>
      </c>
      <c r="C50">
        <v>2010</v>
      </c>
      <c r="D50" s="62" t="s">
        <v>196</v>
      </c>
      <c r="E50">
        <v>34.700000000000003</v>
      </c>
      <c r="F50" t="s">
        <v>85</v>
      </c>
      <c r="G50" t="s">
        <v>27</v>
      </c>
      <c r="H50" t="s">
        <v>221</v>
      </c>
      <c r="I50" s="59"/>
      <c r="J50" s="59"/>
    </row>
    <row r="51" spans="1:14" x14ac:dyDescent="0.3">
      <c r="A51" t="s">
        <v>82</v>
      </c>
      <c r="B51" s="59" t="s">
        <v>57</v>
      </c>
      <c r="C51">
        <v>2010</v>
      </c>
      <c r="D51" s="62" t="s">
        <v>196</v>
      </c>
      <c r="E51">
        <v>20.9</v>
      </c>
      <c r="F51" t="s">
        <v>85</v>
      </c>
      <c r="G51" t="s">
        <v>27</v>
      </c>
      <c r="H51" t="s">
        <v>221</v>
      </c>
      <c r="I51" s="59"/>
      <c r="J51" s="59"/>
    </row>
    <row r="52" spans="1:14" x14ac:dyDescent="0.3">
      <c r="A52" t="s">
        <v>82</v>
      </c>
      <c r="B52" s="59" t="s">
        <v>222</v>
      </c>
      <c r="C52">
        <v>2010</v>
      </c>
      <c r="D52" s="62" t="s">
        <v>196</v>
      </c>
      <c r="E52">
        <v>156.19999999999999</v>
      </c>
      <c r="F52" t="s">
        <v>85</v>
      </c>
      <c r="G52" t="s">
        <v>27</v>
      </c>
      <c r="H52" t="s">
        <v>221</v>
      </c>
      <c r="I52" s="59"/>
      <c r="J52" s="59"/>
    </row>
    <row r="53" spans="1:14" x14ac:dyDescent="0.3">
      <c r="I53" s="59"/>
      <c r="J53" s="59"/>
    </row>
    <row r="54" spans="1:14" x14ac:dyDescent="0.3">
      <c r="I54" s="59"/>
      <c r="J54" s="59"/>
    </row>
    <row r="55" spans="1:14" x14ac:dyDescent="0.3">
      <c r="I55" s="59"/>
      <c r="J55" s="59"/>
    </row>
    <row r="56" spans="1:14" x14ac:dyDescent="0.3">
      <c r="I56" s="59"/>
      <c r="J56" s="59"/>
    </row>
    <row r="57" spans="1:14" x14ac:dyDescent="0.3">
      <c r="I57" s="59"/>
      <c r="J57" s="59"/>
    </row>
    <row r="58" spans="1:14" x14ac:dyDescent="0.3">
      <c r="I58" s="59"/>
      <c r="J58" s="59"/>
    </row>
    <row r="59" spans="1:14" x14ac:dyDescent="0.3">
      <c r="I59" s="59"/>
      <c r="J59" s="59"/>
      <c r="M59" s="59"/>
    </row>
    <row r="60" spans="1:14" x14ac:dyDescent="0.3">
      <c r="I60" s="59"/>
      <c r="J60" s="59"/>
      <c r="M60" s="59"/>
    </row>
    <row r="61" spans="1:14" x14ac:dyDescent="0.3">
      <c r="I61" s="59"/>
      <c r="J61" s="59"/>
      <c r="M61" s="59"/>
    </row>
    <row r="62" spans="1:14" x14ac:dyDescent="0.3">
      <c r="I62" s="59"/>
      <c r="J62" s="59"/>
      <c r="M62" s="59"/>
      <c r="N62" s="59"/>
    </row>
    <row r="63" spans="1:14" x14ac:dyDescent="0.3">
      <c r="I63" s="59"/>
      <c r="J63" s="59"/>
      <c r="M63" s="59"/>
      <c r="N63" s="59"/>
    </row>
    <row r="64" spans="1:14" x14ac:dyDescent="0.3">
      <c r="I64" s="59"/>
      <c r="J64" s="59"/>
      <c r="M64" s="59"/>
      <c r="N64" s="59"/>
    </row>
    <row r="65" spans="1:14" x14ac:dyDescent="0.3">
      <c r="I65" s="59"/>
      <c r="J65" s="59"/>
      <c r="M65" s="59"/>
      <c r="N65" s="59"/>
    </row>
    <row r="66" spans="1:14" x14ac:dyDescent="0.3">
      <c r="A66" s="63"/>
      <c r="B66" s="59"/>
      <c r="C66" s="7"/>
      <c r="G66" s="64"/>
      <c r="H66" s="59"/>
      <c r="I66" s="59"/>
      <c r="J66" s="59"/>
      <c r="M66" s="59"/>
      <c r="N66" s="59"/>
    </row>
    <row r="67" spans="1:14" x14ac:dyDescent="0.3">
      <c r="A67" s="63"/>
      <c r="B67" s="59"/>
      <c r="C67" s="7"/>
      <c r="G67" s="64"/>
      <c r="I67" s="59"/>
      <c r="J67" s="59"/>
      <c r="M67" s="59"/>
      <c r="N67" s="59"/>
    </row>
    <row r="68" spans="1:14" x14ac:dyDescent="0.3">
      <c r="A68" s="63"/>
      <c r="B68" s="59"/>
      <c r="C68" s="7"/>
      <c r="G68" s="64"/>
      <c r="H68" s="59"/>
      <c r="I68" s="59"/>
      <c r="J68" s="59"/>
      <c r="K68" s="59"/>
      <c r="N68" s="59"/>
    </row>
    <row r="69" spans="1:14" x14ac:dyDescent="0.3">
      <c r="A69" s="63"/>
      <c r="B69" s="59"/>
      <c r="C69" s="7"/>
      <c r="D69" s="59"/>
      <c r="G69" s="64"/>
      <c r="I69" s="59"/>
      <c r="J69" s="59"/>
      <c r="K69" s="59"/>
      <c r="N69" s="59"/>
    </row>
    <row r="70" spans="1:14" x14ac:dyDescent="0.3">
      <c r="A70" s="63"/>
      <c r="B70" s="59"/>
      <c r="C70" s="7"/>
      <c r="D70" s="59"/>
      <c r="G70" s="64"/>
      <c r="H70" s="59"/>
      <c r="I70" s="59"/>
      <c r="J70" s="59"/>
      <c r="K70" s="59"/>
      <c r="N70" s="59"/>
    </row>
    <row r="71" spans="1:14" x14ac:dyDescent="0.3">
      <c r="A71" s="63"/>
      <c r="B71" s="59"/>
      <c r="C71" s="7"/>
      <c r="D71" s="59"/>
      <c r="G71" s="64"/>
      <c r="I71" s="59"/>
      <c r="J71" s="59"/>
      <c r="K71" s="59"/>
      <c r="N71" s="59"/>
    </row>
    <row r="72" spans="1:14" x14ac:dyDescent="0.3">
      <c r="A72" s="63"/>
      <c r="B72" s="59"/>
      <c r="C72" s="7"/>
      <c r="D72" s="59"/>
      <c r="G72" s="64"/>
      <c r="H72" s="59"/>
      <c r="I72" s="59"/>
      <c r="J72" s="59"/>
      <c r="K72" s="59"/>
      <c r="N72" s="59"/>
    </row>
    <row r="73" spans="1:14" x14ac:dyDescent="0.3">
      <c r="A73" s="63"/>
      <c r="B73" s="59"/>
      <c r="C73" s="7"/>
      <c r="D73" s="59"/>
      <c r="G73" s="64"/>
      <c r="I73" s="59"/>
      <c r="J73" s="59"/>
      <c r="K73" s="59"/>
      <c r="N73" s="59"/>
    </row>
    <row r="74" spans="1:14" x14ac:dyDescent="0.3">
      <c r="A74" s="63"/>
      <c r="B74" s="59"/>
      <c r="C74" s="7"/>
      <c r="D74" s="59"/>
      <c r="G74" s="64"/>
      <c r="H74" s="59"/>
      <c r="I74" s="59"/>
      <c r="J74" s="59"/>
      <c r="K74" s="59"/>
      <c r="N74" s="59"/>
    </row>
    <row r="75" spans="1:14" x14ac:dyDescent="0.3">
      <c r="A75" s="63"/>
      <c r="B75" s="59"/>
      <c r="C75" s="7"/>
      <c r="D75" s="59"/>
      <c r="G75" s="64"/>
      <c r="I75" s="59"/>
      <c r="J75" s="59"/>
      <c r="K75" s="59"/>
      <c r="N75" s="59"/>
    </row>
    <row r="76" spans="1:14" x14ac:dyDescent="0.3">
      <c r="A76" s="63"/>
      <c r="B76" s="59"/>
      <c r="C76" s="7"/>
      <c r="D76" s="59"/>
      <c r="G76" s="64"/>
      <c r="H76" s="59"/>
      <c r="I76" s="59"/>
      <c r="J76" s="59"/>
      <c r="K76" s="59"/>
      <c r="N76" s="59"/>
    </row>
    <row r="77" spans="1:14" x14ac:dyDescent="0.3">
      <c r="A77" s="63"/>
      <c r="B77" s="59"/>
      <c r="C77" s="7"/>
      <c r="G77" s="64"/>
      <c r="I77" s="59"/>
      <c r="J77" s="59"/>
      <c r="K77" s="59"/>
      <c r="N77" s="59"/>
    </row>
    <row r="78" spans="1:14" x14ac:dyDescent="0.3">
      <c r="A78" s="63"/>
      <c r="B78" s="59"/>
      <c r="C78" s="59"/>
      <c r="G78" s="64"/>
      <c r="H78" s="59"/>
      <c r="I78" s="59"/>
      <c r="J78" s="59"/>
      <c r="K78" s="59"/>
      <c r="N78" s="59"/>
    </row>
    <row r="79" spans="1:14" x14ac:dyDescent="0.3">
      <c r="A79" s="63"/>
      <c r="B79" s="59"/>
      <c r="C79" s="59"/>
      <c r="G79" s="64"/>
      <c r="I79" s="59"/>
      <c r="J79" s="59"/>
      <c r="K79" s="59"/>
    </row>
    <row r="80" spans="1:14" x14ac:dyDescent="0.3">
      <c r="A80" s="63"/>
      <c r="B80" s="59"/>
      <c r="C80" s="59"/>
      <c r="G80" s="64"/>
      <c r="H80" s="59"/>
      <c r="I80" s="59"/>
      <c r="J80" s="59"/>
      <c r="K80" s="59"/>
    </row>
    <row r="81" spans="1:11" x14ac:dyDescent="0.3">
      <c r="A81" s="63"/>
      <c r="B81" s="59"/>
      <c r="C81" s="59"/>
      <c r="G81" s="64"/>
      <c r="I81" s="59"/>
      <c r="J81" s="59"/>
      <c r="K81" s="59"/>
    </row>
    <row r="82" spans="1:11" x14ac:dyDescent="0.3">
      <c r="A82" s="63"/>
      <c r="B82" s="59"/>
      <c r="C82" s="59"/>
      <c r="G82" s="64"/>
      <c r="H82" s="59"/>
      <c r="I82" s="59"/>
      <c r="J82" s="59"/>
      <c r="K82" s="59"/>
    </row>
    <row r="83" spans="1:11" x14ac:dyDescent="0.3">
      <c r="A83" s="63"/>
      <c r="B83" s="59"/>
      <c r="C83" s="59"/>
      <c r="G83" s="64"/>
      <c r="I83" s="59"/>
      <c r="J83" s="59"/>
      <c r="K83" s="59"/>
    </row>
    <row r="84" spans="1:11" x14ac:dyDescent="0.3">
      <c r="A84" s="63"/>
      <c r="B84" s="59"/>
      <c r="C84" s="59"/>
      <c r="G84" s="64"/>
      <c r="H84" s="59"/>
      <c r="I84" s="59"/>
      <c r="J84" s="59"/>
      <c r="K84" s="59"/>
    </row>
    <row r="85" spans="1:11" x14ac:dyDescent="0.3">
      <c r="A85" s="63"/>
      <c r="B85" s="59"/>
      <c r="C85" s="59"/>
      <c r="G85" s="64"/>
      <c r="I85" s="59"/>
      <c r="J85" s="59"/>
      <c r="K85" s="59"/>
    </row>
    <row r="86" spans="1:11" x14ac:dyDescent="0.3">
      <c r="A86" s="63"/>
      <c r="B86" s="59"/>
      <c r="C86" s="59"/>
      <c r="D86" s="59"/>
      <c r="G86" s="64"/>
      <c r="H86" s="59"/>
      <c r="I86" s="59"/>
      <c r="J86" s="59"/>
      <c r="K86" s="59"/>
    </row>
    <row r="87" spans="1:11" x14ac:dyDescent="0.3">
      <c r="A87" s="63"/>
      <c r="B87" s="59"/>
      <c r="C87" s="59"/>
      <c r="D87" s="59"/>
      <c r="G87" s="64"/>
      <c r="I87" s="59"/>
      <c r="J87" s="59"/>
      <c r="K87" s="59"/>
    </row>
    <row r="88" spans="1:11" x14ac:dyDescent="0.3">
      <c r="A88" s="63"/>
      <c r="B88" s="59"/>
      <c r="C88" s="59"/>
      <c r="D88" s="59"/>
      <c r="G88" s="64"/>
      <c r="H88" s="59"/>
      <c r="I88" s="59"/>
      <c r="J88" s="59"/>
      <c r="K88" s="59"/>
    </row>
    <row r="89" spans="1:11" x14ac:dyDescent="0.3">
      <c r="A89" s="63"/>
      <c r="B89" s="59"/>
      <c r="C89" s="59"/>
      <c r="D89" s="59"/>
      <c r="G89" s="64"/>
      <c r="I89" s="59"/>
      <c r="J89" s="59"/>
      <c r="K89" s="59"/>
    </row>
    <row r="90" spans="1:11" x14ac:dyDescent="0.3">
      <c r="A90" s="63"/>
      <c r="B90" s="59"/>
      <c r="C90" s="59"/>
      <c r="D90" s="59"/>
      <c r="G90" s="64"/>
      <c r="H90" s="59"/>
      <c r="I90" s="59"/>
      <c r="J90" s="59"/>
      <c r="K90" s="59"/>
    </row>
    <row r="91" spans="1:11" x14ac:dyDescent="0.3">
      <c r="A91" s="63"/>
      <c r="B91" s="59"/>
      <c r="C91" s="59"/>
      <c r="D91" s="59"/>
      <c r="G91" s="64"/>
      <c r="I91" s="59"/>
      <c r="J91" s="59"/>
      <c r="K91" s="59"/>
    </row>
    <row r="92" spans="1:11" x14ac:dyDescent="0.3">
      <c r="A92" s="63"/>
      <c r="B92" s="59"/>
      <c r="C92" s="59"/>
      <c r="D92" s="59"/>
      <c r="G92" s="64"/>
      <c r="H92" s="59"/>
      <c r="I92" s="59"/>
      <c r="J92" s="59"/>
      <c r="K92" s="59"/>
    </row>
    <row r="93" spans="1:11" x14ac:dyDescent="0.3">
      <c r="A93" s="63"/>
      <c r="B93" s="59"/>
      <c r="C93" s="59"/>
      <c r="D93" s="59"/>
      <c r="G93" s="64"/>
      <c r="I93" s="59"/>
      <c r="J93" s="59"/>
      <c r="K93" s="59"/>
    </row>
    <row r="94" spans="1:11" x14ac:dyDescent="0.3">
      <c r="A94" s="63"/>
      <c r="B94" s="59"/>
      <c r="C94" s="59"/>
      <c r="D94" s="59"/>
      <c r="G94" s="64"/>
      <c r="H94" s="59"/>
      <c r="I94" s="59"/>
      <c r="J94" s="59"/>
    </row>
    <row r="95" spans="1:11" x14ac:dyDescent="0.3">
      <c r="A95" s="63"/>
      <c r="B95" s="59"/>
      <c r="C95" s="59"/>
      <c r="D95" s="59"/>
      <c r="G95" s="64"/>
      <c r="I95" s="59"/>
      <c r="J95" s="59"/>
    </row>
    <row r="96" spans="1:11" x14ac:dyDescent="0.3">
      <c r="A96" s="63"/>
      <c r="B96" s="59"/>
      <c r="C96" s="59"/>
      <c r="D96" s="59"/>
      <c r="G96" s="64"/>
      <c r="H96" s="59"/>
      <c r="I96" s="59"/>
      <c r="J96" s="59"/>
    </row>
    <row r="97" spans="1:10" x14ac:dyDescent="0.3">
      <c r="A97" s="63"/>
      <c r="B97" s="59"/>
      <c r="C97" s="59"/>
      <c r="D97" s="59"/>
      <c r="G97" s="64"/>
      <c r="I97" s="59"/>
      <c r="J97" s="59"/>
    </row>
    <row r="98" spans="1:10" x14ac:dyDescent="0.3">
      <c r="A98" s="63"/>
      <c r="B98" s="59"/>
      <c r="C98" s="59"/>
      <c r="D98" s="59"/>
      <c r="G98" s="64"/>
      <c r="H98" s="59"/>
      <c r="I98" s="59"/>
      <c r="J98" s="59"/>
    </row>
    <row r="99" spans="1:10" x14ac:dyDescent="0.3">
      <c r="A99" s="63"/>
      <c r="B99" s="59"/>
      <c r="C99" s="59"/>
      <c r="D99" s="59"/>
      <c r="G99" s="64"/>
      <c r="I99" s="59"/>
      <c r="J99" s="59"/>
    </row>
    <row r="100" spans="1:10" x14ac:dyDescent="0.3">
      <c r="A100" s="63"/>
      <c r="B100" s="59"/>
      <c r="C100" s="59"/>
      <c r="D100" s="59"/>
      <c r="G100" s="64"/>
      <c r="H100" s="59"/>
      <c r="I100" s="59"/>
      <c r="J100" s="59"/>
    </row>
    <row r="101" spans="1:10" x14ac:dyDescent="0.3">
      <c r="A101" s="63"/>
      <c r="B101" s="59"/>
      <c r="C101" s="59"/>
      <c r="D101" s="59"/>
      <c r="G101" s="64"/>
      <c r="I101" s="59"/>
      <c r="J101" s="59"/>
    </row>
    <row r="102" spans="1:10" x14ac:dyDescent="0.3">
      <c r="A102" s="63"/>
      <c r="B102" s="59"/>
      <c r="C102" s="59"/>
      <c r="D102" s="59"/>
      <c r="G102" s="64"/>
      <c r="H102" s="59"/>
      <c r="I102" s="59"/>
      <c r="J102" s="59"/>
    </row>
    <row r="103" spans="1:10" x14ac:dyDescent="0.3">
      <c r="A103" s="63"/>
      <c r="B103" s="59"/>
      <c r="C103" s="59"/>
      <c r="D103" s="59"/>
      <c r="G103" s="64"/>
      <c r="I103" s="59"/>
      <c r="J103" s="59"/>
    </row>
    <row r="104" spans="1:10" x14ac:dyDescent="0.3">
      <c r="A104" s="63"/>
      <c r="B104" s="59"/>
      <c r="C104" s="59"/>
      <c r="D104" s="59"/>
      <c r="G104" s="64"/>
      <c r="H104" s="59"/>
      <c r="I104" s="59"/>
      <c r="J104" s="59"/>
    </row>
    <row r="105" spans="1:10" x14ac:dyDescent="0.3">
      <c r="A105" s="63"/>
      <c r="B105" s="59"/>
      <c r="C105" s="59"/>
      <c r="D105" s="59"/>
      <c r="G105" s="64"/>
      <c r="I105" s="59"/>
      <c r="J105" s="59"/>
    </row>
    <row r="106" spans="1:10" x14ac:dyDescent="0.3">
      <c r="A106" s="63"/>
      <c r="B106" s="59"/>
      <c r="C106" s="59"/>
      <c r="D106" s="59"/>
      <c r="G106" s="64"/>
      <c r="H106" s="59"/>
      <c r="I106" s="59"/>
      <c r="J106" s="59"/>
    </row>
    <row r="107" spans="1:10" x14ac:dyDescent="0.3">
      <c r="A107" s="63"/>
      <c r="B107" s="59"/>
      <c r="C107" s="59"/>
      <c r="D107" s="59"/>
      <c r="G107" s="64"/>
      <c r="I107" s="59"/>
      <c r="J107" s="59"/>
    </row>
    <row r="108" spans="1:10" x14ac:dyDescent="0.3">
      <c r="A108" s="63"/>
      <c r="B108" s="59"/>
      <c r="C108" s="59"/>
      <c r="D108" s="59"/>
      <c r="G108" s="64"/>
      <c r="H108" s="59"/>
      <c r="I108" s="59"/>
      <c r="J108" s="59"/>
    </row>
    <row r="109" spans="1:10" x14ac:dyDescent="0.3">
      <c r="A109" s="63"/>
      <c r="B109" s="59"/>
      <c r="C109" s="59"/>
      <c r="D109" s="59"/>
      <c r="G109" s="64"/>
      <c r="I109" s="59"/>
      <c r="J109" s="59"/>
    </row>
    <row r="110" spans="1:10" x14ac:dyDescent="0.3">
      <c r="A110" s="63"/>
      <c r="B110" s="59"/>
      <c r="C110" s="59"/>
      <c r="D110" s="59"/>
      <c r="G110" s="64"/>
      <c r="H110" s="59"/>
      <c r="I110" s="59"/>
      <c r="J110" s="59"/>
    </row>
    <row r="111" spans="1:10" x14ac:dyDescent="0.3">
      <c r="A111" s="63"/>
      <c r="B111" s="59"/>
      <c r="C111" s="59"/>
      <c r="D111" s="59"/>
      <c r="G111" s="64"/>
      <c r="I111" s="59"/>
      <c r="J111" s="59"/>
    </row>
    <row r="112" spans="1:10" x14ac:dyDescent="0.3">
      <c r="A112" s="63"/>
      <c r="B112" s="59"/>
      <c r="C112" s="59"/>
      <c r="D112" s="59"/>
      <c r="G112" s="64"/>
      <c r="H112" s="59"/>
      <c r="I112" s="59"/>
      <c r="J112" s="59"/>
    </row>
    <row r="113" spans="1:10" x14ac:dyDescent="0.3">
      <c r="A113" s="63"/>
      <c r="B113" s="59"/>
      <c r="C113" s="59"/>
      <c r="D113" s="59"/>
      <c r="G113" s="64"/>
      <c r="I113" s="59"/>
      <c r="J113" s="59"/>
    </row>
    <row r="114" spans="1:10" x14ac:dyDescent="0.3">
      <c r="A114" s="63"/>
      <c r="B114" s="59"/>
      <c r="C114" s="59"/>
      <c r="D114" s="59"/>
      <c r="G114" s="64"/>
      <c r="H114" s="59"/>
      <c r="I114" s="59"/>
      <c r="J114" s="59"/>
    </row>
    <row r="115" spans="1:10" x14ac:dyDescent="0.3">
      <c r="A115" s="63"/>
      <c r="B115" s="59"/>
      <c r="C115" s="59"/>
      <c r="D115" s="59"/>
      <c r="G115" s="64"/>
      <c r="I115" s="59"/>
      <c r="J115" s="59"/>
    </row>
    <row r="116" spans="1:10" x14ac:dyDescent="0.3">
      <c r="A116" s="63"/>
      <c r="B116" s="59"/>
      <c r="C116" s="59"/>
      <c r="D116" s="59"/>
      <c r="G116" s="64"/>
      <c r="H116" s="59"/>
      <c r="I116" s="59"/>
      <c r="J116" s="59"/>
    </row>
    <row r="117" spans="1:10" x14ac:dyDescent="0.3">
      <c r="A117" s="63"/>
      <c r="B117" s="59"/>
      <c r="C117" s="59"/>
      <c r="D117" s="59"/>
      <c r="G117" s="64"/>
      <c r="I117" s="59"/>
      <c r="J117" s="59"/>
    </row>
    <row r="118" spans="1:10" x14ac:dyDescent="0.3">
      <c r="A118" s="63"/>
      <c r="B118" s="59"/>
      <c r="C118" s="59"/>
      <c r="D118" s="59"/>
      <c r="G118" s="64"/>
      <c r="H118" s="59"/>
      <c r="I118" s="59"/>
      <c r="J118" s="59"/>
    </row>
    <row r="119" spans="1:10" x14ac:dyDescent="0.3">
      <c r="A119" s="63"/>
      <c r="B119" s="59"/>
      <c r="C119" s="59"/>
      <c r="D119" s="59"/>
      <c r="G119" s="64"/>
      <c r="I119" s="59"/>
      <c r="J119" s="59"/>
    </row>
    <row r="120" spans="1:10" x14ac:dyDescent="0.3">
      <c r="A120" s="63"/>
      <c r="B120" s="59"/>
      <c r="C120" s="59"/>
      <c r="D120" s="59"/>
      <c r="G120" s="64"/>
      <c r="H120" s="59"/>
      <c r="I120" s="59"/>
      <c r="J120" s="59"/>
    </row>
    <row r="121" spans="1:10" x14ac:dyDescent="0.3">
      <c r="A121" s="63"/>
      <c r="B121" s="59"/>
      <c r="C121" s="59"/>
      <c r="D121" s="59"/>
      <c r="G121" s="64"/>
      <c r="I121" s="59"/>
      <c r="J121" s="59"/>
    </row>
    <row r="122" spans="1:10" x14ac:dyDescent="0.3">
      <c r="A122" s="63"/>
      <c r="B122" s="59"/>
      <c r="C122" s="59"/>
      <c r="D122" s="59"/>
      <c r="G122" s="64"/>
      <c r="H122" s="59"/>
      <c r="I122" s="59"/>
      <c r="J122" s="59"/>
    </row>
    <row r="123" spans="1:10" x14ac:dyDescent="0.3">
      <c r="A123" s="63"/>
      <c r="B123" s="59"/>
      <c r="C123" s="59"/>
      <c r="D123" s="59"/>
      <c r="G123" s="64"/>
      <c r="I123" s="59"/>
      <c r="J123" s="59"/>
    </row>
    <row r="124" spans="1:10" x14ac:dyDescent="0.3">
      <c r="A124" s="63"/>
      <c r="B124" s="59"/>
      <c r="C124" s="59"/>
      <c r="D124" s="59"/>
      <c r="G124" s="64"/>
      <c r="H124" s="59"/>
      <c r="I124" s="59"/>
      <c r="J124" s="59"/>
    </row>
    <row r="125" spans="1:10" x14ac:dyDescent="0.3">
      <c r="A125" s="63"/>
      <c r="B125" s="59"/>
      <c r="C125" s="59"/>
      <c r="D125" s="59"/>
      <c r="G125" s="64"/>
      <c r="I125" s="59"/>
      <c r="J125" s="59"/>
    </row>
    <row r="126" spans="1:10" x14ac:dyDescent="0.3">
      <c r="A126" s="63"/>
      <c r="B126" s="59"/>
      <c r="C126" s="59"/>
      <c r="D126" s="59"/>
      <c r="G126" s="64"/>
      <c r="H126" s="59"/>
      <c r="I126" s="59"/>
      <c r="J126" s="59"/>
    </row>
    <row r="127" spans="1:10" x14ac:dyDescent="0.3">
      <c r="A127" s="63"/>
      <c r="B127" s="59"/>
      <c r="C127" s="59"/>
      <c r="D127" s="59"/>
      <c r="G127" s="64"/>
      <c r="I127" s="59"/>
      <c r="J127" s="59"/>
    </row>
    <row r="128" spans="1:10" x14ac:dyDescent="0.3">
      <c r="A128" s="63"/>
      <c r="B128" s="59"/>
      <c r="C128" s="59"/>
      <c r="D128" s="59"/>
      <c r="G128" s="64"/>
      <c r="H128" s="59"/>
      <c r="I128" s="59"/>
      <c r="J128" s="59"/>
    </row>
    <row r="129" spans="1:10" x14ac:dyDescent="0.3">
      <c r="A129" s="63"/>
      <c r="B129" s="59"/>
      <c r="C129" s="59"/>
      <c r="D129" s="59"/>
      <c r="G129" s="64"/>
      <c r="I129" s="59"/>
      <c r="J129" s="59"/>
    </row>
    <row r="130" spans="1:10" x14ac:dyDescent="0.3">
      <c r="A130" s="63"/>
      <c r="B130" s="59"/>
      <c r="C130" s="59"/>
      <c r="D130" s="59"/>
      <c r="G130" s="64"/>
      <c r="H130" s="59"/>
      <c r="I130" s="59"/>
      <c r="J130" s="59"/>
    </row>
    <row r="131" spans="1:10" x14ac:dyDescent="0.3">
      <c r="A131" s="63"/>
      <c r="B131" s="59"/>
      <c r="C131" s="59"/>
      <c r="D131" s="59"/>
      <c r="G131" s="64"/>
      <c r="I131" s="59"/>
      <c r="J131" s="59"/>
    </row>
    <row r="132" spans="1:10" x14ac:dyDescent="0.3">
      <c r="A132" s="63"/>
      <c r="B132" s="59"/>
      <c r="C132" s="59"/>
      <c r="D132" s="59"/>
      <c r="G132" s="64"/>
      <c r="H132" s="59"/>
      <c r="I132" s="59"/>
      <c r="J132" s="59"/>
    </row>
    <row r="133" spans="1:10" x14ac:dyDescent="0.3">
      <c r="A133" s="63"/>
      <c r="B133" s="59"/>
      <c r="C133" s="59"/>
      <c r="D133" s="59"/>
      <c r="G133" s="64"/>
      <c r="I133" s="59"/>
      <c r="J133" s="59"/>
    </row>
    <row r="134" spans="1:10" x14ac:dyDescent="0.3">
      <c r="A134" s="63"/>
      <c r="B134" s="59"/>
      <c r="C134" s="59"/>
      <c r="D134" s="59"/>
      <c r="G134" s="64"/>
      <c r="H134" s="59"/>
      <c r="I134" s="59"/>
      <c r="J134" s="59"/>
    </row>
    <row r="135" spans="1:10" x14ac:dyDescent="0.3">
      <c r="A135" s="63"/>
      <c r="B135" s="59"/>
      <c r="C135" s="59"/>
      <c r="D135" s="59"/>
      <c r="G135" s="64"/>
      <c r="I135" s="59"/>
      <c r="J135" s="59"/>
    </row>
    <row r="136" spans="1:10" x14ac:dyDescent="0.3">
      <c r="A136" s="63"/>
      <c r="B136" s="59"/>
      <c r="C136" s="59"/>
      <c r="D136" s="59"/>
      <c r="G136" s="64"/>
      <c r="H136" s="59"/>
      <c r="I136" s="59"/>
      <c r="J136" s="59"/>
    </row>
    <row r="137" spans="1:10" x14ac:dyDescent="0.3">
      <c r="A137" s="63"/>
      <c r="B137" s="59"/>
      <c r="C137" s="59"/>
      <c r="D137" s="59"/>
      <c r="G137" s="64"/>
      <c r="I137" s="59"/>
      <c r="J137" s="59"/>
    </row>
    <row r="138" spans="1:10" x14ac:dyDescent="0.3">
      <c r="A138" s="63"/>
      <c r="B138" s="59"/>
      <c r="C138" s="59"/>
      <c r="D138" s="59"/>
      <c r="G138" s="64"/>
      <c r="H138" s="59"/>
      <c r="I138" s="59"/>
      <c r="J138" s="59"/>
    </row>
    <row r="139" spans="1:10" x14ac:dyDescent="0.3">
      <c r="A139" s="63"/>
      <c r="B139" s="59"/>
      <c r="C139" s="59"/>
      <c r="D139" s="59"/>
      <c r="G139" s="64"/>
      <c r="I139" s="59"/>
      <c r="J139" s="59"/>
    </row>
    <row r="140" spans="1:10" x14ac:dyDescent="0.3">
      <c r="A140" s="63"/>
      <c r="B140" s="59"/>
      <c r="C140" s="59"/>
      <c r="D140" s="59"/>
      <c r="G140" s="64"/>
      <c r="H140" s="59"/>
      <c r="I140" s="59"/>
      <c r="J140" s="59"/>
    </row>
    <row r="141" spans="1:10" x14ac:dyDescent="0.3">
      <c r="A141" s="63"/>
      <c r="B141" s="59"/>
      <c r="C141" s="59"/>
      <c r="D141" s="59"/>
      <c r="G141" s="64"/>
      <c r="I141" s="59"/>
      <c r="J141" s="59"/>
    </row>
    <row r="142" spans="1:10" x14ac:dyDescent="0.3">
      <c r="A142" s="63"/>
      <c r="B142" s="59"/>
      <c r="C142" s="59"/>
      <c r="D142" s="59"/>
      <c r="G142" s="64"/>
      <c r="H142" s="59"/>
      <c r="I142" s="59"/>
      <c r="J142" s="59"/>
    </row>
    <row r="143" spans="1:10" x14ac:dyDescent="0.3">
      <c r="A143" s="63"/>
      <c r="B143" s="59"/>
      <c r="C143" s="59"/>
      <c r="D143" s="59"/>
      <c r="G143" s="64"/>
      <c r="I143" s="59"/>
      <c r="J143" s="59"/>
    </row>
    <row r="144" spans="1:10" x14ac:dyDescent="0.3">
      <c r="A144" s="63"/>
      <c r="B144" s="59"/>
      <c r="C144" s="59"/>
      <c r="D144" s="59"/>
      <c r="G144" s="64"/>
      <c r="H144" s="59"/>
      <c r="I144" s="59"/>
      <c r="J144" s="59"/>
    </row>
    <row r="145" spans="1:10" x14ac:dyDescent="0.3">
      <c r="A145" s="63"/>
      <c r="B145" s="59"/>
      <c r="C145" s="59"/>
      <c r="D145" s="59"/>
      <c r="G145" s="64"/>
      <c r="I145" s="59"/>
      <c r="J145" s="59"/>
    </row>
    <row r="146" spans="1:10" x14ac:dyDescent="0.3">
      <c r="A146" s="63"/>
      <c r="B146" s="59"/>
      <c r="C146" s="59"/>
      <c r="D146" s="59"/>
      <c r="G146" s="64"/>
      <c r="H146" s="59"/>
      <c r="I146" s="59"/>
      <c r="J146" s="59"/>
    </row>
    <row r="147" spans="1:10" x14ac:dyDescent="0.3">
      <c r="A147" s="63"/>
      <c r="B147" s="59"/>
      <c r="C147" s="59"/>
      <c r="D147" s="59"/>
      <c r="G147" s="64"/>
      <c r="I147" s="59"/>
      <c r="J147" s="59"/>
    </row>
    <row r="148" spans="1:10" x14ac:dyDescent="0.3">
      <c r="A148" s="63"/>
      <c r="B148" s="59"/>
      <c r="C148" s="59"/>
      <c r="D148" s="59"/>
      <c r="G148" s="64"/>
      <c r="H148" s="59"/>
      <c r="I148" s="59"/>
      <c r="J148" s="59"/>
    </row>
    <row r="149" spans="1:10" x14ac:dyDescent="0.3">
      <c r="A149" s="63"/>
      <c r="B149" s="59"/>
      <c r="C149" s="59"/>
      <c r="D149" s="59"/>
      <c r="G149" s="64"/>
      <c r="I149" s="59"/>
      <c r="J149" s="59"/>
    </row>
    <row r="150" spans="1:10" x14ac:dyDescent="0.3">
      <c r="B150" s="59"/>
    </row>
    <row r="151" spans="1:10" x14ac:dyDescent="0.3">
      <c r="B151" s="59"/>
    </row>
    <row r="152" spans="1:10" x14ac:dyDescent="0.3">
      <c r="B152" s="59"/>
    </row>
    <row r="153" spans="1:10" x14ac:dyDescent="0.3">
      <c r="B153" s="59"/>
    </row>
    <row r="154" spans="1:10" x14ac:dyDescent="0.3">
      <c r="B154" s="59"/>
    </row>
    <row r="155" spans="1:10" x14ac:dyDescent="0.3">
      <c r="B155" s="59"/>
    </row>
    <row r="156" spans="1:10" x14ac:dyDescent="0.3">
      <c r="B156" s="59"/>
    </row>
    <row r="157" spans="1:10" x14ac:dyDescent="0.3">
      <c r="B157" s="59"/>
      <c r="E157" s="59"/>
    </row>
    <row r="158" spans="1:10" x14ac:dyDescent="0.3">
      <c r="B158" s="59"/>
    </row>
    <row r="159" spans="1:10" x14ac:dyDescent="0.3">
      <c r="B159" s="59"/>
    </row>
    <row r="160" spans="1:10" x14ac:dyDescent="0.3">
      <c r="B160" s="59"/>
    </row>
    <row r="161" spans="2:2" x14ac:dyDescent="0.3">
      <c r="B161" s="59"/>
    </row>
    <row r="162" spans="2:2" x14ac:dyDescent="0.3">
      <c r="B162" s="59"/>
    </row>
    <row r="163" spans="2:2" x14ac:dyDescent="0.3">
      <c r="B163" s="59"/>
    </row>
    <row r="164" spans="2:2" x14ac:dyDescent="0.3">
      <c r="B164" s="59"/>
    </row>
    <row r="165" spans="2:2" x14ac:dyDescent="0.3">
      <c r="B165" s="59"/>
    </row>
    <row r="166" spans="2:2" x14ac:dyDescent="0.3">
      <c r="B166" s="59"/>
    </row>
    <row r="167" spans="2:2" x14ac:dyDescent="0.3">
      <c r="B167" s="59"/>
    </row>
    <row r="168" spans="2:2" x14ac:dyDescent="0.3">
      <c r="B168" s="59"/>
    </row>
    <row r="169" spans="2:2" x14ac:dyDescent="0.3">
      <c r="B169" s="59"/>
    </row>
    <row r="170" spans="2:2" x14ac:dyDescent="0.3">
      <c r="B170" s="59"/>
    </row>
    <row r="171" spans="2:2" x14ac:dyDescent="0.3">
      <c r="B171" s="59"/>
    </row>
    <row r="172" spans="2:2" x14ac:dyDescent="0.3">
      <c r="B172" s="59"/>
    </row>
    <row r="173" spans="2:2" x14ac:dyDescent="0.3">
      <c r="B173" s="59"/>
    </row>
    <row r="174" spans="2:2" x14ac:dyDescent="0.3">
      <c r="B174" s="59"/>
    </row>
    <row r="175" spans="2:2" x14ac:dyDescent="0.3">
      <c r="B175" s="59"/>
    </row>
    <row r="176" spans="2:2" x14ac:dyDescent="0.3">
      <c r="B176" s="59"/>
    </row>
    <row r="177" spans="2:5" x14ac:dyDescent="0.3">
      <c r="B177" s="59"/>
    </row>
    <row r="178" spans="2:5" x14ac:dyDescent="0.3">
      <c r="B178" s="59"/>
    </row>
    <row r="179" spans="2:5" x14ac:dyDescent="0.3">
      <c r="B179" s="59"/>
    </row>
    <row r="180" spans="2:5" x14ac:dyDescent="0.3">
      <c r="B180" s="59"/>
    </row>
    <row r="181" spans="2:5" x14ac:dyDescent="0.3">
      <c r="B181" s="59"/>
    </row>
    <row r="182" spans="2:5" x14ac:dyDescent="0.3">
      <c r="B182" s="59"/>
    </row>
    <row r="183" spans="2:5" x14ac:dyDescent="0.3">
      <c r="B183" s="59"/>
    </row>
    <row r="184" spans="2:5" x14ac:dyDescent="0.3">
      <c r="B184" s="59"/>
    </row>
    <row r="185" spans="2:5" x14ac:dyDescent="0.3">
      <c r="B185" s="59"/>
    </row>
    <row r="186" spans="2:5" x14ac:dyDescent="0.3">
      <c r="B186" s="59"/>
    </row>
    <row r="187" spans="2:5" x14ac:dyDescent="0.3">
      <c r="B187" s="59"/>
    </row>
    <row r="188" spans="2:5" x14ac:dyDescent="0.3">
      <c r="B188" s="59"/>
    </row>
    <row r="189" spans="2:5" x14ac:dyDescent="0.3">
      <c r="B189" s="59"/>
      <c r="E189" s="59"/>
    </row>
    <row r="190" spans="2:5" x14ac:dyDescent="0.3">
      <c r="B190" s="59"/>
    </row>
    <row r="191" spans="2:5" x14ac:dyDescent="0.3">
      <c r="B191" s="59"/>
    </row>
    <row r="192" spans="2:5" x14ac:dyDescent="0.3">
      <c r="B192" s="59"/>
    </row>
    <row r="193" spans="2:2" x14ac:dyDescent="0.3">
      <c r="B193" s="59"/>
    </row>
    <row r="194" spans="2:2" x14ac:dyDescent="0.3">
      <c r="B194" s="59"/>
    </row>
    <row r="195" spans="2:2" x14ac:dyDescent="0.3">
      <c r="B195" s="59"/>
    </row>
    <row r="196" spans="2:2" x14ac:dyDescent="0.3">
      <c r="B196" s="59"/>
    </row>
    <row r="197" spans="2:2" x14ac:dyDescent="0.3">
      <c r="B197" s="59"/>
    </row>
    <row r="198" spans="2:2" x14ac:dyDescent="0.3">
      <c r="B198" s="59"/>
    </row>
    <row r="199" spans="2:2" x14ac:dyDescent="0.3">
      <c r="B199" s="59"/>
    </row>
    <row r="200" spans="2:2" x14ac:dyDescent="0.3">
      <c r="B200" s="59"/>
    </row>
    <row r="201" spans="2:2" x14ac:dyDescent="0.3">
      <c r="B201" s="59"/>
    </row>
    <row r="202" spans="2:2" x14ac:dyDescent="0.3">
      <c r="B202" s="59"/>
    </row>
    <row r="203" spans="2:2" x14ac:dyDescent="0.3">
      <c r="B203" s="59"/>
    </row>
    <row r="204" spans="2:2" x14ac:dyDescent="0.3">
      <c r="B204" s="59"/>
    </row>
    <row r="205" spans="2:2" x14ac:dyDescent="0.3">
      <c r="B205" s="59"/>
    </row>
    <row r="206" spans="2:2" x14ac:dyDescent="0.3">
      <c r="B206" s="59"/>
    </row>
    <row r="207" spans="2:2" x14ac:dyDescent="0.3">
      <c r="B207" s="59"/>
    </row>
    <row r="208" spans="2:2" x14ac:dyDescent="0.3">
      <c r="B208" s="59"/>
    </row>
    <row r="209" spans="2:5" x14ac:dyDescent="0.3">
      <c r="B209" s="59"/>
    </row>
    <row r="210" spans="2:5" x14ac:dyDescent="0.3">
      <c r="B210" s="59"/>
    </row>
    <row r="211" spans="2:5" x14ac:dyDescent="0.3">
      <c r="B211" s="59"/>
    </row>
    <row r="212" spans="2:5" x14ac:dyDescent="0.3">
      <c r="B212" s="59"/>
    </row>
    <row r="213" spans="2:5" x14ac:dyDescent="0.3">
      <c r="B213" s="59"/>
    </row>
    <row r="214" spans="2:5" x14ac:dyDescent="0.3">
      <c r="B214" s="59"/>
    </row>
    <row r="215" spans="2:5" x14ac:dyDescent="0.3">
      <c r="B215" s="59"/>
    </row>
    <row r="216" spans="2:5" x14ac:dyDescent="0.3">
      <c r="B216" s="59"/>
    </row>
    <row r="217" spans="2:5" x14ac:dyDescent="0.3">
      <c r="B217" s="59"/>
    </row>
    <row r="218" spans="2:5" x14ac:dyDescent="0.3">
      <c r="B218" s="59"/>
    </row>
    <row r="219" spans="2:5" x14ac:dyDescent="0.3">
      <c r="B219" s="59"/>
    </row>
    <row r="220" spans="2:5" x14ac:dyDescent="0.3">
      <c r="B220" s="59"/>
    </row>
    <row r="221" spans="2:5" x14ac:dyDescent="0.3">
      <c r="B221" s="59"/>
      <c r="E221" s="59"/>
    </row>
    <row r="222" spans="2:5" x14ac:dyDescent="0.3">
      <c r="B222" s="59"/>
    </row>
    <row r="223" spans="2:5" x14ac:dyDescent="0.3">
      <c r="B223" s="59"/>
    </row>
    <row r="224" spans="2:5" x14ac:dyDescent="0.3">
      <c r="B224" s="59"/>
    </row>
    <row r="225" spans="2:2" x14ac:dyDescent="0.3">
      <c r="B225" s="59"/>
    </row>
    <row r="226" spans="2:2" x14ac:dyDescent="0.3">
      <c r="B226" s="59"/>
    </row>
    <row r="227" spans="2:2" x14ac:dyDescent="0.3">
      <c r="B227" s="59"/>
    </row>
    <row r="228" spans="2:2" x14ac:dyDescent="0.3">
      <c r="B228" s="59"/>
    </row>
    <row r="229" spans="2:2" x14ac:dyDescent="0.3">
      <c r="B229" s="59"/>
    </row>
    <row r="230" spans="2:2" x14ac:dyDescent="0.3">
      <c r="B230" s="59"/>
    </row>
    <row r="231" spans="2:2" x14ac:dyDescent="0.3">
      <c r="B231" s="59"/>
    </row>
    <row r="232" spans="2:2" x14ac:dyDescent="0.3">
      <c r="B232" s="59"/>
    </row>
    <row r="233" spans="2:2" x14ac:dyDescent="0.3">
      <c r="B233" s="59"/>
    </row>
    <row r="234" spans="2:2" x14ac:dyDescent="0.3">
      <c r="B234" s="59"/>
    </row>
    <row r="235" spans="2:2" x14ac:dyDescent="0.3">
      <c r="B235" s="59"/>
    </row>
    <row r="236" spans="2:2" x14ac:dyDescent="0.3">
      <c r="B236" s="59"/>
    </row>
    <row r="237" spans="2:2" x14ac:dyDescent="0.3">
      <c r="B237" s="59"/>
    </row>
    <row r="238" spans="2:2" x14ac:dyDescent="0.3">
      <c r="B238" s="59"/>
    </row>
    <row r="239" spans="2:2" x14ac:dyDescent="0.3">
      <c r="B239" s="59"/>
    </row>
    <row r="240" spans="2:2" x14ac:dyDescent="0.3">
      <c r="B240" s="59"/>
    </row>
    <row r="241" spans="2:5" x14ac:dyDescent="0.3">
      <c r="B241" s="59"/>
    </row>
    <row r="242" spans="2:5" x14ac:dyDescent="0.3">
      <c r="B242" s="59"/>
    </row>
    <row r="243" spans="2:5" x14ac:dyDescent="0.3">
      <c r="B243" s="59"/>
    </row>
    <row r="244" spans="2:5" x14ac:dyDescent="0.3">
      <c r="B244" s="59"/>
    </row>
    <row r="245" spans="2:5" x14ac:dyDescent="0.3">
      <c r="B245" s="59"/>
    </row>
    <row r="246" spans="2:5" x14ac:dyDescent="0.3">
      <c r="B246" s="59"/>
    </row>
    <row r="247" spans="2:5" x14ac:dyDescent="0.3">
      <c r="B247" s="59"/>
    </row>
    <row r="248" spans="2:5" x14ac:dyDescent="0.3">
      <c r="B248" s="59"/>
    </row>
    <row r="249" spans="2:5" x14ac:dyDescent="0.3">
      <c r="B249" s="59"/>
    </row>
    <row r="250" spans="2:5" x14ac:dyDescent="0.3">
      <c r="B250" s="59"/>
    </row>
    <row r="251" spans="2:5" x14ac:dyDescent="0.3">
      <c r="B251" s="59"/>
    </row>
    <row r="252" spans="2:5" x14ac:dyDescent="0.3">
      <c r="B252" s="59"/>
    </row>
    <row r="253" spans="2:5" x14ac:dyDescent="0.3">
      <c r="B253" s="59"/>
      <c r="E253" s="59"/>
    </row>
    <row r="254" spans="2:5" x14ac:dyDescent="0.3">
      <c r="B254" s="59"/>
    </row>
    <row r="255" spans="2:5" x14ac:dyDescent="0.3">
      <c r="B255" s="59"/>
    </row>
    <row r="256" spans="2:5" x14ac:dyDescent="0.3">
      <c r="B256" s="59"/>
    </row>
    <row r="257" spans="2:2" x14ac:dyDescent="0.3">
      <c r="B257" s="59"/>
    </row>
    <row r="258" spans="2:2" x14ac:dyDescent="0.3">
      <c r="B258" s="59"/>
    </row>
    <row r="259" spans="2:2" x14ac:dyDescent="0.3">
      <c r="B259" s="59"/>
    </row>
    <row r="260" spans="2:2" x14ac:dyDescent="0.3">
      <c r="B260" s="59"/>
    </row>
    <row r="261" spans="2:2" x14ac:dyDescent="0.3">
      <c r="B261" s="59"/>
    </row>
    <row r="262" spans="2:2" x14ac:dyDescent="0.3">
      <c r="B262" s="59"/>
    </row>
    <row r="263" spans="2:2" x14ac:dyDescent="0.3">
      <c r="B263" s="59"/>
    </row>
    <row r="264" spans="2:2" x14ac:dyDescent="0.3">
      <c r="B264" s="59"/>
    </row>
    <row r="265" spans="2:2" x14ac:dyDescent="0.3">
      <c r="B265" s="59"/>
    </row>
    <row r="266" spans="2:2" x14ac:dyDescent="0.3">
      <c r="B266" s="59"/>
    </row>
    <row r="267" spans="2:2" x14ac:dyDescent="0.3">
      <c r="B267" s="59"/>
    </row>
    <row r="268" spans="2:2" x14ac:dyDescent="0.3">
      <c r="B268" s="59"/>
    </row>
    <row r="269" spans="2:2" x14ac:dyDescent="0.3">
      <c r="B269" s="59"/>
    </row>
    <row r="270" spans="2:2" x14ac:dyDescent="0.3">
      <c r="B270" s="59"/>
    </row>
    <row r="271" spans="2:2" x14ac:dyDescent="0.3">
      <c r="B271" s="59"/>
    </row>
    <row r="272" spans="2:2" x14ac:dyDescent="0.3">
      <c r="B272" s="59"/>
    </row>
    <row r="273" spans="2:5" x14ac:dyDescent="0.3">
      <c r="B273" s="59"/>
    </row>
    <row r="274" spans="2:5" x14ac:dyDescent="0.3">
      <c r="B274" s="59"/>
    </row>
    <row r="275" spans="2:5" x14ac:dyDescent="0.3">
      <c r="B275" s="59"/>
    </row>
    <row r="276" spans="2:5" x14ac:dyDescent="0.3">
      <c r="B276" s="59"/>
    </row>
    <row r="277" spans="2:5" x14ac:dyDescent="0.3">
      <c r="B277" s="59"/>
    </row>
    <row r="278" spans="2:5" x14ac:dyDescent="0.3">
      <c r="B278" s="59"/>
    </row>
    <row r="279" spans="2:5" x14ac:dyDescent="0.3">
      <c r="B279" s="59"/>
    </row>
    <row r="280" spans="2:5" x14ac:dyDescent="0.3">
      <c r="B280" s="59"/>
    </row>
    <row r="281" spans="2:5" x14ac:dyDescent="0.3">
      <c r="B281" s="59"/>
    </row>
    <row r="282" spans="2:5" x14ac:dyDescent="0.3">
      <c r="B282" s="59"/>
    </row>
    <row r="283" spans="2:5" x14ac:dyDescent="0.3">
      <c r="B283" s="59"/>
    </row>
    <row r="284" spans="2:5" x14ac:dyDescent="0.3">
      <c r="B284" s="59"/>
    </row>
    <row r="285" spans="2:5" x14ac:dyDescent="0.3">
      <c r="B285" s="59"/>
      <c r="E285" s="59"/>
    </row>
    <row r="286" spans="2:5" x14ac:dyDescent="0.3">
      <c r="B286" s="59"/>
    </row>
    <row r="287" spans="2:5" x14ac:dyDescent="0.3">
      <c r="B287" s="59"/>
    </row>
    <row r="288" spans="2:5" x14ac:dyDescent="0.3">
      <c r="B288" s="59"/>
    </row>
    <row r="289" spans="2:2" x14ac:dyDescent="0.3">
      <c r="B289" s="59"/>
    </row>
    <row r="290" spans="2:2" x14ac:dyDescent="0.3">
      <c r="B290" s="59"/>
    </row>
    <row r="291" spans="2:2" x14ac:dyDescent="0.3">
      <c r="B291" s="59"/>
    </row>
    <row r="292" spans="2:2" x14ac:dyDescent="0.3">
      <c r="B292" s="59"/>
    </row>
    <row r="293" spans="2:2" x14ac:dyDescent="0.3">
      <c r="B293" s="59"/>
    </row>
    <row r="294" spans="2:2" x14ac:dyDescent="0.3">
      <c r="B294" s="59"/>
    </row>
    <row r="295" spans="2:2" x14ac:dyDescent="0.3">
      <c r="B295" s="59"/>
    </row>
    <row r="296" spans="2:2" x14ac:dyDescent="0.3">
      <c r="B296" s="59"/>
    </row>
    <row r="297" spans="2:2" x14ac:dyDescent="0.3">
      <c r="B297" s="59"/>
    </row>
    <row r="298" spans="2:2" x14ac:dyDescent="0.3">
      <c r="B298" s="59"/>
    </row>
    <row r="299" spans="2:2" x14ac:dyDescent="0.3">
      <c r="B299" s="59"/>
    </row>
    <row r="300" spans="2:2" x14ac:dyDescent="0.3">
      <c r="B300" s="59"/>
    </row>
    <row r="301" spans="2:2" x14ac:dyDescent="0.3">
      <c r="B301" s="59"/>
    </row>
    <row r="302" spans="2:2" x14ac:dyDescent="0.3">
      <c r="B302" s="59"/>
    </row>
    <row r="303" spans="2:2" x14ac:dyDescent="0.3">
      <c r="B303" s="59"/>
    </row>
    <row r="304" spans="2:2" x14ac:dyDescent="0.3">
      <c r="B304" s="59"/>
    </row>
    <row r="305" spans="2:5" x14ac:dyDescent="0.3">
      <c r="B305" s="59"/>
    </row>
    <row r="306" spans="2:5" x14ac:dyDescent="0.3">
      <c r="B306" s="59"/>
    </row>
    <row r="307" spans="2:5" x14ac:dyDescent="0.3">
      <c r="B307" s="59"/>
    </row>
    <row r="308" spans="2:5" x14ac:dyDescent="0.3">
      <c r="B308" s="59"/>
    </row>
    <row r="309" spans="2:5" x14ac:dyDescent="0.3">
      <c r="B309" s="59"/>
    </row>
    <row r="310" spans="2:5" x14ac:dyDescent="0.3">
      <c r="B310" s="59"/>
    </row>
    <row r="311" spans="2:5" x14ac:dyDescent="0.3">
      <c r="B311" s="59"/>
    </row>
    <row r="312" spans="2:5" x14ac:dyDescent="0.3">
      <c r="B312" s="59"/>
    </row>
    <row r="313" spans="2:5" x14ac:dyDescent="0.3">
      <c r="B313" s="59"/>
    </row>
    <row r="314" spans="2:5" x14ac:dyDescent="0.3">
      <c r="B314" s="59"/>
    </row>
    <row r="315" spans="2:5" x14ac:dyDescent="0.3">
      <c r="B315" s="59"/>
    </row>
    <row r="316" spans="2:5" x14ac:dyDescent="0.3">
      <c r="B316" s="59"/>
    </row>
    <row r="317" spans="2:5" x14ac:dyDescent="0.3">
      <c r="B317" s="59"/>
      <c r="E317" s="59"/>
    </row>
    <row r="318" spans="2:5" x14ac:dyDescent="0.3">
      <c r="B318" s="59"/>
      <c r="E318" s="59"/>
    </row>
    <row r="319" spans="2:5" x14ac:dyDescent="0.3">
      <c r="B319" s="59"/>
      <c r="E319" s="59"/>
    </row>
    <row r="320" spans="2:5" x14ac:dyDescent="0.3">
      <c r="B320" s="59"/>
      <c r="E320" s="59"/>
    </row>
    <row r="321" spans="2:5" x14ac:dyDescent="0.3">
      <c r="B321" s="59"/>
      <c r="E321" s="59"/>
    </row>
    <row r="322" spans="2:5" x14ac:dyDescent="0.3">
      <c r="B322" s="59"/>
      <c r="E322" s="59"/>
    </row>
    <row r="323" spans="2:5" x14ac:dyDescent="0.3">
      <c r="B323" s="59"/>
      <c r="E323" s="59"/>
    </row>
    <row r="324" spans="2:5" x14ac:dyDescent="0.3">
      <c r="B324" s="59"/>
      <c r="E324" s="59"/>
    </row>
    <row r="325" spans="2:5" x14ac:dyDescent="0.3">
      <c r="B325" s="59"/>
      <c r="E325" s="59"/>
    </row>
    <row r="326" spans="2:5" x14ac:dyDescent="0.3">
      <c r="B326" s="59"/>
      <c r="E326" s="59"/>
    </row>
    <row r="327" spans="2:5" x14ac:dyDescent="0.3">
      <c r="B327" s="59"/>
      <c r="E327" s="59"/>
    </row>
    <row r="328" spans="2:5" x14ac:dyDescent="0.3">
      <c r="B328" s="59"/>
      <c r="E328" s="59"/>
    </row>
    <row r="329" spans="2:5" x14ac:dyDescent="0.3">
      <c r="B329" s="59"/>
      <c r="E329" s="59"/>
    </row>
    <row r="330" spans="2:5" x14ac:dyDescent="0.3">
      <c r="B330" s="59"/>
      <c r="E330" s="59"/>
    </row>
    <row r="331" spans="2:5" x14ac:dyDescent="0.3">
      <c r="B331" s="59"/>
      <c r="E331" s="59"/>
    </row>
    <row r="332" spans="2:5" x14ac:dyDescent="0.3">
      <c r="B332" s="59"/>
      <c r="E332" s="59"/>
    </row>
    <row r="333" spans="2:5" x14ac:dyDescent="0.3">
      <c r="B333" s="59"/>
      <c r="E333" s="59"/>
    </row>
    <row r="334" spans="2:5" x14ac:dyDescent="0.3">
      <c r="B334" s="59"/>
      <c r="E334" s="59"/>
    </row>
    <row r="335" spans="2:5" x14ac:dyDescent="0.3">
      <c r="B335" s="59"/>
      <c r="E335" s="59"/>
    </row>
    <row r="336" spans="2:5" x14ac:dyDescent="0.3">
      <c r="B336" s="59"/>
      <c r="E336" s="59"/>
    </row>
    <row r="337" spans="2:5" x14ac:dyDescent="0.3">
      <c r="B337" s="59"/>
      <c r="E337" s="59"/>
    </row>
    <row r="338" spans="2:5" x14ac:dyDescent="0.3">
      <c r="B338" s="59"/>
      <c r="E338" s="59"/>
    </row>
    <row r="339" spans="2:5" x14ac:dyDescent="0.3">
      <c r="B339" s="59"/>
      <c r="E339" s="59"/>
    </row>
    <row r="340" spans="2:5" x14ac:dyDescent="0.3">
      <c r="B340" s="59"/>
      <c r="E340" s="59"/>
    </row>
    <row r="341" spans="2:5" x14ac:dyDescent="0.3">
      <c r="B341" s="59"/>
      <c r="E341" s="59"/>
    </row>
    <row r="342" spans="2:5" x14ac:dyDescent="0.3">
      <c r="B342" s="59"/>
      <c r="E342" s="59"/>
    </row>
    <row r="343" spans="2:5" x14ac:dyDescent="0.3">
      <c r="B343" s="59"/>
      <c r="E343" s="59"/>
    </row>
    <row r="344" spans="2:5" x14ac:dyDescent="0.3">
      <c r="B344" s="59"/>
      <c r="E344" s="59"/>
    </row>
    <row r="345" spans="2:5" x14ac:dyDescent="0.3">
      <c r="B345" s="59"/>
      <c r="E345" s="59"/>
    </row>
    <row r="346" spans="2:5" x14ac:dyDescent="0.3">
      <c r="B346" s="59"/>
      <c r="E346" s="59"/>
    </row>
    <row r="347" spans="2:5" x14ac:dyDescent="0.3">
      <c r="B347" s="59"/>
      <c r="E347" s="59"/>
    </row>
    <row r="348" spans="2:5" x14ac:dyDescent="0.3">
      <c r="B348" s="59"/>
      <c r="E348" s="59"/>
    </row>
    <row r="349" spans="2:5" x14ac:dyDescent="0.3">
      <c r="B349" s="59"/>
      <c r="E349" s="59"/>
    </row>
    <row r="350" spans="2:5" x14ac:dyDescent="0.3">
      <c r="B350" s="59"/>
      <c r="E350" s="59"/>
    </row>
    <row r="351" spans="2:5" x14ac:dyDescent="0.3">
      <c r="B351" s="59"/>
      <c r="E351" s="59"/>
    </row>
    <row r="352" spans="2:5" x14ac:dyDescent="0.3">
      <c r="B352" s="59"/>
      <c r="E352" s="59"/>
    </row>
    <row r="353" spans="2:5" x14ac:dyDescent="0.3">
      <c r="B353" s="59"/>
      <c r="E353" s="59"/>
    </row>
    <row r="354" spans="2:5" x14ac:dyDescent="0.3">
      <c r="B354" s="59"/>
      <c r="E354" s="59"/>
    </row>
    <row r="355" spans="2:5" x14ac:dyDescent="0.3">
      <c r="B355" s="59"/>
      <c r="E355" s="59"/>
    </row>
    <row r="356" spans="2:5" x14ac:dyDescent="0.3">
      <c r="B356" s="59"/>
      <c r="E356" s="59"/>
    </row>
    <row r="357" spans="2:5" x14ac:dyDescent="0.3">
      <c r="B357" s="59"/>
      <c r="E357" s="59"/>
    </row>
    <row r="358" spans="2:5" x14ac:dyDescent="0.3">
      <c r="B358" s="59"/>
      <c r="E358" s="59"/>
    </row>
    <row r="359" spans="2:5" x14ac:dyDescent="0.3">
      <c r="B359" s="59"/>
      <c r="E359" s="59"/>
    </row>
    <row r="360" spans="2:5" x14ac:dyDescent="0.3">
      <c r="B360" s="59"/>
      <c r="E360" s="59"/>
    </row>
    <row r="361" spans="2:5" x14ac:dyDescent="0.3">
      <c r="B361" s="59"/>
      <c r="E361" s="59"/>
    </row>
    <row r="362" spans="2:5" x14ac:dyDescent="0.3">
      <c r="B362" s="59"/>
      <c r="E362" s="59"/>
    </row>
    <row r="363" spans="2:5" x14ac:dyDescent="0.3">
      <c r="B363" s="59"/>
      <c r="E363" s="59"/>
    </row>
    <row r="364" spans="2:5" x14ac:dyDescent="0.3">
      <c r="B364" s="59"/>
      <c r="E364" s="59"/>
    </row>
    <row r="365" spans="2:5" x14ac:dyDescent="0.3">
      <c r="B365" s="59"/>
      <c r="E365" s="59"/>
    </row>
    <row r="366" spans="2:5" x14ac:dyDescent="0.3">
      <c r="B366" s="59"/>
      <c r="E366" s="59"/>
    </row>
    <row r="367" spans="2:5" x14ac:dyDescent="0.3">
      <c r="B367" s="59"/>
      <c r="E367" s="59"/>
    </row>
    <row r="368" spans="2:5" x14ac:dyDescent="0.3">
      <c r="B368" s="59"/>
      <c r="E368" s="59"/>
    </row>
    <row r="369" spans="2:5" x14ac:dyDescent="0.3">
      <c r="B369" s="59"/>
      <c r="E369" s="59"/>
    </row>
    <row r="370" spans="2:5" x14ac:dyDescent="0.3">
      <c r="B370" s="59"/>
      <c r="E370" s="59"/>
    </row>
    <row r="371" spans="2:5" x14ac:dyDescent="0.3">
      <c r="B371" s="59"/>
      <c r="E371" s="59"/>
    </row>
    <row r="372" spans="2:5" x14ac:dyDescent="0.3">
      <c r="B372" s="59"/>
      <c r="E372" s="59"/>
    </row>
    <row r="373" spans="2:5" x14ac:dyDescent="0.3">
      <c r="B373" s="59"/>
      <c r="E373" s="59"/>
    </row>
    <row r="374" spans="2:5" x14ac:dyDescent="0.3">
      <c r="B374" s="59"/>
      <c r="E374" s="59"/>
    </row>
    <row r="375" spans="2:5" x14ac:dyDescent="0.3">
      <c r="B375" s="59"/>
      <c r="E375" s="59"/>
    </row>
    <row r="376" spans="2:5" x14ac:dyDescent="0.3">
      <c r="B376" s="59"/>
      <c r="E376" s="59"/>
    </row>
    <row r="377" spans="2:5" x14ac:dyDescent="0.3">
      <c r="B377" s="59"/>
      <c r="E377" s="59"/>
    </row>
    <row r="378" spans="2:5" x14ac:dyDescent="0.3">
      <c r="B378" s="59"/>
      <c r="E378" s="59"/>
    </row>
    <row r="379" spans="2:5" x14ac:dyDescent="0.3">
      <c r="B379" s="59"/>
      <c r="E379" s="59"/>
    </row>
    <row r="380" spans="2:5" x14ac:dyDescent="0.3">
      <c r="B380" s="59"/>
      <c r="E380" s="59"/>
    </row>
    <row r="381" spans="2:5" x14ac:dyDescent="0.3">
      <c r="B381" s="59"/>
      <c r="E381" s="59"/>
    </row>
    <row r="382" spans="2:5" x14ac:dyDescent="0.3">
      <c r="B382" s="59"/>
      <c r="E382" s="59"/>
    </row>
    <row r="383" spans="2:5" x14ac:dyDescent="0.3">
      <c r="B383" s="59"/>
      <c r="E383" s="59"/>
    </row>
    <row r="384" spans="2:5" x14ac:dyDescent="0.3">
      <c r="B384" s="59"/>
      <c r="E384" s="59"/>
    </row>
    <row r="385" spans="2:5" x14ac:dyDescent="0.3">
      <c r="B385" s="59"/>
      <c r="E385" s="59"/>
    </row>
    <row r="386" spans="2:5" x14ac:dyDescent="0.3">
      <c r="B386" s="59"/>
      <c r="E386" s="59"/>
    </row>
    <row r="387" spans="2:5" x14ac:dyDescent="0.3">
      <c r="B387" s="59"/>
      <c r="E387" s="59"/>
    </row>
    <row r="388" spans="2:5" x14ac:dyDescent="0.3">
      <c r="B388" s="59"/>
      <c r="E388" s="59"/>
    </row>
    <row r="389" spans="2:5" x14ac:dyDescent="0.3">
      <c r="B389" s="59"/>
      <c r="E389" s="59"/>
    </row>
    <row r="390" spans="2:5" x14ac:dyDescent="0.3">
      <c r="B390" s="59"/>
      <c r="E390" s="59"/>
    </row>
    <row r="391" spans="2:5" x14ac:dyDescent="0.3">
      <c r="B391" s="59"/>
      <c r="E391" s="59"/>
    </row>
    <row r="392" spans="2:5" x14ac:dyDescent="0.3">
      <c r="B392" s="59"/>
      <c r="E392" s="59"/>
    </row>
    <row r="393" spans="2:5" x14ac:dyDescent="0.3">
      <c r="B393" s="59"/>
      <c r="E393" s="59"/>
    </row>
    <row r="394" spans="2:5" x14ac:dyDescent="0.3">
      <c r="B394" s="59"/>
      <c r="E394" s="59"/>
    </row>
    <row r="395" spans="2:5" x14ac:dyDescent="0.3">
      <c r="B395" s="59"/>
      <c r="E395" s="59"/>
    </row>
    <row r="396" spans="2:5" x14ac:dyDescent="0.3">
      <c r="B396" s="59"/>
      <c r="E396" s="59"/>
    </row>
    <row r="397" spans="2:5" x14ac:dyDescent="0.3">
      <c r="B397" s="59"/>
      <c r="E397" s="59"/>
    </row>
    <row r="398" spans="2:5" x14ac:dyDescent="0.3">
      <c r="B398" s="59"/>
      <c r="E398" s="59"/>
    </row>
    <row r="399" spans="2:5" x14ac:dyDescent="0.3">
      <c r="B399" s="59"/>
      <c r="E399" s="59"/>
    </row>
    <row r="400" spans="2:5" x14ac:dyDescent="0.3">
      <c r="B400" s="59"/>
      <c r="E400" s="59"/>
    </row>
    <row r="401" spans="2:5" x14ac:dyDescent="0.3">
      <c r="B401" s="59"/>
      <c r="E401" s="59"/>
    </row>
    <row r="402" spans="2:5" x14ac:dyDescent="0.3">
      <c r="B402" s="59"/>
      <c r="E402" s="59"/>
    </row>
    <row r="403" spans="2:5" x14ac:dyDescent="0.3">
      <c r="B403" s="59"/>
      <c r="E403" s="59"/>
    </row>
    <row r="404" spans="2:5" x14ac:dyDescent="0.3">
      <c r="B404" s="59"/>
      <c r="E404" s="59"/>
    </row>
    <row r="405" spans="2:5" x14ac:dyDescent="0.3">
      <c r="B405" s="59"/>
      <c r="E405" s="59"/>
    </row>
    <row r="406" spans="2:5" x14ac:dyDescent="0.3">
      <c r="B406" s="59"/>
      <c r="E406" s="59"/>
    </row>
    <row r="407" spans="2:5" x14ac:dyDescent="0.3">
      <c r="B407" s="59"/>
      <c r="E407" s="59"/>
    </row>
    <row r="408" spans="2:5" x14ac:dyDescent="0.3">
      <c r="B408" s="59"/>
      <c r="E408" s="59"/>
    </row>
    <row r="409" spans="2:5" x14ac:dyDescent="0.3">
      <c r="B409" s="59"/>
      <c r="E409" s="59"/>
    </row>
    <row r="410" spans="2:5" x14ac:dyDescent="0.3">
      <c r="B410" s="59"/>
      <c r="E410" s="59"/>
    </row>
    <row r="411" spans="2:5" x14ac:dyDescent="0.3">
      <c r="B411" s="59"/>
      <c r="E411" s="59"/>
    </row>
    <row r="412" spans="2:5" x14ac:dyDescent="0.3">
      <c r="B412" s="59"/>
      <c r="E412" s="59"/>
    </row>
    <row r="413" spans="2:5" x14ac:dyDescent="0.3">
      <c r="B413" s="59"/>
      <c r="E413" s="59"/>
    </row>
    <row r="414" spans="2:5" x14ac:dyDescent="0.3">
      <c r="B414" s="59"/>
      <c r="E414" s="59"/>
    </row>
    <row r="415" spans="2:5" x14ac:dyDescent="0.3">
      <c r="B415" s="59"/>
      <c r="E415" s="59"/>
    </row>
    <row r="416" spans="2:5" x14ac:dyDescent="0.3">
      <c r="B416" s="59"/>
      <c r="E416" s="59"/>
    </row>
    <row r="417" spans="2:5" x14ac:dyDescent="0.3">
      <c r="B417" s="59"/>
      <c r="E417" s="59"/>
    </row>
    <row r="418" spans="2:5" x14ac:dyDescent="0.3">
      <c r="B418" s="59"/>
      <c r="E418" s="59"/>
    </row>
    <row r="419" spans="2:5" x14ac:dyDescent="0.3">
      <c r="B419" s="59"/>
      <c r="E419" s="59"/>
    </row>
    <row r="420" spans="2:5" x14ac:dyDescent="0.3">
      <c r="B420" s="59"/>
      <c r="E420" s="59"/>
    </row>
    <row r="421" spans="2:5" x14ac:dyDescent="0.3">
      <c r="B421" s="59"/>
      <c r="E421" s="59"/>
    </row>
    <row r="422" spans="2:5" x14ac:dyDescent="0.3">
      <c r="B422" s="59"/>
      <c r="E422" s="59"/>
    </row>
    <row r="423" spans="2:5" x14ac:dyDescent="0.3">
      <c r="B423" s="59"/>
      <c r="E423" s="59"/>
    </row>
    <row r="424" spans="2:5" x14ac:dyDescent="0.3">
      <c r="B424" s="59"/>
      <c r="E424" s="59"/>
    </row>
    <row r="425" spans="2:5" x14ac:dyDescent="0.3">
      <c r="B425" s="59"/>
      <c r="E425" s="59"/>
    </row>
    <row r="426" spans="2:5" x14ac:dyDescent="0.3">
      <c r="B426" s="59"/>
      <c r="E426" s="59"/>
    </row>
    <row r="427" spans="2:5" x14ac:dyDescent="0.3">
      <c r="B427" s="59"/>
      <c r="E427" s="59"/>
    </row>
    <row r="428" spans="2:5" x14ac:dyDescent="0.3">
      <c r="B428" s="59"/>
      <c r="E428" s="59"/>
    </row>
    <row r="429" spans="2:5" x14ac:dyDescent="0.3">
      <c r="B429" s="59"/>
      <c r="E429" s="59"/>
    </row>
    <row r="430" spans="2:5" x14ac:dyDescent="0.3">
      <c r="B430" s="59"/>
      <c r="E430" s="59"/>
    </row>
    <row r="431" spans="2:5" x14ac:dyDescent="0.3">
      <c r="B431" s="59"/>
      <c r="E431" s="59"/>
    </row>
    <row r="432" spans="2:5" x14ac:dyDescent="0.3">
      <c r="B432" s="59"/>
      <c r="E432" s="59"/>
    </row>
    <row r="433" spans="2:5" x14ac:dyDescent="0.3">
      <c r="B433" s="59"/>
      <c r="E433" s="59"/>
    </row>
    <row r="434" spans="2:5" x14ac:dyDescent="0.3">
      <c r="B434" s="59"/>
      <c r="E434" s="59"/>
    </row>
    <row r="435" spans="2:5" x14ac:dyDescent="0.3">
      <c r="B435" s="59"/>
      <c r="E435" s="59"/>
    </row>
    <row r="436" spans="2:5" x14ac:dyDescent="0.3">
      <c r="B436" s="59"/>
      <c r="E436" s="59"/>
    </row>
    <row r="437" spans="2:5" x14ac:dyDescent="0.3">
      <c r="B437" s="59"/>
      <c r="E437" s="59"/>
    </row>
    <row r="438" spans="2:5" x14ac:dyDescent="0.3">
      <c r="B438" s="59"/>
      <c r="E438" s="59"/>
    </row>
    <row r="439" spans="2:5" x14ac:dyDescent="0.3">
      <c r="B439" s="59"/>
      <c r="E439" s="59"/>
    </row>
    <row r="440" spans="2:5" x14ac:dyDescent="0.3">
      <c r="B440" s="59"/>
      <c r="E440" s="59"/>
    </row>
    <row r="441" spans="2:5" x14ac:dyDescent="0.3">
      <c r="B441" s="59"/>
      <c r="E441" s="59"/>
    </row>
    <row r="442" spans="2:5" x14ac:dyDescent="0.3">
      <c r="B442" s="59"/>
      <c r="E442" s="59"/>
    </row>
    <row r="443" spans="2:5" x14ac:dyDescent="0.3">
      <c r="B443" s="59"/>
      <c r="E443" s="59"/>
    </row>
    <row r="444" spans="2:5" x14ac:dyDescent="0.3">
      <c r="B444" s="59"/>
      <c r="E444" s="59"/>
    </row>
    <row r="445" spans="2:5" x14ac:dyDescent="0.3">
      <c r="B445" s="59"/>
      <c r="E445" s="59"/>
    </row>
    <row r="446" spans="2:5" x14ac:dyDescent="0.3">
      <c r="B446" s="59"/>
      <c r="E446" s="59"/>
    </row>
    <row r="447" spans="2:5" x14ac:dyDescent="0.3">
      <c r="B447" s="59"/>
      <c r="E447" s="59"/>
    </row>
    <row r="448" spans="2:5" x14ac:dyDescent="0.3">
      <c r="B448" s="59"/>
      <c r="E448" s="59"/>
    </row>
    <row r="449" spans="2:5" x14ac:dyDescent="0.3">
      <c r="B449" s="59"/>
      <c r="E449" s="59"/>
    </row>
    <row r="450" spans="2:5" x14ac:dyDescent="0.3">
      <c r="B450" s="59"/>
      <c r="E450" s="59"/>
    </row>
    <row r="451" spans="2:5" x14ac:dyDescent="0.3">
      <c r="B451" s="59"/>
      <c r="E451" s="59"/>
    </row>
    <row r="452" spans="2:5" x14ac:dyDescent="0.3">
      <c r="B452" s="59"/>
      <c r="E452" s="59"/>
    </row>
    <row r="453" spans="2:5" x14ac:dyDescent="0.3">
      <c r="B453" s="59"/>
      <c r="E453" s="59"/>
    </row>
    <row r="454" spans="2:5" x14ac:dyDescent="0.3">
      <c r="B454" s="59"/>
      <c r="E454" s="59"/>
    </row>
    <row r="455" spans="2:5" x14ac:dyDescent="0.3">
      <c r="B455" s="59"/>
      <c r="E455" s="59"/>
    </row>
    <row r="456" spans="2:5" x14ac:dyDescent="0.3">
      <c r="B456" s="59"/>
      <c r="E456" s="59"/>
    </row>
    <row r="457" spans="2:5" x14ac:dyDescent="0.3">
      <c r="B457" s="59"/>
      <c r="E457" s="59"/>
    </row>
    <row r="458" spans="2:5" x14ac:dyDescent="0.3">
      <c r="B458" s="59"/>
      <c r="E458" s="59"/>
    </row>
    <row r="459" spans="2:5" x14ac:dyDescent="0.3">
      <c r="B459" s="59"/>
      <c r="E459" s="59"/>
    </row>
    <row r="460" spans="2:5" x14ac:dyDescent="0.3">
      <c r="B460" s="59"/>
      <c r="E460" s="59"/>
    </row>
    <row r="461" spans="2:5" x14ac:dyDescent="0.3">
      <c r="B461" s="59"/>
      <c r="E461" s="59"/>
    </row>
    <row r="462" spans="2:5" x14ac:dyDescent="0.3">
      <c r="B462" s="59"/>
      <c r="E462" s="59"/>
    </row>
    <row r="463" spans="2:5" x14ac:dyDescent="0.3">
      <c r="B463" s="59"/>
      <c r="E463" s="59"/>
    </row>
    <row r="464" spans="2:5" x14ac:dyDescent="0.3">
      <c r="B464" s="59"/>
      <c r="E464" s="59"/>
    </row>
    <row r="465" spans="2:5" x14ac:dyDescent="0.3">
      <c r="B465" s="59"/>
      <c r="E465" s="59"/>
    </row>
    <row r="466" spans="2:5" x14ac:dyDescent="0.3">
      <c r="B466" s="59"/>
      <c r="E466" s="59"/>
    </row>
    <row r="467" spans="2:5" x14ac:dyDescent="0.3">
      <c r="B467" s="59"/>
      <c r="E467" s="59"/>
    </row>
    <row r="468" spans="2:5" x14ac:dyDescent="0.3">
      <c r="B468" s="59"/>
      <c r="E468" s="59"/>
    </row>
    <row r="469" spans="2:5" x14ac:dyDescent="0.3">
      <c r="B469" s="59"/>
      <c r="E469" s="59"/>
    </row>
    <row r="470" spans="2:5" x14ac:dyDescent="0.3">
      <c r="B470" s="59"/>
      <c r="E470" s="59"/>
    </row>
    <row r="471" spans="2:5" x14ac:dyDescent="0.3">
      <c r="B471" s="59"/>
      <c r="E471" s="59"/>
    </row>
    <row r="472" spans="2:5" x14ac:dyDescent="0.3">
      <c r="B472" s="59"/>
      <c r="E472" s="59"/>
    </row>
    <row r="473" spans="2:5" x14ac:dyDescent="0.3">
      <c r="B473" s="59"/>
      <c r="E473" s="59"/>
    </row>
    <row r="474" spans="2:5" x14ac:dyDescent="0.3">
      <c r="B474" s="59"/>
      <c r="E474" s="59"/>
    </row>
    <row r="475" spans="2:5" x14ac:dyDescent="0.3">
      <c r="B475" s="59"/>
      <c r="E475" s="59"/>
    </row>
    <row r="476" spans="2:5" x14ac:dyDescent="0.3">
      <c r="B476" s="59"/>
      <c r="E476" s="59"/>
    </row>
    <row r="477" spans="2:5" x14ac:dyDescent="0.3">
      <c r="B477" s="59"/>
      <c r="E477" s="59"/>
    </row>
    <row r="478" spans="2:5" x14ac:dyDescent="0.3">
      <c r="B478" s="59"/>
      <c r="E478" s="59"/>
    </row>
    <row r="479" spans="2:5" x14ac:dyDescent="0.3">
      <c r="B479" s="59"/>
      <c r="E479" s="59"/>
    </row>
    <row r="480" spans="2:5" x14ac:dyDescent="0.3">
      <c r="B480" s="59"/>
      <c r="E480" s="59"/>
    </row>
    <row r="481" spans="2:5" x14ac:dyDescent="0.3">
      <c r="B481" s="59"/>
      <c r="E481" s="59"/>
    </row>
    <row r="482" spans="2:5" x14ac:dyDescent="0.3">
      <c r="B482" s="59"/>
      <c r="E482" s="59"/>
    </row>
    <row r="483" spans="2:5" x14ac:dyDescent="0.3">
      <c r="B483" s="59"/>
      <c r="E483" s="59"/>
    </row>
    <row r="484" spans="2:5" x14ac:dyDescent="0.3">
      <c r="B484" s="59"/>
      <c r="E484" s="59"/>
    </row>
    <row r="485" spans="2:5" x14ac:dyDescent="0.3">
      <c r="B485" s="59"/>
      <c r="E485" s="59"/>
    </row>
    <row r="486" spans="2:5" x14ac:dyDescent="0.3">
      <c r="B486" s="59"/>
      <c r="E486" s="59"/>
    </row>
    <row r="487" spans="2:5" x14ac:dyDescent="0.3">
      <c r="B487" s="59"/>
      <c r="E487" s="59"/>
    </row>
    <row r="488" spans="2:5" x14ac:dyDescent="0.3">
      <c r="B488" s="59"/>
      <c r="E488" s="59"/>
    </row>
    <row r="489" spans="2:5" x14ac:dyDescent="0.3">
      <c r="B489" s="59"/>
      <c r="E489" s="59"/>
    </row>
    <row r="490" spans="2:5" x14ac:dyDescent="0.3">
      <c r="B490" s="59"/>
      <c r="E490" s="59"/>
    </row>
    <row r="491" spans="2:5" x14ac:dyDescent="0.3">
      <c r="B491" s="59"/>
      <c r="E491" s="59"/>
    </row>
    <row r="492" spans="2:5" x14ac:dyDescent="0.3">
      <c r="B492" s="59"/>
      <c r="E492" s="59"/>
    </row>
    <row r="493" spans="2:5" x14ac:dyDescent="0.3">
      <c r="B493" s="59"/>
      <c r="E493" s="59"/>
    </row>
    <row r="494" spans="2:5" x14ac:dyDescent="0.3">
      <c r="B494" s="59"/>
      <c r="E494" s="59"/>
    </row>
    <row r="495" spans="2:5" x14ac:dyDescent="0.3">
      <c r="B495" s="59"/>
      <c r="E495" s="59"/>
    </row>
    <row r="496" spans="2:5" x14ac:dyDescent="0.3">
      <c r="B496" s="59"/>
      <c r="E496" s="59"/>
    </row>
    <row r="497" spans="2:5" x14ac:dyDescent="0.3">
      <c r="B497" s="59"/>
      <c r="E497" s="59"/>
    </row>
    <row r="498" spans="2:5" x14ac:dyDescent="0.3">
      <c r="B498" s="59"/>
      <c r="E498" s="59"/>
    </row>
    <row r="499" spans="2:5" x14ac:dyDescent="0.3">
      <c r="B499" s="59"/>
      <c r="E499" s="59"/>
    </row>
    <row r="500" spans="2:5" x14ac:dyDescent="0.3">
      <c r="B500" s="59"/>
      <c r="E500" s="59"/>
    </row>
    <row r="501" spans="2:5" x14ac:dyDescent="0.3">
      <c r="B501" s="59"/>
      <c r="E501" s="59"/>
    </row>
    <row r="502" spans="2:5" x14ac:dyDescent="0.3">
      <c r="B502" s="59"/>
      <c r="E502" s="59"/>
    </row>
    <row r="503" spans="2:5" x14ac:dyDescent="0.3">
      <c r="B503" s="59"/>
      <c r="E503" s="59"/>
    </row>
    <row r="504" spans="2:5" x14ac:dyDescent="0.3">
      <c r="B504" s="59"/>
      <c r="E504" s="59"/>
    </row>
    <row r="505" spans="2:5" x14ac:dyDescent="0.3">
      <c r="B505" s="59"/>
      <c r="E505" s="59"/>
    </row>
    <row r="506" spans="2:5" x14ac:dyDescent="0.3">
      <c r="B506" s="59"/>
      <c r="E506" s="59"/>
    </row>
    <row r="507" spans="2:5" x14ac:dyDescent="0.3">
      <c r="B507" s="59"/>
      <c r="E507" s="59"/>
    </row>
    <row r="508" spans="2:5" x14ac:dyDescent="0.3">
      <c r="B508" s="59"/>
      <c r="E508" s="59"/>
    </row>
    <row r="509" spans="2:5" x14ac:dyDescent="0.3">
      <c r="B509" s="59"/>
      <c r="E509" s="59"/>
    </row>
  </sheetData>
  <pageMargins left="0.7" right="0.7" top="0.78740157499999996" bottom="0.78740157499999996"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30"/>
  <sheetViews>
    <sheetView topLeftCell="A16" workbookViewId="0">
      <selection activeCell="C27" sqref="C27:C30"/>
    </sheetView>
  </sheetViews>
  <sheetFormatPr baseColWidth="10" defaultRowHeight="14.4" x14ac:dyDescent="0.3"/>
  <cols>
    <col min="3" max="3" width="17.21875" customWidth="1"/>
    <col min="4" max="4" width="18.6640625" customWidth="1"/>
    <col min="5" max="5" width="20.44140625" customWidth="1"/>
    <col min="6" max="6" width="17" customWidth="1"/>
    <col min="7" max="7" width="15" customWidth="1"/>
    <col min="8" max="8" width="18.88671875" customWidth="1"/>
  </cols>
  <sheetData>
    <row r="3" spans="1:7" x14ac:dyDescent="0.3">
      <c r="B3" t="s">
        <v>226</v>
      </c>
    </row>
    <row r="6" spans="1:7" ht="15.6" x14ac:dyDescent="0.3">
      <c r="C6" s="66" t="s">
        <v>227</v>
      </c>
      <c r="D6" s="59" t="s">
        <v>228</v>
      </c>
      <c r="E6" s="59" t="s">
        <v>229</v>
      </c>
      <c r="F6" s="59"/>
      <c r="G6" s="59"/>
    </row>
    <row r="7" spans="1:7" ht="15.6" x14ac:dyDescent="0.3">
      <c r="C7" s="67" t="s">
        <v>230</v>
      </c>
      <c r="D7" s="68" t="s">
        <v>231</v>
      </c>
      <c r="E7" s="68" t="s">
        <v>232</v>
      </c>
      <c r="F7" s="68" t="s">
        <v>233</v>
      </c>
      <c r="G7" s="68" t="s">
        <v>234</v>
      </c>
    </row>
    <row r="8" spans="1:7" ht="15.6" x14ac:dyDescent="0.3">
      <c r="C8" s="69" t="s">
        <v>235</v>
      </c>
      <c r="D8" s="70">
        <v>3700.43468956476</v>
      </c>
      <c r="E8" s="70">
        <v>2887.9404465742746</v>
      </c>
      <c r="F8" s="70">
        <v>4919.4351622636896</v>
      </c>
      <c r="G8" s="70">
        <v>3963.5684862387347</v>
      </c>
    </row>
    <row r="9" spans="1:7" ht="15.6" x14ac:dyDescent="0.3">
      <c r="C9" s="69" t="s">
        <v>236</v>
      </c>
      <c r="D9" s="70">
        <v>7005.4298697584254</v>
      </c>
      <c r="E9" s="70">
        <v>5467.2669466555244</v>
      </c>
      <c r="F9" s="70">
        <v>10081.656897944722</v>
      </c>
      <c r="G9" s="70">
        <v>8122.7491067038845</v>
      </c>
    </row>
    <row r="10" spans="1:7" ht="15.6" x14ac:dyDescent="0.3">
      <c r="C10" s="71" t="s">
        <v>237</v>
      </c>
      <c r="D10" s="70">
        <v>1667.7647192999473</v>
      </c>
      <c r="E10" s="70">
        <v>1301.5782177748447</v>
      </c>
      <c r="F10" s="70">
        <v>2368.9660651993286</v>
      </c>
      <c r="G10" s="70">
        <v>1908.6661235052054</v>
      </c>
    </row>
    <row r="13" spans="1:7" x14ac:dyDescent="0.3">
      <c r="B13" t="s">
        <v>240</v>
      </c>
    </row>
    <row r="14" spans="1:7" x14ac:dyDescent="0.3">
      <c r="A14" t="s">
        <v>56</v>
      </c>
      <c r="B14" t="s">
        <v>242</v>
      </c>
      <c r="C14">
        <v>6190.3229040000006</v>
      </c>
      <c r="D14" t="s">
        <v>84</v>
      </c>
      <c r="E14" t="s">
        <v>27</v>
      </c>
      <c r="F14" t="s">
        <v>220</v>
      </c>
    </row>
    <row r="15" spans="1:7" x14ac:dyDescent="0.3">
      <c r="A15" s="59" t="s">
        <v>57</v>
      </c>
      <c r="B15" t="s">
        <v>242</v>
      </c>
      <c r="C15">
        <v>2513.8484800000006</v>
      </c>
      <c r="D15" t="s">
        <v>84</v>
      </c>
      <c r="E15" t="s">
        <v>27</v>
      </c>
      <c r="F15" t="s">
        <v>220</v>
      </c>
    </row>
    <row r="18" spans="1:6" x14ac:dyDescent="0.3">
      <c r="A18" t="s">
        <v>56</v>
      </c>
      <c r="B18" t="s">
        <v>239</v>
      </c>
      <c r="C18">
        <v>6190.3229040000006</v>
      </c>
      <c r="D18" t="s">
        <v>84</v>
      </c>
      <c r="E18" t="s">
        <v>27</v>
      </c>
      <c r="F18" t="s">
        <v>189</v>
      </c>
    </row>
    <row r="19" spans="1:6" x14ac:dyDescent="0.3">
      <c r="A19" s="59" t="s">
        <v>57</v>
      </c>
      <c r="B19" t="s">
        <v>239</v>
      </c>
      <c r="C19">
        <v>2513.8484800000006</v>
      </c>
      <c r="D19" t="s">
        <v>84</v>
      </c>
      <c r="E19" t="s">
        <v>27</v>
      </c>
      <c r="F19" t="s">
        <v>189</v>
      </c>
    </row>
    <row r="22" spans="1:6" x14ac:dyDescent="0.3">
      <c r="B22" t="s">
        <v>241</v>
      </c>
    </row>
    <row r="23" spans="1:6" x14ac:dyDescent="0.3">
      <c r="A23" t="s">
        <v>56</v>
      </c>
      <c r="B23" t="s">
        <v>242</v>
      </c>
      <c r="C23">
        <f>C14</f>
        <v>6190.3229040000006</v>
      </c>
      <c r="D23" t="s">
        <v>84</v>
      </c>
      <c r="E23" t="s">
        <v>27</v>
      </c>
      <c r="F23" t="s">
        <v>243</v>
      </c>
    </row>
    <row r="24" spans="1:6" x14ac:dyDescent="0.3">
      <c r="A24" s="59" t="s">
        <v>57</v>
      </c>
      <c r="B24" t="s">
        <v>242</v>
      </c>
      <c r="C24" s="72">
        <f>C15+D9</f>
        <v>9519.278349758426</v>
      </c>
      <c r="D24" t="s">
        <v>84</v>
      </c>
      <c r="E24" t="s">
        <v>27</v>
      </c>
      <c r="F24" t="s">
        <v>243</v>
      </c>
    </row>
    <row r="25" spans="1:6" x14ac:dyDescent="0.3">
      <c r="A25" t="s">
        <v>244</v>
      </c>
      <c r="B25" t="s">
        <v>242</v>
      </c>
      <c r="C25" s="72">
        <f>D8</f>
        <v>3700.43468956476</v>
      </c>
      <c r="D25" t="s">
        <v>84</v>
      </c>
      <c r="E25" t="s">
        <v>27</v>
      </c>
      <c r="F25" t="s">
        <v>243</v>
      </c>
    </row>
    <row r="26" spans="1:6" x14ac:dyDescent="0.3">
      <c r="A26" s="59" t="s">
        <v>222</v>
      </c>
      <c r="B26" t="s">
        <v>242</v>
      </c>
      <c r="C26" s="72">
        <f>D10</f>
        <v>1667.7647192999473</v>
      </c>
      <c r="D26" t="s">
        <v>84</v>
      </c>
      <c r="E26" t="s">
        <v>27</v>
      </c>
      <c r="F26" t="s">
        <v>243</v>
      </c>
    </row>
    <row r="27" spans="1:6" x14ac:dyDescent="0.3">
      <c r="A27" t="s">
        <v>56</v>
      </c>
      <c r="B27" t="s">
        <v>239</v>
      </c>
      <c r="C27">
        <f>C18</f>
        <v>6190.3229040000006</v>
      </c>
      <c r="D27" t="s">
        <v>84</v>
      </c>
      <c r="E27" t="s">
        <v>27</v>
      </c>
      <c r="F27" t="s">
        <v>238</v>
      </c>
    </row>
    <row r="28" spans="1:6" x14ac:dyDescent="0.3">
      <c r="A28" s="59" t="s">
        <v>57</v>
      </c>
      <c r="B28" t="s">
        <v>239</v>
      </c>
      <c r="C28" s="72">
        <f>C19+F9</f>
        <v>12595.505377944723</v>
      </c>
      <c r="D28" t="s">
        <v>84</v>
      </c>
      <c r="E28" t="s">
        <v>27</v>
      </c>
      <c r="F28" t="s">
        <v>238</v>
      </c>
    </row>
    <row r="29" spans="1:6" x14ac:dyDescent="0.3">
      <c r="A29" t="s">
        <v>244</v>
      </c>
      <c r="B29" t="s">
        <v>239</v>
      </c>
      <c r="C29" s="72">
        <f>F8</f>
        <v>4919.4351622636896</v>
      </c>
      <c r="D29" t="s">
        <v>84</v>
      </c>
      <c r="E29" t="s">
        <v>27</v>
      </c>
      <c r="F29" t="s">
        <v>238</v>
      </c>
    </row>
    <row r="30" spans="1:6" x14ac:dyDescent="0.3">
      <c r="A30" s="59" t="s">
        <v>222</v>
      </c>
      <c r="B30" t="s">
        <v>239</v>
      </c>
      <c r="C30" s="72">
        <f>F10</f>
        <v>2368.9660651993286</v>
      </c>
      <c r="D30" t="s">
        <v>84</v>
      </c>
      <c r="E30" t="s">
        <v>27</v>
      </c>
      <c r="F30" t="s">
        <v>238</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2"/>
  <sheetViews>
    <sheetView topLeftCell="A40" zoomScale="83" zoomScaleNormal="83" workbookViewId="0">
      <selection activeCell="B55" sqref="B55"/>
    </sheetView>
  </sheetViews>
  <sheetFormatPr baseColWidth="10" defaultColWidth="10.6640625" defaultRowHeight="14.4" x14ac:dyDescent="0.3"/>
  <cols>
    <col min="1" max="1" width="47.21875" customWidth="1"/>
    <col min="2" max="2" width="47.109375" customWidth="1"/>
    <col min="3" max="3" width="43.5546875" customWidth="1"/>
    <col min="6" max="6" width="21.21875" customWidth="1"/>
    <col min="7" max="7" width="19.77734375" customWidth="1"/>
    <col min="8" max="8" width="8.109375" customWidth="1"/>
    <col min="9" max="9" width="4.5546875" customWidth="1"/>
    <col min="12" max="12" width="15" customWidth="1"/>
  </cols>
  <sheetData>
    <row r="1" spans="1:12" x14ac:dyDescent="0.3">
      <c r="A1" s="2" t="s">
        <v>66</v>
      </c>
      <c r="B1" s="2" t="s">
        <v>151</v>
      </c>
      <c r="C1" s="2" t="s">
        <v>152</v>
      </c>
      <c r="D1" s="2" t="s">
        <v>54</v>
      </c>
      <c r="E1" s="2" t="s">
        <v>52</v>
      </c>
      <c r="F1" s="2" t="s">
        <v>93</v>
      </c>
      <c r="G1" s="2" t="s">
        <v>153</v>
      </c>
      <c r="H1" s="2" t="s">
        <v>154</v>
      </c>
      <c r="I1" s="2" t="s">
        <v>155</v>
      </c>
      <c r="J1" s="2"/>
      <c r="K1" s="2" t="s">
        <v>190</v>
      </c>
    </row>
    <row r="2" spans="1:12" ht="43.2" x14ac:dyDescent="0.3">
      <c r="A2" t="s">
        <v>68</v>
      </c>
      <c r="B2" s="32" t="s">
        <v>92</v>
      </c>
      <c r="C2" s="32" t="s">
        <v>95</v>
      </c>
      <c r="D2" s="33">
        <v>557.73</v>
      </c>
      <c r="E2" s="33" t="s">
        <v>96</v>
      </c>
      <c r="F2" s="32" t="s">
        <v>94</v>
      </c>
      <c r="G2" s="33" t="s">
        <v>129</v>
      </c>
      <c r="H2" s="33">
        <v>275</v>
      </c>
      <c r="I2" s="33" t="s">
        <v>116</v>
      </c>
      <c r="J2" s="26"/>
      <c r="K2" s="32"/>
      <c r="L2" t="s">
        <v>191</v>
      </c>
    </row>
    <row r="3" spans="1:12" ht="43.2" x14ac:dyDescent="0.3">
      <c r="A3" s="49" t="s">
        <v>166</v>
      </c>
      <c r="B3" s="34" t="s">
        <v>92</v>
      </c>
      <c r="C3" s="34" t="s">
        <v>95</v>
      </c>
      <c r="D3" s="35">
        <f>557.73*3.6</f>
        <v>2007.8280000000002</v>
      </c>
      <c r="E3" s="35" t="s">
        <v>98</v>
      </c>
      <c r="F3" s="34" t="s">
        <v>94</v>
      </c>
      <c r="G3" s="35" t="s">
        <v>129</v>
      </c>
      <c r="H3" s="35">
        <v>275</v>
      </c>
      <c r="I3" s="35" t="s">
        <v>116</v>
      </c>
      <c r="J3" s="26"/>
      <c r="K3" s="30"/>
      <c r="L3" t="s">
        <v>192</v>
      </c>
    </row>
    <row r="4" spans="1:12" ht="43.2" x14ac:dyDescent="0.3">
      <c r="B4" s="32" t="s">
        <v>92</v>
      </c>
      <c r="C4" s="32" t="s">
        <v>97</v>
      </c>
      <c r="D4" s="32">
        <v>578.58000000000004</v>
      </c>
      <c r="E4" s="32" t="s">
        <v>98</v>
      </c>
      <c r="F4" s="32" t="s">
        <v>94</v>
      </c>
      <c r="G4" s="33" t="s">
        <v>129</v>
      </c>
      <c r="H4" s="33">
        <v>275</v>
      </c>
      <c r="I4" s="33" t="s">
        <v>116</v>
      </c>
      <c r="K4" s="31"/>
      <c r="L4" t="s">
        <v>193</v>
      </c>
    </row>
    <row r="5" spans="1:12" ht="43.2" x14ac:dyDescent="0.3">
      <c r="B5" s="32" t="s">
        <v>92</v>
      </c>
      <c r="C5" s="32" t="s">
        <v>99</v>
      </c>
      <c r="D5" s="32">
        <v>16.419</v>
      </c>
      <c r="E5" s="32" t="s">
        <v>98</v>
      </c>
      <c r="F5" s="32" t="s">
        <v>94</v>
      </c>
      <c r="G5" s="33" t="s">
        <v>129</v>
      </c>
      <c r="H5" s="33">
        <v>275</v>
      </c>
      <c r="I5" s="33" t="s">
        <v>116</v>
      </c>
    </row>
    <row r="6" spans="1:12" ht="43.2" x14ac:dyDescent="0.3">
      <c r="B6" s="34" t="s">
        <v>92</v>
      </c>
      <c r="C6" s="34" t="s">
        <v>158</v>
      </c>
      <c r="D6" s="34">
        <f>578.58+16.419</f>
        <v>594.99900000000002</v>
      </c>
      <c r="E6" s="34" t="s">
        <v>98</v>
      </c>
      <c r="F6" s="34" t="s">
        <v>94</v>
      </c>
      <c r="G6" s="35" t="s">
        <v>129</v>
      </c>
      <c r="H6" s="35">
        <v>275</v>
      </c>
      <c r="I6" s="35" t="s">
        <v>116</v>
      </c>
    </row>
    <row r="7" spans="1:12" ht="28.8" x14ac:dyDescent="0.3">
      <c r="B7" s="33" t="s">
        <v>111</v>
      </c>
      <c r="C7" s="33" t="s">
        <v>95</v>
      </c>
      <c r="D7" s="33">
        <v>2.02</v>
      </c>
      <c r="E7" s="33" t="s">
        <v>96</v>
      </c>
      <c r="F7" s="32" t="s">
        <v>94</v>
      </c>
      <c r="G7" s="33" t="s">
        <v>111</v>
      </c>
      <c r="H7" s="32">
        <v>1</v>
      </c>
      <c r="I7" s="32" t="s">
        <v>116</v>
      </c>
    </row>
    <row r="8" spans="1:12" ht="28.8" x14ac:dyDescent="0.3">
      <c r="B8" s="35" t="s">
        <v>111</v>
      </c>
      <c r="C8" s="35" t="s">
        <v>95</v>
      </c>
      <c r="D8" s="35">
        <f>2.02*3.6</f>
        <v>7.2720000000000002</v>
      </c>
      <c r="E8" s="35" t="s">
        <v>98</v>
      </c>
      <c r="F8" s="34" t="s">
        <v>94</v>
      </c>
      <c r="G8" s="35" t="s">
        <v>111</v>
      </c>
      <c r="H8" s="34">
        <v>1</v>
      </c>
      <c r="I8" s="34" t="s">
        <v>116</v>
      </c>
    </row>
    <row r="9" spans="1:12" ht="28.8" x14ac:dyDescent="0.3">
      <c r="B9" s="33" t="s">
        <v>111</v>
      </c>
      <c r="C9" s="33" t="s">
        <v>97</v>
      </c>
      <c r="D9" s="33">
        <v>2.0950000000000002</v>
      </c>
      <c r="E9" s="33" t="s">
        <v>98</v>
      </c>
      <c r="F9" s="32" t="s">
        <v>94</v>
      </c>
      <c r="G9" s="33" t="s">
        <v>111</v>
      </c>
      <c r="H9" s="32">
        <v>1</v>
      </c>
      <c r="I9" s="32" t="s">
        <v>116</v>
      </c>
    </row>
    <row r="10" spans="1:12" ht="28.8" x14ac:dyDescent="0.3">
      <c r="B10" s="33" t="s">
        <v>111</v>
      </c>
      <c r="C10" s="33" t="s">
        <v>99</v>
      </c>
      <c r="D10" s="33">
        <v>5.9459999999999999E-2</v>
      </c>
      <c r="E10" s="33" t="s">
        <v>98</v>
      </c>
      <c r="F10" s="32" t="s">
        <v>94</v>
      </c>
      <c r="G10" s="33" t="s">
        <v>111</v>
      </c>
      <c r="H10" s="32">
        <v>1</v>
      </c>
      <c r="I10" s="32" t="s">
        <v>116</v>
      </c>
    </row>
    <row r="11" spans="1:12" ht="28.8" x14ac:dyDescent="0.3">
      <c r="B11" s="35" t="s">
        <v>111</v>
      </c>
      <c r="C11" s="35" t="s">
        <v>158</v>
      </c>
      <c r="D11" s="35">
        <f>2.095+0.05946</f>
        <v>2.1544600000000003</v>
      </c>
      <c r="E11" s="35" t="s">
        <v>98</v>
      </c>
      <c r="F11" s="34" t="s">
        <v>94</v>
      </c>
      <c r="G11" s="35" t="s">
        <v>111</v>
      </c>
      <c r="H11" s="34">
        <v>1</v>
      </c>
      <c r="I11" s="34" t="s">
        <v>116</v>
      </c>
    </row>
    <row r="12" spans="1:12" ht="28.8" x14ac:dyDescent="0.3">
      <c r="B12" s="38" t="s">
        <v>165</v>
      </c>
      <c r="C12" s="39" t="s">
        <v>95</v>
      </c>
      <c r="D12" s="39">
        <f>913*D8+1.17*D3</f>
        <v>8988.4947600000014</v>
      </c>
      <c r="E12" s="39" t="s">
        <v>98</v>
      </c>
      <c r="F12" s="40" t="s">
        <v>94</v>
      </c>
      <c r="G12" s="31"/>
      <c r="H12" s="31"/>
      <c r="I12" s="31"/>
    </row>
    <row r="13" spans="1:12" ht="29.4" thickBot="1" x14ac:dyDescent="0.35">
      <c r="A13" s="28"/>
      <c r="B13" s="41" t="s">
        <v>165</v>
      </c>
      <c r="C13" s="42" t="s">
        <v>158</v>
      </c>
      <c r="D13" s="42">
        <f>913*D11+1.17*D6</f>
        <v>2663.1708100000001</v>
      </c>
      <c r="E13" s="43" t="s">
        <v>98</v>
      </c>
      <c r="F13" s="42" t="s">
        <v>94</v>
      </c>
      <c r="G13" s="44"/>
      <c r="H13" s="44"/>
      <c r="I13" s="44"/>
    </row>
    <row r="14" spans="1:12" ht="43.2" x14ac:dyDescent="0.3">
      <c r="A14" t="s">
        <v>69</v>
      </c>
      <c r="B14" s="32" t="s">
        <v>92</v>
      </c>
      <c r="C14" s="32" t="s">
        <v>95</v>
      </c>
      <c r="D14" s="33">
        <v>557.73</v>
      </c>
      <c r="E14" s="33" t="s">
        <v>96</v>
      </c>
      <c r="F14" s="32" t="s">
        <v>94</v>
      </c>
      <c r="G14" s="33" t="s">
        <v>129</v>
      </c>
      <c r="H14" s="33">
        <v>275</v>
      </c>
      <c r="I14" s="33" t="s">
        <v>116</v>
      </c>
    </row>
    <row r="15" spans="1:12" ht="43.2" x14ac:dyDescent="0.3">
      <c r="A15" s="49" t="s">
        <v>159</v>
      </c>
      <c r="B15" s="34" t="s">
        <v>92</v>
      </c>
      <c r="C15" s="34" t="s">
        <v>95</v>
      </c>
      <c r="D15" s="35">
        <f>557.73*3.6</f>
        <v>2007.8280000000002</v>
      </c>
      <c r="E15" s="35" t="s">
        <v>98</v>
      </c>
      <c r="F15" s="34" t="s">
        <v>94</v>
      </c>
      <c r="G15" s="35" t="s">
        <v>129</v>
      </c>
      <c r="H15" s="35">
        <v>275</v>
      </c>
      <c r="I15" s="35" t="s">
        <v>116</v>
      </c>
    </row>
    <row r="16" spans="1:12" ht="43.2" x14ac:dyDescent="0.3">
      <c r="B16" s="32" t="s">
        <v>92</v>
      </c>
      <c r="C16" s="32" t="s">
        <v>97</v>
      </c>
      <c r="D16" s="32">
        <v>578.58000000000004</v>
      </c>
      <c r="E16" s="32" t="s">
        <v>98</v>
      </c>
      <c r="F16" s="32" t="s">
        <v>94</v>
      </c>
      <c r="G16" s="33" t="s">
        <v>129</v>
      </c>
      <c r="H16" s="33">
        <v>275</v>
      </c>
      <c r="I16" s="33" t="s">
        <v>116</v>
      </c>
    </row>
    <row r="17" spans="1:9" ht="43.2" x14ac:dyDescent="0.3">
      <c r="B17" s="32" t="s">
        <v>92</v>
      </c>
      <c r="C17" s="32" t="s">
        <v>99</v>
      </c>
      <c r="D17" s="32">
        <v>16.419</v>
      </c>
      <c r="E17" s="32" t="s">
        <v>98</v>
      </c>
      <c r="F17" s="32" t="s">
        <v>94</v>
      </c>
      <c r="G17" s="33" t="s">
        <v>129</v>
      </c>
      <c r="H17" s="33">
        <v>275</v>
      </c>
      <c r="I17" s="33" t="s">
        <v>116</v>
      </c>
    </row>
    <row r="18" spans="1:9" ht="46.95" customHeight="1" x14ac:dyDescent="0.3">
      <c r="B18" s="34" t="s">
        <v>92</v>
      </c>
      <c r="C18" s="34" t="s">
        <v>158</v>
      </c>
      <c r="D18" s="34">
        <f>578.58+16.419</f>
        <v>594.99900000000002</v>
      </c>
      <c r="E18" s="34" t="s">
        <v>98</v>
      </c>
      <c r="F18" s="34" t="s">
        <v>94</v>
      </c>
      <c r="G18" s="35" t="s">
        <v>129</v>
      </c>
      <c r="H18" s="35">
        <v>275</v>
      </c>
      <c r="I18" s="35" t="s">
        <v>116</v>
      </c>
    </row>
    <row r="19" spans="1:9" x14ac:dyDescent="0.3">
      <c r="B19" s="33" t="s">
        <v>111</v>
      </c>
      <c r="C19" s="33" t="s">
        <v>95</v>
      </c>
      <c r="D19" s="33">
        <v>2.02</v>
      </c>
      <c r="E19" s="33" t="s">
        <v>96</v>
      </c>
      <c r="F19" s="32" t="s">
        <v>94</v>
      </c>
      <c r="G19" s="32"/>
      <c r="H19" s="32">
        <v>1</v>
      </c>
      <c r="I19" s="32" t="s">
        <v>116</v>
      </c>
    </row>
    <row r="20" spans="1:9" x14ac:dyDescent="0.3">
      <c r="B20" s="35" t="s">
        <v>111</v>
      </c>
      <c r="C20" s="35" t="s">
        <v>95</v>
      </c>
      <c r="D20" s="35">
        <f>2.02 *3.6</f>
        <v>7.2720000000000002</v>
      </c>
      <c r="E20" s="35" t="s">
        <v>98</v>
      </c>
      <c r="F20" s="34" t="s">
        <v>94</v>
      </c>
      <c r="G20" s="30"/>
      <c r="H20" s="30">
        <v>1</v>
      </c>
      <c r="I20" s="30" t="s">
        <v>116</v>
      </c>
    </row>
    <row r="21" spans="1:9" x14ac:dyDescent="0.3">
      <c r="B21" s="33" t="s">
        <v>111</v>
      </c>
      <c r="C21" s="33" t="s">
        <v>97</v>
      </c>
      <c r="D21" s="33">
        <v>2.0950000000000002</v>
      </c>
      <c r="E21" s="33" t="s">
        <v>98</v>
      </c>
      <c r="F21" s="32" t="s">
        <v>94</v>
      </c>
      <c r="G21" s="32"/>
      <c r="H21" s="32">
        <v>1</v>
      </c>
      <c r="I21" s="32" t="s">
        <v>116</v>
      </c>
    </row>
    <row r="22" spans="1:9" x14ac:dyDescent="0.3">
      <c r="B22" s="33" t="s">
        <v>111</v>
      </c>
      <c r="C22" s="33" t="s">
        <v>99</v>
      </c>
      <c r="D22" s="33">
        <v>5.9459999999999999E-2</v>
      </c>
      <c r="E22" s="33" t="s">
        <v>98</v>
      </c>
      <c r="F22" s="32" t="s">
        <v>94</v>
      </c>
      <c r="G22" s="32"/>
      <c r="H22" s="32">
        <v>1</v>
      </c>
      <c r="I22" s="32" t="s">
        <v>116</v>
      </c>
    </row>
    <row r="23" spans="1:9" x14ac:dyDescent="0.3">
      <c r="B23" s="35" t="s">
        <v>111</v>
      </c>
      <c r="C23" s="35" t="s">
        <v>158</v>
      </c>
      <c r="D23" s="35">
        <f xml:space="preserve"> 2.095 + 0.05946</f>
        <v>2.1544600000000003</v>
      </c>
      <c r="E23" s="35" t="s">
        <v>98</v>
      </c>
      <c r="F23" s="34" t="s">
        <v>94</v>
      </c>
      <c r="G23" s="30"/>
      <c r="H23" s="30">
        <v>1</v>
      </c>
      <c r="I23" s="30" t="s">
        <v>116</v>
      </c>
    </row>
    <row r="24" spans="1:9" ht="43.2" x14ac:dyDescent="0.3">
      <c r="A24" s="40" t="s">
        <v>160</v>
      </c>
      <c r="B24" s="39" t="s">
        <v>164</v>
      </c>
      <c r="C24" s="39" t="s">
        <v>95</v>
      </c>
      <c r="D24" s="39">
        <f xml:space="preserve"> 1.46*D15+913*D20</f>
        <v>9570.7648800000006</v>
      </c>
      <c r="E24" s="39" t="s">
        <v>98</v>
      </c>
      <c r="F24" s="40" t="s">
        <v>94</v>
      </c>
      <c r="G24" s="39" t="s">
        <v>162</v>
      </c>
      <c r="H24" s="31">
        <v>1</v>
      </c>
      <c r="I24" s="31" t="s">
        <v>161</v>
      </c>
    </row>
    <row r="25" spans="1:9" ht="43.8" thickBot="1" x14ac:dyDescent="0.35">
      <c r="A25" s="44"/>
      <c r="B25" s="43" t="s">
        <v>164</v>
      </c>
      <c r="C25" s="43" t="s">
        <v>158</v>
      </c>
      <c r="D25" s="42">
        <f xml:space="preserve"> 1.46*D18+913*D23</f>
        <v>2835.7205200000003</v>
      </c>
      <c r="E25" s="43" t="s">
        <v>98</v>
      </c>
      <c r="F25" s="42" t="s">
        <v>94</v>
      </c>
      <c r="G25" s="43" t="s">
        <v>162</v>
      </c>
      <c r="H25" s="44">
        <v>1</v>
      </c>
      <c r="I25" s="44" t="s">
        <v>161</v>
      </c>
    </row>
    <row r="26" spans="1:9" ht="28.8" x14ac:dyDescent="0.3">
      <c r="A26" s="31" t="s">
        <v>194</v>
      </c>
      <c r="B26" s="32" t="s">
        <v>169</v>
      </c>
      <c r="C26" s="32" t="s">
        <v>100</v>
      </c>
      <c r="D26" s="33">
        <v>8.0319999999999992E-3</v>
      </c>
      <c r="E26" s="32" t="s">
        <v>96</v>
      </c>
      <c r="F26" s="32" t="s">
        <v>94</v>
      </c>
      <c r="G26" s="33" t="s">
        <v>118</v>
      </c>
      <c r="H26" s="33">
        <v>53</v>
      </c>
      <c r="I26" s="33" t="s">
        <v>116</v>
      </c>
    </row>
    <row r="27" spans="1:9" ht="43.2" x14ac:dyDescent="0.3">
      <c r="A27" s="49" t="s">
        <v>172</v>
      </c>
      <c r="B27" s="34" t="s">
        <v>169</v>
      </c>
      <c r="C27" s="34" t="s">
        <v>100</v>
      </c>
      <c r="D27" s="35">
        <f>D26*3.6</f>
        <v>2.8915199999999999E-2</v>
      </c>
      <c r="E27" s="35" t="s">
        <v>98</v>
      </c>
      <c r="F27" s="34" t="s">
        <v>94</v>
      </c>
      <c r="G27" s="35" t="s">
        <v>118</v>
      </c>
      <c r="H27" s="35">
        <v>53</v>
      </c>
      <c r="I27" s="35" t="s">
        <v>116</v>
      </c>
    </row>
    <row r="28" spans="1:9" ht="86.4" x14ac:dyDescent="0.3">
      <c r="A28" s="49" t="s">
        <v>173</v>
      </c>
      <c r="B28" s="32" t="s">
        <v>169</v>
      </c>
      <c r="C28" s="33" t="s">
        <v>95</v>
      </c>
      <c r="D28" s="33">
        <v>26.52</v>
      </c>
      <c r="E28" s="33" t="s">
        <v>96</v>
      </c>
      <c r="F28" s="32" t="s">
        <v>94</v>
      </c>
      <c r="G28" s="33" t="s">
        <v>118</v>
      </c>
      <c r="H28" s="33">
        <v>53</v>
      </c>
      <c r="I28" s="33" t="s">
        <v>116</v>
      </c>
    </row>
    <row r="29" spans="1:9" ht="28.8" x14ac:dyDescent="0.3">
      <c r="B29" s="34" t="s">
        <v>169</v>
      </c>
      <c r="C29" s="35" t="s">
        <v>95</v>
      </c>
      <c r="D29" s="35">
        <f>D28*3.6</f>
        <v>95.471999999999994</v>
      </c>
      <c r="E29" s="35" t="s">
        <v>98</v>
      </c>
      <c r="F29" s="34" t="s">
        <v>94</v>
      </c>
      <c r="G29" s="35" t="s">
        <v>118</v>
      </c>
      <c r="H29" s="35">
        <v>53</v>
      </c>
      <c r="I29" s="35" t="s">
        <v>116</v>
      </c>
    </row>
    <row r="30" spans="1:9" ht="28.8" x14ac:dyDescent="0.3">
      <c r="B30" s="34" t="s">
        <v>169</v>
      </c>
      <c r="C30" s="35" t="s">
        <v>56</v>
      </c>
      <c r="D30" s="35">
        <f>D29+D27</f>
        <v>95.500915199999994</v>
      </c>
      <c r="E30" s="35" t="s">
        <v>98</v>
      </c>
      <c r="F30" s="34" t="s">
        <v>94</v>
      </c>
      <c r="G30" s="35" t="s">
        <v>118</v>
      </c>
      <c r="H30" s="35">
        <v>53</v>
      </c>
      <c r="I30" s="35" t="s">
        <v>116</v>
      </c>
    </row>
    <row r="31" spans="1:9" ht="28.8" x14ac:dyDescent="0.3">
      <c r="B31" s="32" t="s">
        <v>169</v>
      </c>
      <c r="C31" s="33" t="s">
        <v>101</v>
      </c>
      <c r="D31" s="33">
        <v>21.69</v>
      </c>
      <c r="E31" s="33" t="s">
        <v>98</v>
      </c>
      <c r="F31" s="32" t="s">
        <v>94</v>
      </c>
      <c r="G31" s="33" t="s">
        <v>118</v>
      </c>
      <c r="H31" s="33">
        <v>53</v>
      </c>
      <c r="I31" s="33" t="s">
        <v>116</v>
      </c>
    </row>
    <row r="32" spans="1:9" ht="28.8" x14ac:dyDescent="0.3">
      <c r="B32" s="32" t="s">
        <v>169</v>
      </c>
      <c r="C32" s="33" t="s">
        <v>97</v>
      </c>
      <c r="D32" s="33">
        <v>22.35</v>
      </c>
      <c r="E32" s="33" t="s">
        <v>98</v>
      </c>
      <c r="F32" s="32" t="s">
        <v>94</v>
      </c>
      <c r="G32" s="33" t="s">
        <v>118</v>
      </c>
      <c r="H32" s="33">
        <v>53</v>
      </c>
      <c r="I32" s="33" t="s">
        <v>116</v>
      </c>
    </row>
    <row r="33" spans="2:9" ht="28.8" x14ac:dyDescent="0.3">
      <c r="B33" s="34" t="s">
        <v>169</v>
      </c>
      <c r="C33" s="35" t="s">
        <v>170</v>
      </c>
      <c r="D33" s="34">
        <f>D32+D31</f>
        <v>44.040000000000006</v>
      </c>
      <c r="E33" s="35" t="s">
        <v>98</v>
      </c>
      <c r="F33" s="34" t="s">
        <v>94</v>
      </c>
      <c r="G33" s="35" t="s">
        <v>118</v>
      </c>
      <c r="H33" s="35">
        <v>53</v>
      </c>
      <c r="I33" s="35" t="s">
        <v>116</v>
      </c>
    </row>
    <row r="34" spans="2:9" ht="28.8" x14ac:dyDescent="0.3">
      <c r="B34" s="32" t="s">
        <v>103</v>
      </c>
      <c r="C34" s="33" t="s">
        <v>100</v>
      </c>
      <c r="D34" s="33">
        <v>9.8790000000000003E-2</v>
      </c>
      <c r="E34" s="33" t="s">
        <v>96</v>
      </c>
      <c r="F34" s="47" t="s">
        <v>94</v>
      </c>
      <c r="G34" s="45" t="s">
        <v>117</v>
      </c>
      <c r="H34" s="45">
        <v>4.5</v>
      </c>
      <c r="I34" s="45" t="s">
        <v>116</v>
      </c>
    </row>
    <row r="35" spans="2:9" ht="28.8" x14ac:dyDescent="0.3">
      <c r="B35" s="34" t="s">
        <v>103</v>
      </c>
      <c r="C35" s="35" t="s">
        <v>100</v>
      </c>
      <c r="D35" s="35">
        <f>D34*3.6</f>
        <v>0.35564400000000002</v>
      </c>
      <c r="E35" s="35" t="s">
        <v>98</v>
      </c>
      <c r="F35" s="34" t="s">
        <v>94</v>
      </c>
      <c r="G35" s="46" t="s">
        <v>117</v>
      </c>
      <c r="H35" s="46">
        <v>4.5</v>
      </c>
      <c r="I35" s="46" t="s">
        <v>116</v>
      </c>
    </row>
    <row r="36" spans="2:9" ht="28.8" x14ac:dyDescent="0.3">
      <c r="B36" s="32" t="s">
        <v>103</v>
      </c>
      <c r="C36" s="33" t="s">
        <v>101</v>
      </c>
      <c r="D36" s="33">
        <v>266.7</v>
      </c>
      <c r="E36" s="33" t="s">
        <v>98</v>
      </c>
      <c r="F36" s="47" t="s">
        <v>94</v>
      </c>
      <c r="G36" s="45" t="s">
        <v>117</v>
      </c>
      <c r="H36" s="45">
        <v>4.5</v>
      </c>
      <c r="I36" s="45" t="s">
        <v>116</v>
      </c>
    </row>
    <row r="37" spans="2:9" ht="28.8" x14ac:dyDescent="0.3">
      <c r="B37" s="32" t="s">
        <v>105</v>
      </c>
      <c r="C37" s="33" t="s">
        <v>100</v>
      </c>
      <c r="D37" s="33">
        <v>0.11840000000000001</v>
      </c>
      <c r="E37" s="33" t="s">
        <v>96</v>
      </c>
      <c r="F37" s="47" t="s">
        <v>94</v>
      </c>
      <c r="G37" s="45" t="s">
        <v>119</v>
      </c>
      <c r="H37" s="45">
        <v>9.5</v>
      </c>
      <c r="I37" s="45" t="s">
        <v>116</v>
      </c>
    </row>
    <row r="38" spans="2:9" ht="28.8" x14ac:dyDescent="0.3">
      <c r="B38" s="34" t="s">
        <v>105</v>
      </c>
      <c r="C38" s="35" t="s">
        <v>100</v>
      </c>
      <c r="D38" s="35">
        <f>D37*3.6</f>
        <v>0.42624000000000001</v>
      </c>
      <c r="E38" s="35" t="s">
        <v>98</v>
      </c>
      <c r="F38" s="34" t="s">
        <v>94</v>
      </c>
      <c r="G38" s="46" t="s">
        <v>119</v>
      </c>
      <c r="H38" s="46">
        <v>9.5</v>
      </c>
      <c r="I38" s="46" t="s">
        <v>116</v>
      </c>
    </row>
    <row r="39" spans="2:9" ht="28.8" x14ac:dyDescent="0.3">
      <c r="B39" s="32" t="s">
        <v>105</v>
      </c>
      <c r="C39" s="33" t="s">
        <v>101</v>
      </c>
      <c r="D39" s="33">
        <v>319.60000000000002</v>
      </c>
      <c r="E39" s="33" t="s">
        <v>98</v>
      </c>
      <c r="F39" s="47" t="s">
        <v>94</v>
      </c>
      <c r="G39" s="45" t="s">
        <v>119</v>
      </c>
      <c r="H39" s="45">
        <v>9.5</v>
      </c>
      <c r="I39" s="45" t="s">
        <v>116</v>
      </c>
    </row>
    <row r="40" spans="2:9" ht="28.8" x14ac:dyDescent="0.3">
      <c r="B40" s="33" t="s">
        <v>107</v>
      </c>
      <c r="C40" s="33" t="s">
        <v>100</v>
      </c>
      <c r="D40" s="33">
        <v>2.691E-2</v>
      </c>
      <c r="E40" s="33" t="s">
        <v>96</v>
      </c>
      <c r="F40" s="47" t="s">
        <v>94</v>
      </c>
      <c r="G40" s="45" t="s">
        <v>115</v>
      </c>
      <c r="H40" s="45">
        <v>6.2</v>
      </c>
      <c r="I40" s="45" t="s">
        <v>116</v>
      </c>
    </row>
    <row r="41" spans="2:9" ht="28.8" x14ac:dyDescent="0.3">
      <c r="B41" s="35" t="s">
        <v>107</v>
      </c>
      <c r="C41" s="35" t="s">
        <v>100</v>
      </c>
      <c r="D41" s="35">
        <f>D40*3.6</f>
        <v>9.6876000000000004E-2</v>
      </c>
      <c r="E41" s="35" t="s">
        <v>98</v>
      </c>
      <c r="F41" s="34" t="s">
        <v>94</v>
      </c>
      <c r="G41" s="46" t="s">
        <v>115</v>
      </c>
      <c r="H41" s="46">
        <v>6.2</v>
      </c>
      <c r="I41" s="46" t="s">
        <v>116</v>
      </c>
    </row>
    <row r="42" spans="2:9" ht="28.8" x14ac:dyDescent="0.3">
      <c r="B42" s="33" t="s">
        <v>107</v>
      </c>
      <c r="C42" s="33" t="s">
        <v>101</v>
      </c>
      <c r="D42" s="33">
        <v>72.650000000000006</v>
      </c>
      <c r="E42" s="33" t="s">
        <v>98</v>
      </c>
      <c r="F42" s="47" t="s">
        <v>94</v>
      </c>
      <c r="G42" s="45" t="s">
        <v>115</v>
      </c>
      <c r="H42" s="45">
        <v>6.2</v>
      </c>
      <c r="I42" s="45" t="s">
        <v>116</v>
      </c>
    </row>
    <row r="43" spans="2:9" ht="43.2" x14ac:dyDescent="0.3">
      <c r="B43" s="33" t="s">
        <v>109</v>
      </c>
      <c r="C43" s="33" t="s">
        <v>100</v>
      </c>
      <c r="D43" s="33">
        <v>2.0079999999999998E-3</v>
      </c>
      <c r="E43" s="33" t="s">
        <v>96</v>
      </c>
      <c r="F43" s="47" t="s">
        <v>94</v>
      </c>
      <c r="G43" s="45" t="s">
        <v>120</v>
      </c>
      <c r="H43" s="45">
        <v>3.9</v>
      </c>
      <c r="I43" s="45" t="s">
        <v>116</v>
      </c>
    </row>
    <row r="44" spans="2:9" ht="43.2" x14ac:dyDescent="0.3">
      <c r="B44" s="35" t="s">
        <v>109</v>
      </c>
      <c r="C44" s="35" t="s">
        <v>100</v>
      </c>
      <c r="D44" s="35">
        <f>D43*3.6</f>
        <v>7.2287999999999996E-3</v>
      </c>
      <c r="E44" s="35" t="s">
        <v>98</v>
      </c>
      <c r="F44" s="34" t="s">
        <v>94</v>
      </c>
      <c r="G44" s="46" t="s">
        <v>120</v>
      </c>
      <c r="H44" s="46">
        <v>3.9</v>
      </c>
      <c r="I44" s="46" t="s">
        <v>116</v>
      </c>
    </row>
    <row r="45" spans="2:9" ht="43.2" x14ac:dyDescent="0.3">
      <c r="B45" s="33" t="s">
        <v>109</v>
      </c>
      <c r="C45" s="33" t="s">
        <v>101</v>
      </c>
      <c r="D45" s="33">
        <v>5.4210000000000003</v>
      </c>
      <c r="E45" s="33" t="s">
        <v>98</v>
      </c>
      <c r="F45" s="47" t="s">
        <v>94</v>
      </c>
      <c r="G45" s="45" t="s">
        <v>120</v>
      </c>
      <c r="H45" s="45">
        <v>3.9</v>
      </c>
      <c r="I45" s="45" t="s">
        <v>116</v>
      </c>
    </row>
    <row r="46" spans="2:9" x14ac:dyDescent="0.3">
      <c r="B46" s="33" t="s">
        <v>111</v>
      </c>
      <c r="C46" s="33" t="s">
        <v>95</v>
      </c>
      <c r="D46" s="33">
        <v>2.02</v>
      </c>
      <c r="E46" s="33" t="s">
        <v>96</v>
      </c>
      <c r="F46" s="47" t="s">
        <v>94</v>
      </c>
      <c r="G46" s="33" t="s">
        <v>128</v>
      </c>
      <c r="H46" s="33">
        <v>1</v>
      </c>
      <c r="I46" s="33" t="s">
        <v>116</v>
      </c>
    </row>
    <row r="47" spans="2:9" x14ac:dyDescent="0.3">
      <c r="B47" s="35" t="s">
        <v>111</v>
      </c>
      <c r="C47" s="35" t="s">
        <v>95</v>
      </c>
      <c r="D47" s="35">
        <f>D46*3.6</f>
        <v>7.2720000000000002</v>
      </c>
      <c r="E47" s="35" t="s">
        <v>98</v>
      </c>
      <c r="F47" s="34" t="s">
        <v>94</v>
      </c>
      <c r="G47" s="35" t="s">
        <v>128</v>
      </c>
      <c r="H47" s="35">
        <v>1</v>
      </c>
      <c r="I47" s="35" t="s">
        <v>116</v>
      </c>
    </row>
    <row r="48" spans="2:9" x14ac:dyDescent="0.3">
      <c r="B48" s="36" t="s">
        <v>111</v>
      </c>
      <c r="C48" s="36" t="s">
        <v>97</v>
      </c>
      <c r="D48" s="36">
        <v>2.0950000000000002</v>
      </c>
      <c r="E48" s="36" t="s">
        <v>98</v>
      </c>
      <c r="F48" s="48" t="s">
        <v>94</v>
      </c>
      <c r="G48" s="36" t="s">
        <v>128</v>
      </c>
      <c r="H48" s="36">
        <v>1</v>
      </c>
      <c r="I48" s="36" t="s">
        <v>116</v>
      </c>
    </row>
    <row r="49" spans="1:9" x14ac:dyDescent="0.3">
      <c r="B49" s="36" t="s">
        <v>111</v>
      </c>
      <c r="C49" s="36" t="s">
        <v>99</v>
      </c>
      <c r="D49" s="36">
        <v>5.9459999999999999E-2</v>
      </c>
      <c r="E49" s="36" t="s">
        <v>98</v>
      </c>
      <c r="F49" s="48" t="s">
        <v>94</v>
      </c>
      <c r="G49" s="36" t="s">
        <v>128</v>
      </c>
      <c r="H49" s="36">
        <v>1</v>
      </c>
      <c r="I49" s="36" t="s">
        <v>116</v>
      </c>
    </row>
    <row r="50" spans="1:9" x14ac:dyDescent="0.3">
      <c r="B50" s="35" t="s">
        <v>111</v>
      </c>
      <c r="C50" s="35" t="s">
        <v>170</v>
      </c>
      <c r="D50" s="34">
        <f>D49+D48</f>
        <v>2.1544600000000003</v>
      </c>
      <c r="E50" s="35" t="s">
        <v>98</v>
      </c>
      <c r="F50" s="34" t="s">
        <v>94</v>
      </c>
      <c r="G50" s="35" t="s">
        <v>128</v>
      </c>
      <c r="H50" s="35">
        <v>1</v>
      </c>
      <c r="I50" s="35" t="s">
        <v>116</v>
      </c>
    </row>
    <row r="51" spans="1:9" ht="28.8" x14ac:dyDescent="0.3">
      <c r="A51" s="50" t="s">
        <v>194</v>
      </c>
      <c r="B51" s="39" t="s">
        <v>175</v>
      </c>
      <c r="C51" s="39" t="s">
        <v>56</v>
      </c>
      <c r="D51" s="40">
        <f>D27+D29+D35+D38+D41+D44+838*D47</f>
        <v>6190.3229040000006</v>
      </c>
      <c r="E51" s="39" t="s">
        <v>98</v>
      </c>
      <c r="F51" s="40" t="s">
        <v>94</v>
      </c>
      <c r="G51" s="39" t="s">
        <v>176</v>
      </c>
      <c r="H51" s="39">
        <v>1</v>
      </c>
      <c r="I51" s="39" t="s">
        <v>161</v>
      </c>
    </row>
    <row r="52" spans="1:9" ht="28.8" x14ac:dyDescent="0.3">
      <c r="A52" s="50" t="s">
        <v>194</v>
      </c>
      <c r="B52" s="39" t="s">
        <v>175</v>
      </c>
      <c r="C52" s="39" t="s">
        <v>170</v>
      </c>
      <c r="D52" s="40">
        <f>D33+D36+D39+D42+D45+838*D50</f>
        <v>2513.8484800000006</v>
      </c>
      <c r="E52" s="39" t="s">
        <v>98</v>
      </c>
      <c r="F52" s="40" t="s">
        <v>94</v>
      </c>
      <c r="G52" s="39" t="s">
        <v>176</v>
      </c>
      <c r="H52" s="39">
        <v>1</v>
      </c>
      <c r="I52" s="39" t="s">
        <v>161</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topLeftCell="A4" workbookViewId="0">
      <selection activeCell="A26" sqref="A26:A29"/>
    </sheetView>
  </sheetViews>
  <sheetFormatPr baseColWidth="10" defaultColWidth="10.6640625" defaultRowHeight="14.4" x14ac:dyDescent="0.3"/>
  <cols>
    <col min="1" max="1" width="41.77734375" customWidth="1"/>
    <col min="2" max="2" width="29.21875" customWidth="1"/>
    <col min="6" max="6" width="19.21875" customWidth="1"/>
  </cols>
  <sheetData>
    <row r="1" spans="1:9" x14ac:dyDescent="0.3">
      <c r="A1" s="2" t="s">
        <v>66</v>
      </c>
      <c r="B1" s="2" t="s">
        <v>152</v>
      </c>
      <c r="C1" s="2" t="s">
        <v>54</v>
      </c>
      <c r="D1" s="2" t="s">
        <v>52</v>
      </c>
      <c r="E1" s="2" t="s">
        <v>93</v>
      </c>
      <c r="F1" s="2" t="s">
        <v>153</v>
      </c>
      <c r="G1" s="2" t="s">
        <v>154</v>
      </c>
      <c r="H1" s="2" t="s">
        <v>52</v>
      </c>
      <c r="I1" s="2"/>
    </row>
    <row r="2" spans="1:9" ht="43.2" x14ac:dyDescent="0.3">
      <c r="A2" t="s">
        <v>160</v>
      </c>
      <c r="B2" s="26" t="s">
        <v>95</v>
      </c>
      <c r="C2" s="26">
        <v>9570.7648800000006</v>
      </c>
      <c r="D2" s="26" t="s">
        <v>98</v>
      </c>
      <c r="E2" s="26" t="s">
        <v>94</v>
      </c>
      <c r="F2" s="26" t="s">
        <v>162</v>
      </c>
      <c r="G2">
        <v>1</v>
      </c>
      <c r="H2" t="s">
        <v>161</v>
      </c>
    </row>
    <row r="3" spans="1:9" ht="45.6" customHeight="1" x14ac:dyDescent="0.3">
      <c r="A3" t="s">
        <v>160</v>
      </c>
      <c r="B3" s="26" t="s">
        <v>158</v>
      </c>
      <c r="C3">
        <v>2835.7205200000003</v>
      </c>
      <c r="D3" s="26" t="s">
        <v>98</v>
      </c>
      <c r="E3" s="26" t="s">
        <v>94</v>
      </c>
      <c r="F3" s="26" t="s">
        <v>162</v>
      </c>
      <c r="G3">
        <v>1</v>
      </c>
      <c r="H3" t="s">
        <v>161</v>
      </c>
    </row>
    <row r="4" spans="1:9" x14ac:dyDescent="0.3">
      <c r="A4" t="s">
        <v>163</v>
      </c>
      <c r="B4" t="s">
        <v>95</v>
      </c>
      <c r="C4">
        <v>8988.4947600000014</v>
      </c>
      <c r="D4" t="s">
        <v>98</v>
      </c>
      <c r="E4" t="s">
        <v>94</v>
      </c>
      <c r="F4" t="s">
        <v>167</v>
      </c>
      <c r="G4">
        <v>1</v>
      </c>
      <c r="H4" t="s">
        <v>161</v>
      </c>
    </row>
    <row r="5" spans="1:9" ht="28.8" x14ac:dyDescent="0.3">
      <c r="A5" t="s">
        <v>163</v>
      </c>
      <c r="B5" s="27" t="s">
        <v>158</v>
      </c>
      <c r="C5">
        <v>2663.1708100000001</v>
      </c>
      <c r="D5" t="s">
        <v>98</v>
      </c>
      <c r="E5" t="s">
        <v>94</v>
      </c>
      <c r="F5" t="s">
        <v>167</v>
      </c>
      <c r="G5">
        <v>1</v>
      </c>
      <c r="H5" t="s">
        <v>161</v>
      </c>
    </row>
    <row r="6" spans="1:9" ht="28.8" x14ac:dyDescent="0.3">
      <c r="A6" s="27" t="s">
        <v>177</v>
      </c>
      <c r="B6" t="s">
        <v>56</v>
      </c>
      <c r="C6">
        <v>6190.3229040000006</v>
      </c>
      <c r="D6" t="s">
        <v>98</v>
      </c>
      <c r="E6" t="s">
        <v>94</v>
      </c>
      <c r="F6" t="s">
        <v>176</v>
      </c>
      <c r="G6">
        <v>1</v>
      </c>
      <c r="H6" t="s">
        <v>161</v>
      </c>
    </row>
    <row r="7" spans="1:9" ht="28.8" x14ac:dyDescent="0.3">
      <c r="A7" s="27" t="s">
        <v>178</v>
      </c>
      <c r="B7" t="s">
        <v>170</v>
      </c>
      <c r="C7">
        <v>2513.8484800000006</v>
      </c>
      <c r="D7" t="s">
        <v>98</v>
      </c>
      <c r="E7" t="s">
        <v>94</v>
      </c>
      <c r="F7" t="s">
        <v>176</v>
      </c>
      <c r="G7">
        <v>1</v>
      </c>
      <c r="H7" t="s">
        <v>161</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A4" sqref="A4"/>
    </sheetView>
  </sheetViews>
  <sheetFormatPr baseColWidth="10" defaultColWidth="10.6640625" defaultRowHeight="14.4" x14ac:dyDescent="0.3"/>
  <cols>
    <col min="1" max="1" width="17.77734375" customWidth="1"/>
    <col min="2" max="2" width="26.5546875" customWidth="1"/>
    <col min="3" max="3" width="17.88671875" bestFit="1" customWidth="1"/>
    <col min="7" max="7" width="16.77734375" bestFit="1" customWidth="1"/>
  </cols>
  <sheetData>
    <row r="1" spans="1:9" x14ac:dyDescent="0.3">
      <c r="A1" s="2" t="s">
        <v>66</v>
      </c>
      <c r="B1" s="2" t="s">
        <v>151</v>
      </c>
      <c r="C1" s="2" t="s">
        <v>63</v>
      </c>
      <c r="D1" s="2" t="s">
        <v>54</v>
      </c>
      <c r="E1" s="2" t="s">
        <v>52</v>
      </c>
      <c r="F1" s="2" t="s">
        <v>93</v>
      </c>
      <c r="G1" s="2" t="s">
        <v>153</v>
      </c>
      <c r="H1" s="2" t="s">
        <v>154</v>
      </c>
      <c r="I1" s="2" t="s">
        <v>155</v>
      </c>
    </row>
    <row r="2" spans="1:9" ht="28.8" x14ac:dyDescent="0.3">
      <c r="B2" s="54" t="s">
        <v>137</v>
      </c>
      <c r="C2" s="36" t="s">
        <v>138</v>
      </c>
      <c r="D2" s="36">
        <v>15</v>
      </c>
      <c r="E2" s="36" t="s">
        <v>98</v>
      </c>
      <c r="F2" s="37" t="s">
        <v>94</v>
      </c>
      <c r="G2" s="36" t="s">
        <v>186</v>
      </c>
      <c r="H2" s="36">
        <v>1</v>
      </c>
      <c r="I2" s="36" t="s">
        <v>187</v>
      </c>
    </row>
    <row r="3" spans="1:9" ht="28.8" x14ac:dyDescent="0.3">
      <c r="B3" s="54" t="s">
        <v>137</v>
      </c>
      <c r="C3" s="36" t="s">
        <v>95</v>
      </c>
      <c r="D3" s="36">
        <v>0.3</v>
      </c>
      <c r="E3" s="36" t="s">
        <v>96</v>
      </c>
      <c r="F3" s="37" t="s">
        <v>94</v>
      </c>
      <c r="G3" s="36" t="s">
        <v>186</v>
      </c>
      <c r="H3" s="36">
        <v>1</v>
      </c>
      <c r="I3" s="36" t="s">
        <v>187</v>
      </c>
    </row>
    <row r="4" spans="1:9" ht="28.8" x14ac:dyDescent="0.3">
      <c r="B4" s="52" t="s">
        <v>137</v>
      </c>
      <c r="C4" s="53" t="s">
        <v>95</v>
      </c>
      <c r="D4" s="53">
        <f>D3*3.6</f>
        <v>1.08</v>
      </c>
      <c r="E4" s="53" t="s">
        <v>98</v>
      </c>
      <c r="F4" s="30" t="s">
        <v>94</v>
      </c>
      <c r="G4" s="53" t="s">
        <v>186</v>
      </c>
      <c r="H4" s="53">
        <v>1</v>
      </c>
      <c r="I4" s="53" t="s">
        <v>187</v>
      </c>
    </row>
    <row r="5" spans="1:9" ht="28.8" x14ac:dyDescent="0.3">
      <c r="A5" s="26"/>
      <c r="B5" s="50" t="s">
        <v>137</v>
      </c>
      <c r="C5" s="51" t="s">
        <v>138</v>
      </c>
      <c r="D5" s="51">
        <f>D2/3</f>
        <v>5</v>
      </c>
      <c r="E5" s="51" t="s">
        <v>98</v>
      </c>
      <c r="F5" s="31" t="s">
        <v>94</v>
      </c>
      <c r="G5" s="51" t="s">
        <v>186</v>
      </c>
      <c r="H5" s="51">
        <v>1</v>
      </c>
      <c r="I5" s="51" t="s">
        <v>143</v>
      </c>
    </row>
    <row r="6" spans="1:9" ht="28.8" x14ac:dyDescent="0.3">
      <c r="A6" s="26"/>
      <c r="B6" s="50" t="s">
        <v>137</v>
      </c>
      <c r="C6" s="51" t="s">
        <v>95</v>
      </c>
      <c r="D6" s="51">
        <f>D4/3</f>
        <v>0.36000000000000004</v>
      </c>
      <c r="E6" s="51" t="s">
        <v>98</v>
      </c>
      <c r="F6" s="31" t="s">
        <v>94</v>
      </c>
      <c r="G6" s="51" t="s">
        <v>186</v>
      </c>
      <c r="H6" s="51">
        <v>1</v>
      </c>
      <c r="I6" s="51" t="s">
        <v>143</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C2" sqref="C2:C4"/>
    </sheetView>
  </sheetViews>
  <sheetFormatPr baseColWidth="10" defaultColWidth="10.6640625" defaultRowHeight="14.4" x14ac:dyDescent="0.3"/>
  <cols>
    <col min="1" max="1" width="36.5546875" customWidth="1"/>
    <col min="2" max="2" width="35.5546875" customWidth="1"/>
    <col min="6" max="6" width="18.109375" bestFit="1" customWidth="1"/>
  </cols>
  <sheetData>
    <row r="1" spans="1:8" x14ac:dyDescent="0.3">
      <c r="A1" s="2" t="s">
        <v>151</v>
      </c>
      <c r="B1" s="2" t="s">
        <v>63</v>
      </c>
      <c r="C1" s="2" t="s">
        <v>54</v>
      </c>
      <c r="D1" s="2" t="s">
        <v>52</v>
      </c>
      <c r="E1" s="2" t="s">
        <v>93</v>
      </c>
      <c r="F1" s="2" t="s">
        <v>153</v>
      </c>
      <c r="G1" s="2" t="s">
        <v>154</v>
      </c>
      <c r="H1" s="2" t="s">
        <v>155</v>
      </c>
    </row>
    <row r="2" spans="1:8" x14ac:dyDescent="0.3">
      <c r="A2" t="s">
        <v>137</v>
      </c>
      <c r="B2" t="s">
        <v>138</v>
      </c>
      <c r="C2">
        <v>5</v>
      </c>
      <c r="D2" t="s">
        <v>98</v>
      </c>
      <c r="E2" t="s">
        <v>94</v>
      </c>
      <c r="F2" t="s">
        <v>186</v>
      </c>
      <c r="G2">
        <v>1</v>
      </c>
      <c r="H2" t="s">
        <v>143</v>
      </c>
    </row>
    <row r="3" spans="1:8" x14ac:dyDescent="0.3">
      <c r="A3" t="s">
        <v>137</v>
      </c>
      <c r="B3" t="s">
        <v>95</v>
      </c>
      <c r="C3">
        <v>0.36000000000000004</v>
      </c>
      <c r="D3" t="s">
        <v>98</v>
      </c>
      <c r="E3" t="s">
        <v>94</v>
      </c>
      <c r="F3" t="s">
        <v>186</v>
      </c>
      <c r="G3">
        <v>1</v>
      </c>
      <c r="H3" t="s">
        <v>143</v>
      </c>
    </row>
    <row r="4" spans="1:8" x14ac:dyDescent="0.3">
      <c r="A4" t="s">
        <v>137</v>
      </c>
      <c r="B4" t="s">
        <v>219</v>
      </c>
      <c r="C4">
        <v>156.19999999999999</v>
      </c>
      <c r="D4" t="s">
        <v>98</v>
      </c>
      <c r="E4" t="s">
        <v>94</v>
      </c>
      <c r="F4" t="s">
        <v>186</v>
      </c>
      <c r="G4">
        <v>1</v>
      </c>
      <c r="H4" t="s">
        <v>143</v>
      </c>
    </row>
    <row r="5" spans="1:8" x14ac:dyDescent="0.3">
      <c r="A5" t="s">
        <v>217</v>
      </c>
      <c r="B5" t="s">
        <v>138</v>
      </c>
      <c r="C5">
        <v>6.2</v>
      </c>
      <c r="D5" t="s">
        <v>98</v>
      </c>
      <c r="E5" t="s">
        <v>94</v>
      </c>
      <c r="F5" t="s">
        <v>218</v>
      </c>
      <c r="G5">
        <v>1</v>
      </c>
      <c r="H5" t="s">
        <v>143</v>
      </c>
    </row>
    <row r="6" spans="1:8" x14ac:dyDescent="0.3">
      <c r="A6" t="s">
        <v>217</v>
      </c>
      <c r="B6" t="s">
        <v>95</v>
      </c>
      <c r="C6">
        <v>34.700000000000003</v>
      </c>
      <c r="D6" t="s">
        <v>98</v>
      </c>
      <c r="E6" t="s">
        <v>94</v>
      </c>
      <c r="F6" t="s">
        <v>218</v>
      </c>
      <c r="G6">
        <v>1</v>
      </c>
      <c r="H6" t="s">
        <v>143</v>
      </c>
    </row>
    <row r="7" spans="1:8" x14ac:dyDescent="0.3">
      <c r="A7" t="s">
        <v>217</v>
      </c>
      <c r="B7" t="s">
        <v>57</v>
      </c>
      <c r="C7">
        <v>20.9</v>
      </c>
      <c r="D7" t="s">
        <v>98</v>
      </c>
      <c r="E7" t="s">
        <v>94</v>
      </c>
      <c r="F7" t="s">
        <v>218</v>
      </c>
      <c r="G7">
        <v>1</v>
      </c>
      <c r="H7" t="s">
        <v>143</v>
      </c>
    </row>
    <row r="8" spans="1:8" x14ac:dyDescent="0.3">
      <c r="A8" t="s">
        <v>217</v>
      </c>
      <c r="B8" t="s">
        <v>219</v>
      </c>
      <c r="C8">
        <v>156.19999999999999</v>
      </c>
      <c r="D8" t="s">
        <v>98</v>
      </c>
      <c r="E8" t="s">
        <v>94</v>
      </c>
      <c r="F8" t="s">
        <v>218</v>
      </c>
      <c r="G8">
        <v>1</v>
      </c>
      <c r="H8" t="s">
        <v>143</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R157"/>
  <sheetViews>
    <sheetView zoomScale="70" zoomScaleNormal="70" workbookViewId="0">
      <selection activeCell="E42" sqref="E42"/>
    </sheetView>
  </sheetViews>
  <sheetFormatPr baseColWidth="10" defaultColWidth="11.44140625" defaultRowHeight="14.4" x14ac:dyDescent="0.3"/>
  <cols>
    <col min="2" max="2" width="45.44140625" bestFit="1" customWidth="1"/>
    <col min="3" max="3" width="46.77734375" customWidth="1"/>
    <col min="4" max="4" width="31.77734375" customWidth="1"/>
    <col min="5" max="5" width="46.21875" customWidth="1"/>
    <col min="6" max="6" width="24.88671875" bestFit="1" customWidth="1"/>
    <col min="7" max="7" width="18" customWidth="1"/>
    <col min="8" max="8" width="17.21875" customWidth="1"/>
    <col min="10" max="10" width="14.109375" bestFit="1" customWidth="1"/>
    <col min="11" max="11" width="11.21875" customWidth="1"/>
  </cols>
  <sheetData>
    <row r="2" spans="2:7" x14ac:dyDescent="0.3">
      <c r="B2" s="2"/>
      <c r="C2" s="2"/>
      <c r="D2" s="2"/>
    </row>
    <row r="3" spans="2:7" x14ac:dyDescent="0.3">
      <c r="D3" s="7"/>
      <c r="E3" s="14"/>
    </row>
    <row r="4" spans="2:7" x14ac:dyDescent="0.3">
      <c r="D4" s="7"/>
    </row>
    <row r="5" spans="2:7" x14ac:dyDescent="0.3">
      <c r="C5" s="2" t="s">
        <v>91</v>
      </c>
      <c r="D5" s="7"/>
    </row>
    <row r="6" spans="2:7" x14ac:dyDescent="0.3">
      <c r="D6" s="7"/>
    </row>
    <row r="7" spans="2:7" x14ac:dyDescent="0.3">
      <c r="D7" s="7"/>
    </row>
    <row r="8" spans="2:7" x14ac:dyDescent="0.3">
      <c r="C8" t="s">
        <v>121</v>
      </c>
      <c r="D8" s="7">
        <v>80.33</v>
      </c>
      <c r="E8" t="s">
        <v>116</v>
      </c>
      <c r="F8" t="s">
        <v>94</v>
      </c>
    </row>
    <row r="9" spans="2:7" x14ac:dyDescent="0.3">
      <c r="C9" s="26" t="s">
        <v>113</v>
      </c>
      <c r="D9" s="26">
        <v>3</v>
      </c>
      <c r="E9" s="26" t="s">
        <v>114</v>
      </c>
      <c r="F9" s="26"/>
      <c r="G9" s="26"/>
    </row>
    <row r="10" spans="2:7" x14ac:dyDescent="0.3">
      <c r="C10" s="26" t="s">
        <v>115</v>
      </c>
      <c r="D10" s="26">
        <v>6.2</v>
      </c>
      <c r="E10" s="26" t="s">
        <v>116</v>
      </c>
      <c r="F10" s="26"/>
      <c r="G10" s="26"/>
    </row>
    <row r="11" spans="2:7" x14ac:dyDescent="0.3">
      <c r="C11" s="26" t="s">
        <v>117</v>
      </c>
      <c r="D11" s="26">
        <v>4.5</v>
      </c>
      <c r="E11" s="26" t="s">
        <v>116</v>
      </c>
      <c r="F11" s="26"/>
      <c r="G11" s="26"/>
    </row>
    <row r="12" spans="2:7" x14ac:dyDescent="0.3">
      <c r="C12" s="26" t="s">
        <v>118</v>
      </c>
      <c r="D12" s="26">
        <v>53</v>
      </c>
      <c r="E12" s="26" t="s">
        <v>116</v>
      </c>
      <c r="F12" s="26"/>
      <c r="G12" s="26"/>
    </row>
    <row r="13" spans="2:7" x14ac:dyDescent="0.3">
      <c r="C13" s="26" t="s">
        <v>119</v>
      </c>
      <c r="D13" s="26">
        <v>9.5</v>
      </c>
      <c r="E13" s="26" t="s">
        <v>116</v>
      </c>
      <c r="F13" s="26"/>
      <c r="G13" s="26"/>
    </row>
    <row r="14" spans="2:7" x14ac:dyDescent="0.3">
      <c r="C14" s="26" t="s">
        <v>120</v>
      </c>
      <c r="D14" s="26">
        <v>3.9</v>
      </c>
      <c r="E14" s="26" t="s">
        <v>116</v>
      </c>
    </row>
    <row r="17" spans="2:18" ht="86.4" x14ac:dyDescent="0.3">
      <c r="C17" t="s">
        <v>102</v>
      </c>
      <c r="D17" t="s">
        <v>94</v>
      </c>
      <c r="E17" s="27" t="s">
        <v>126</v>
      </c>
    </row>
    <row r="18" spans="2:18" x14ac:dyDescent="0.3">
      <c r="C18" s="26" t="s">
        <v>128</v>
      </c>
      <c r="D18" s="26">
        <v>838</v>
      </c>
      <c r="E18" s="26" t="s">
        <v>116</v>
      </c>
    </row>
    <row r="19" spans="2:18" x14ac:dyDescent="0.3">
      <c r="C19" s="26" t="s">
        <v>171</v>
      </c>
      <c r="D19" s="26">
        <v>80.22</v>
      </c>
      <c r="E19" s="26" t="s">
        <v>116</v>
      </c>
    </row>
    <row r="20" spans="2:18" x14ac:dyDescent="0.3">
      <c r="C20" s="26" t="s">
        <v>130</v>
      </c>
      <c r="D20" t="s">
        <v>94</v>
      </c>
      <c r="E20" t="s">
        <v>127</v>
      </c>
    </row>
    <row r="21" spans="2:18" x14ac:dyDescent="0.3">
      <c r="B21" s="2"/>
      <c r="C21" s="26" t="s">
        <v>128</v>
      </c>
      <c r="D21" s="26">
        <v>913</v>
      </c>
      <c r="E21" s="26" t="s">
        <v>116</v>
      </c>
      <c r="F21" s="26"/>
      <c r="G21" s="26"/>
    </row>
    <row r="22" spans="2:18" x14ac:dyDescent="0.3">
      <c r="C22" s="26" t="s">
        <v>129</v>
      </c>
      <c r="D22" s="26">
        <v>401</v>
      </c>
      <c r="E22" s="26" t="s">
        <v>116</v>
      </c>
      <c r="F22" s="26"/>
      <c r="G22" s="26"/>
    </row>
    <row r="23" spans="2:18" x14ac:dyDescent="0.3">
      <c r="E23" s="15"/>
    </row>
    <row r="24" spans="2:18" x14ac:dyDescent="0.3">
      <c r="C24" t="s">
        <v>131</v>
      </c>
      <c r="D24" s="7" t="s">
        <v>94</v>
      </c>
      <c r="E24" t="s">
        <v>132</v>
      </c>
      <c r="F24" s="8"/>
      <c r="G24" s="8"/>
      <c r="H24" s="8"/>
      <c r="I24" s="8"/>
      <c r="J24" s="2"/>
      <c r="K24" s="2"/>
      <c r="L24" s="2"/>
      <c r="M24" s="2"/>
      <c r="N24" s="2"/>
      <c r="O24" s="2"/>
      <c r="P24" s="2"/>
      <c r="Q24" s="2"/>
      <c r="R24" s="2"/>
    </row>
    <row r="25" spans="2:18" x14ac:dyDescent="0.3">
      <c r="C25" s="26" t="s">
        <v>133</v>
      </c>
      <c r="D25" s="26">
        <v>913</v>
      </c>
      <c r="E25" s="26" t="s">
        <v>116</v>
      </c>
      <c r="F25" s="26"/>
      <c r="G25" s="26"/>
    </row>
    <row r="26" spans="2:18" x14ac:dyDescent="0.3">
      <c r="C26" s="26" t="s">
        <v>134</v>
      </c>
      <c r="D26" s="26">
        <v>321</v>
      </c>
      <c r="E26" s="26" t="s">
        <v>116</v>
      </c>
    </row>
    <row r="27" spans="2:18" x14ac:dyDescent="0.3">
      <c r="C27" s="2"/>
    </row>
    <row r="28" spans="2:18" x14ac:dyDescent="0.3">
      <c r="C28" s="2" t="s">
        <v>188</v>
      </c>
    </row>
    <row r="29" spans="2:18" x14ac:dyDescent="0.3">
      <c r="C29" s="2" t="s">
        <v>179</v>
      </c>
    </row>
    <row r="30" spans="2:18" x14ac:dyDescent="0.3">
      <c r="C30" s="2" t="s">
        <v>180</v>
      </c>
    </row>
    <row r="31" spans="2:18" x14ac:dyDescent="0.3">
      <c r="C31" s="2"/>
    </row>
    <row r="32" spans="2:18" x14ac:dyDescent="0.3">
      <c r="C32" s="2"/>
    </row>
    <row r="33" spans="3:18" x14ac:dyDescent="0.3">
      <c r="C33" s="2"/>
    </row>
    <row r="34" spans="3:18" x14ac:dyDescent="0.3">
      <c r="C34" s="2"/>
    </row>
    <row r="35" spans="3:18" x14ac:dyDescent="0.3">
      <c r="C35" s="2"/>
    </row>
    <row r="36" spans="3:18" x14ac:dyDescent="0.3">
      <c r="C36" s="2"/>
    </row>
    <row r="37" spans="3:18" x14ac:dyDescent="0.3">
      <c r="C37" s="2"/>
    </row>
    <row r="40" spans="3:18" x14ac:dyDescent="0.3">
      <c r="D40" s="8"/>
      <c r="E40" s="8"/>
      <c r="F40" s="8"/>
      <c r="G40" s="8"/>
      <c r="H40" s="8"/>
      <c r="I40" s="8"/>
      <c r="J40" s="2"/>
      <c r="K40" s="2"/>
      <c r="L40" s="2"/>
      <c r="M40" s="2"/>
      <c r="N40" s="2"/>
      <c r="O40" s="2"/>
      <c r="P40" s="2"/>
      <c r="Q40" s="2"/>
      <c r="R40" s="2"/>
    </row>
    <row r="41" spans="3:18" x14ac:dyDescent="0.3">
      <c r="C41" s="2"/>
    </row>
    <row r="42" spans="3:18" x14ac:dyDescent="0.3">
      <c r="C42" s="2"/>
    </row>
    <row r="43" spans="3:18" x14ac:dyDescent="0.3">
      <c r="C43" s="2"/>
    </row>
    <row r="44" spans="3:18" x14ac:dyDescent="0.3">
      <c r="C44" s="2"/>
    </row>
    <row r="45" spans="3:18" x14ac:dyDescent="0.3">
      <c r="C45" s="2"/>
    </row>
    <row r="46" spans="3:18" x14ac:dyDescent="0.3">
      <c r="C46" s="2"/>
    </row>
    <row r="47" spans="3:18" x14ac:dyDescent="0.3">
      <c r="C47" s="2"/>
    </row>
    <row r="48" spans="3:18" x14ac:dyDescent="0.3">
      <c r="C48" s="2"/>
    </row>
    <row r="49" spans="2:11" x14ac:dyDescent="0.3">
      <c r="C49" s="2"/>
    </row>
    <row r="50" spans="2:11" x14ac:dyDescent="0.3">
      <c r="C50" s="2"/>
    </row>
    <row r="51" spans="2:11" x14ac:dyDescent="0.3">
      <c r="C51" s="2"/>
    </row>
    <row r="52" spans="2:11" x14ac:dyDescent="0.3">
      <c r="C52" s="2"/>
    </row>
    <row r="53" spans="2:11" x14ac:dyDescent="0.3">
      <c r="C53" s="2"/>
    </row>
    <row r="54" spans="2:11" x14ac:dyDescent="0.3">
      <c r="E54" s="17"/>
    </row>
    <row r="55" spans="2:11" x14ac:dyDescent="0.3">
      <c r="B55" s="2"/>
      <c r="E55" s="15"/>
    </row>
    <row r="56" spans="2:11" x14ac:dyDescent="0.3">
      <c r="D56" s="2"/>
      <c r="E56" s="2"/>
      <c r="F56" s="2"/>
      <c r="G56" s="2"/>
      <c r="H56" s="2"/>
      <c r="I56" s="2"/>
      <c r="J56" s="2"/>
      <c r="K56" s="2"/>
    </row>
    <row r="57" spans="2:11" x14ac:dyDescent="0.3">
      <c r="C57" s="2"/>
    </row>
    <row r="58" spans="2:11" x14ac:dyDescent="0.3">
      <c r="C58" s="2"/>
    </row>
    <row r="59" spans="2:11" x14ac:dyDescent="0.3">
      <c r="C59" s="2"/>
    </row>
    <row r="60" spans="2:11" x14ac:dyDescent="0.3">
      <c r="C60" s="2"/>
    </row>
    <row r="61" spans="2:11" x14ac:dyDescent="0.3">
      <c r="C61" s="2"/>
    </row>
    <row r="62" spans="2:11" x14ac:dyDescent="0.3">
      <c r="C62" s="2"/>
    </row>
    <row r="63" spans="2:11" x14ac:dyDescent="0.3">
      <c r="C63" s="2"/>
    </row>
    <row r="64" spans="2:11" x14ac:dyDescent="0.3">
      <c r="C64" s="2"/>
    </row>
    <row r="65" spans="3:4" x14ac:dyDescent="0.3">
      <c r="C65" s="2"/>
    </row>
    <row r="66" spans="3:4" x14ac:dyDescent="0.3">
      <c r="C66" s="2"/>
    </row>
    <row r="67" spans="3:4" x14ac:dyDescent="0.3">
      <c r="C67" s="2"/>
    </row>
    <row r="68" spans="3:4" x14ac:dyDescent="0.3">
      <c r="C68" s="2"/>
    </row>
    <row r="69" spans="3:4" x14ac:dyDescent="0.3">
      <c r="C69" s="2"/>
    </row>
    <row r="71" spans="3:4" x14ac:dyDescent="0.3">
      <c r="C71" s="2"/>
      <c r="D71" s="2"/>
    </row>
    <row r="82" spans="2:12" x14ac:dyDescent="0.3">
      <c r="E82" s="2"/>
      <c r="F82" s="2"/>
      <c r="G82" s="2"/>
      <c r="I82" s="2"/>
      <c r="J82" s="2"/>
      <c r="K82" s="2"/>
      <c r="L82" s="2"/>
    </row>
    <row r="83" spans="2:12" x14ac:dyDescent="0.3">
      <c r="E83" s="2"/>
      <c r="F83" s="2"/>
      <c r="G83" s="2"/>
      <c r="I83" s="2"/>
      <c r="J83" s="2"/>
      <c r="K83" s="2"/>
      <c r="L83" s="2"/>
    </row>
    <row r="87" spans="2:12" x14ac:dyDescent="0.3">
      <c r="B87" s="2"/>
    </row>
    <row r="88" spans="2:12" x14ac:dyDescent="0.3">
      <c r="B88" s="2"/>
      <c r="C88" s="2"/>
    </row>
    <row r="89" spans="2:12" x14ac:dyDescent="0.3">
      <c r="C89" s="2"/>
      <c r="E89" s="14"/>
    </row>
    <row r="90" spans="2:12" x14ac:dyDescent="0.3">
      <c r="E90" s="15"/>
    </row>
    <row r="91" spans="2:12" x14ac:dyDescent="0.3">
      <c r="E91" s="15"/>
    </row>
    <row r="92" spans="2:12" x14ac:dyDescent="0.3">
      <c r="E92" s="15"/>
    </row>
    <row r="93" spans="2:12" x14ac:dyDescent="0.3">
      <c r="E93" s="15"/>
    </row>
    <row r="94" spans="2:12" x14ac:dyDescent="0.3">
      <c r="E94" s="15"/>
    </row>
    <row r="95" spans="2:12" x14ac:dyDescent="0.3">
      <c r="E95" s="15"/>
    </row>
    <row r="96" spans="2:12" x14ac:dyDescent="0.3">
      <c r="E96" s="15"/>
    </row>
    <row r="97" spans="5:5" x14ac:dyDescent="0.3">
      <c r="E97" s="15"/>
    </row>
    <row r="98" spans="5:5" x14ac:dyDescent="0.3">
      <c r="E98" s="15"/>
    </row>
    <row r="99" spans="5:5" x14ac:dyDescent="0.3">
      <c r="E99" s="17"/>
    </row>
    <row r="100" spans="5:5" x14ac:dyDescent="0.3">
      <c r="E100" s="17"/>
    </row>
    <row r="101" spans="5:5" x14ac:dyDescent="0.3">
      <c r="E101" s="15"/>
    </row>
    <row r="102" spans="5:5" x14ac:dyDescent="0.3">
      <c r="E102" s="15"/>
    </row>
    <row r="103" spans="5:5" x14ac:dyDescent="0.3">
      <c r="E103" s="15"/>
    </row>
    <row r="104" spans="5:5" x14ac:dyDescent="0.3">
      <c r="E104" s="15"/>
    </row>
    <row r="105" spans="5:5" x14ac:dyDescent="0.3">
      <c r="E105" s="15"/>
    </row>
    <row r="106" spans="5:5" x14ac:dyDescent="0.3">
      <c r="E106" s="15"/>
    </row>
    <row r="107" spans="5:5" x14ac:dyDescent="0.3">
      <c r="E107" s="15"/>
    </row>
    <row r="108" spans="5:5" x14ac:dyDescent="0.3">
      <c r="E108" s="15"/>
    </row>
    <row r="109" spans="5:5" x14ac:dyDescent="0.3">
      <c r="E109" s="15"/>
    </row>
    <row r="110" spans="5:5" x14ac:dyDescent="0.3">
      <c r="E110" s="22"/>
    </row>
    <row r="111" spans="5:5" x14ac:dyDescent="0.3">
      <c r="E111" s="15"/>
    </row>
    <row r="112" spans="5:5" x14ac:dyDescent="0.3">
      <c r="E112" s="15"/>
    </row>
    <row r="113" spans="2:6" x14ac:dyDescent="0.3">
      <c r="E113" s="16"/>
    </row>
    <row r="114" spans="2:6" x14ac:dyDescent="0.3">
      <c r="E114" s="15"/>
    </row>
    <row r="117" spans="2:6" x14ac:dyDescent="0.3">
      <c r="C117" s="18"/>
      <c r="E117" s="19"/>
    </row>
    <row r="118" spans="2:6" x14ac:dyDescent="0.3">
      <c r="C118" s="18"/>
      <c r="E118" s="20"/>
    </row>
    <row r="120" spans="2:6" ht="15" customHeight="1" x14ac:dyDescent="0.3"/>
    <row r="121" spans="2:6" ht="15" customHeight="1" x14ac:dyDescent="0.3">
      <c r="C121" s="24"/>
      <c r="E121" s="24"/>
      <c r="F121" s="24"/>
    </row>
    <row r="122" spans="2:6" ht="15" customHeight="1" x14ac:dyDescent="0.3">
      <c r="C122" s="25"/>
      <c r="E122" s="25"/>
      <c r="F122" s="25"/>
    </row>
    <row r="123" spans="2:6" ht="15" customHeight="1" x14ac:dyDescent="0.3"/>
    <row r="124" spans="2:6" ht="15" customHeight="1" x14ac:dyDescent="0.3"/>
    <row r="125" spans="2:6" ht="15" customHeight="1" x14ac:dyDescent="0.3">
      <c r="B125" s="2"/>
    </row>
    <row r="126" spans="2:6" x14ac:dyDescent="0.3">
      <c r="C126" s="2"/>
      <c r="E126" s="14"/>
    </row>
    <row r="127" spans="2:6" x14ac:dyDescent="0.3">
      <c r="E127" s="15"/>
    </row>
    <row r="128" spans="2:6" x14ac:dyDescent="0.3">
      <c r="E128" s="15"/>
    </row>
    <row r="129" spans="5:5" x14ac:dyDescent="0.3">
      <c r="E129" s="15"/>
    </row>
    <row r="130" spans="5:5" x14ac:dyDescent="0.3">
      <c r="E130" s="15"/>
    </row>
    <row r="131" spans="5:5" x14ac:dyDescent="0.3">
      <c r="E131" s="15"/>
    </row>
    <row r="132" spans="5:5" x14ac:dyDescent="0.3">
      <c r="E132" s="15"/>
    </row>
    <row r="133" spans="5:5" x14ac:dyDescent="0.3">
      <c r="E133" s="15"/>
    </row>
    <row r="134" spans="5:5" x14ac:dyDescent="0.3">
      <c r="E134" s="15"/>
    </row>
    <row r="135" spans="5:5" x14ac:dyDescent="0.3">
      <c r="E135" s="15"/>
    </row>
    <row r="136" spans="5:5" x14ac:dyDescent="0.3">
      <c r="E136" s="15"/>
    </row>
    <row r="137" spans="5:5" x14ac:dyDescent="0.3">
      <c r="E137" s="15"/>
    </row>
    <row r="138" spans="5:5" x14ac:dyDescent="0.3">
      <c r="E138" s="15"/>
    </row>
    <row r="139" spans="5:5" x14ac:dyDescent="0.3">
      <c r="E139" s="15"/>
    </row>
    <row r="140" spans="5:5" x14ac:dyDescent="0.3">
      <c r="E140" s="15"/>
    </row>
    <row r="141" spans="5:5" x14ac:dyDescent="0.3">
      <c r="E141" s="15"/>
    </row>
    <row r="142" spans="5:5" x14ac:dyDescent="0.3">
      <c r="E142" s="15"/>
    </row>
    <row r="143" spans="5:5" x14ac:dyDescent="0.3">
      <c r="E143" s="15"/>
    </row>
    <row r="144" spans="5:5" x14ac:dyDescent="0.3">
      <c r="E144" s="15"/>
    </row>
    <row r="145" spans="3:11" x14ac:dyDescent="0.3">
      <c r="E145" s="15"/>
    </row>
    <row r="146" spans="3:11" x14ac:dyDescent="0.3">
      <c r="E146" s="15"/>
    </row>
    <row r="147" spans="3:11" x14ac:dyDescent="0.3">
      <c r="E147" s="15"/>
    </row>
    <row r="148" spans="3:11" x14ac:dyDescent="0.3">
      <c r="E148" s="15"/>
    </row>
    <row r="149" spans="3:11" x14ac:dyDescent="0.3">
      <c r="E149" s="15"/>
    </row>
    <row r="150" spans="3:11" x14ac:dyDescent="0.3">
      <c r="E150" s="16"/>
    </row>
    <row r="151" spans="3:11" x14ac:dyDescent="0.3">
      <c r="E151" s="15"/>
    </row>
    <row r="153" spans="3:11" x14ac:dyDescent="0.3">
      <c r="C153" s="2"/>
    </row>
    <row r="154" spans="3:11" x14ac:dyDescent="0.3">
      <c r="C154" s="2"/>
      <c r="D154" s="2"/>
      <c r="F154" s="2"/>
      <c r="G154" s="2"/>
      <c r="H154" s="2"/>
      <c r="I154" s="2"/>
      <c r="J154" s="2"/>
      <c r="K154" s="2"/>
    </row>
    <row r="155" spans="3:11" x14ac:dyDescent="0.3">
      <c r="G155" s="21"/>
      <c r="H155" s="23"/>
    </row>
    <row r="156" spans="3:11" x14ac:dyDescent="0.3">
      <c r="G156" s="21"/>
      <c r="H156" s="23"/>
    </row>
    <row r="157" spans="3:11" x14ac:dyDescent="0.3">
      <c r="G157" s="21"/>
      <c r="H157" s="23"/>
    </row>
  </sheetData>
  <pageMargins left="0.7" right="0.7" top="0.78740157499999996" bottom="0.78740157499999996" header="0.3" footer="0.3"/>
  <pageSetup paperSize="9"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topLeftCell="A22" zoomScale="80" zoomScaleNormal="80" workbookViewId="0">
      <selection activeCell="D31" sqref="D31"/>
    </sheetView>
  </sheetViews>
  <sheetFormatPr baseColWidth="10" defaultColWidth="10.6640625" defaultRowHeight="14.4" x14ac:dyDescent="0.3"/>
  <cols>
    <col min="1" max="1" width="17.5546875" customWidth="1"/>
    <col min="2" max="2" width="32.88671875" customWidth="1"/>
    <col min="3" max="3" width="28" customWidth="1"/>
    <col min="4" max="4" width="11.21875" bestFit="1" customWidth="1"/>
    <col min="6" max="6" width="55.5546875" customWidth="1"/>
  </cols>
  <sheetData>
    <row r="1" spans="1:8" x14ac:dyDescent="0.3">
      <c r="A1" s="2" t="s">
        <v>90</v>
      </c>
    </row>
    <row r="3" spans="1:8" x14ac:dyDescent="0.3">
      <c r="A3" s="2" t="s">
        <v>86</v>
      </c>
      <c r="B3" s="2" t="s">
        <v>87</v>
      </c>
      <c r="C3" s="2" t="s">
        <v>88</v>
      </c>
      <c r="D3" s="2" t="s">
        <v>89</v>
      </c>
      <c r="E3" s="2" t="s">
        <v>52</v>
      </c>
      <c r="F3" s="2" t="s">
        <v>53</v>
      </c>
      <c r="G3" s="2" t="s">
        <v>93</v>
      </c>
      <c r="H3" s="2" t="s">
        <v>60</v>
      </c>
    </row>
    <row r="4" spans="1:8" ht="28.8" x14ac:dyDescent="0.3">
      <c r="A4">
        <v>3.4</v>
      </c>
      <c r="B4" t="s">
        <v>137</v>
      </c>
      <c r="C4" s="26" t="s">
        <v>138</v>
      </c>
      <c r="D4" s="26">
        <v>15</v>
      </c>
      <c r="E4" s="26" t="s">
        <v>98</v>
      </c>
      <c r="F4" t="s">
        <v>182</v>
      </c>
      <c r="G4" t="s">
        <v>94</v>
      </c>
      <c r="H4" s="26" t="s">
        <v>181</v>
      </c>
    </row>
    <row r="5" spans="1:8" x14ac:dyDescent="0.3">
      <c r="A5">
        <v>3.4</v>
      </c>
      <c r="B5" t="s">
        <v>137</v>
      </c>
      <c r="C5" s="26" t="s">
        <v>95</v>
      </c>
      <c r="D5" s="26">
        <v>0.3</v>
      </c>
      <c r="E5" s="26" t="s">
        <v>96</v>
      </c>
      <c r="F5" t="s">
        <v>182</v>
      </c>
      <c r="G5" t="s">
        <v>94</v>
      </c>
      <c r="H5" s="26" t="s">
        <v>181</v>
      </c>
    </row>
    <row r="6" spans="1:8" ht="28.8" x14ac:dyDescent="0.3">
      <c r="A6">
        <v>3.4</v>
      </c>
      <c r="B6" t="s">
        <v>137</v>
      </c>
      <c r="C6" s="27" t="s">
        <v>138</v>
      </c>
      <c r="D6" s="27">
        <v>15</v>
      </c>
      <c r="E6" s="27" t="s">
        <v>98</v>
      </c>
      <c r="F6" t="s">
        <v>184</v>
      </c>
      <c r="G6" t="s">
        <v>183</v>
      </c>
      <c r="H6" s="26" t="s">
        <v>181</v>
      </c>
    </row>
    <row r="7" spans="1:8" x14ac:dyDescent="0.3">
      <c r="A7">
        <v>3.4</v>
      </c>
      <c r="B7" t="s">
        <v>137</v>
      </c>
      <c r="C7" s="26" t="s">
        <v>95</v>
      </c>
      <c r="D7" s="26">
        <v>0.3</v>
      </c>
      <c r="E7" s="26" t="s">
        <v>96</v>
      </c>
      <c r="F7" t="s">
        <v>184</v>
      </c>
      <c r="G7" t="s">
        <v>183</v>
      </c>
      <c r="H7" s="26" t="s">
        <v>181</v>
      </c>
    </row>
    <row r="8" spans="1:8" x14ac:dyDescent="0.3">
      <c r="A8">
        <v>3.4</v>
      </c>
      <c r="B8" s="26" t="s">
        <v>139</v>
      </c>
      <c r="C8" s="26" t="s">
        <v>142</v>
      </c>
      <c r="D8" s="26">
        <v>0.7</v>
      </c>
      <c r="E8" s="26" t="s">
        <v>143</v>
      </c>
      <c r="F8" t="s">
        <v>140</v>
      </c>
      <c r="G8" t="s">
        <v>141</v>
      </c>
      <c r="H8" s="26" t="s">
        <v>185</v>
      </c>
    </row>
    <row r="9" spans="1:8" x14ac:dyDescent="0.3">
      <c r="A9">
        <v>3.4</v>
      </c>
      <c r="B9" s="26" t="s">
        <v>139</v>
      </c>
      <c r="C9" s="26" t="s">
        <v>144</v>
      </c>
      <c r="D9" s="26">
        <v>0.3</v>
      </c>
      <c r="E9" s="26" t="s">
        <v>143</v>
      </c>
      <c r="F9" t="s">
        <v>140</v>
      </c>
      <c r="G9" t="s">
        <v>141</v>
      </c>
      <c r="H9" s="26" t="s">
        <v>185</v>
      </c>
    </row>
    <row r="10" spans="1:8" x14ac:dyDescent="0.3">
      <c r="A10">
        <v>3.4</v>
      </c>
      <c r="B10" s="26" t="s">
        <v>139</v>
      </c>
      <c r="C10" s="26" t="s">
        <v>142</v>
      </c>
      <c r="D10" s="26">
        <v>0.7</v>
      </c>
      <c r="E10" s="26" t="s">
        <v>143</v>
      </c>
      <c r="F10" t="s">
        <v>140</v>
      </c>
      <c r="G10" s="26" t="s">
        <v>94</v>
      </c>
      <c r="H10" s="26" t="s">
        <v>185</v>
      </c>
    </row>
    <row r="11" spans="1:8" x14ac:dyDescent="0.3">
      <c r="A11">
        <v>3.4</v>
      </c>
      <c r="B11" s="26" t="s">
        <v>139</v>
      </c>
      <c r="C11" s="26" t="s">
        <v>144</v>
      </c>
      <c r="D11" s="26">
        <v>0.3</v>
      </c>
      <c r="E11" s="26" t="s">
        <v>143</v>
      </c>
      <c r="F11" t="s">
        <v>140</v>
      </c>
      <c r="G11" s="26" t="s">
        <v>94</v>
      </c>
      <c r="H11" s="26" t="s">
        <v>185</v>
      </c>
    </row>
    <row r="12" spans="1:8" ht="28.8" x14ac:dyDescent="0.3">
      <c r="A12">
        <v>3.4</v>
      </c>
      <c r="B12" s="26" t="s">
        <v>145</v>
      </c>
      <c r="C12" s="26" t="s">
        <v>138</v>
      </c>
      <c r="D12" s="26">
        <v>238</v>
      </c>
      <c r="E12" s="26" t="s">
        <v>98</v>
      </c>
      <c r="F12" t="s">
        <v>146</v>
      </c>
      <c r="G12" t="s">
        <v>141</v>
      </c>
      <c r="H12" s="26" t="s">
        <v>185</v>
      </c>
    </row>
    <row r="13" spans="1:8" ht="28.8" x14ac:dyDescent="0.3">
      <c r="A13">
        <v>3.4</v>
      </c>
      <c r="B13" s="26" t="s">
        <v>145</v>
      </c>
      <c r="C13" s="26" t="s">
        <v>95</v>
      </c>
      <c r="D13" s="26">
        <v>10.5</v>
      </c>
      <c r="E13" s="26" t="s">
        <v>96</v>
      </c>
      <c r="F13" t="s">
        <v>146</v>
      </c>
      <c r="G13" t="s">
        <v>141</v>
      </c>
      <c r="H13" s="26" t="s">
        <v>185</v>
      </c>
    </row>
    <row r="14" spans="1:8" ht="28.8" x14ac:dyDescent="0.3">
      <c r="A14">
        <v>3.4</v>
      </c>
      <c r="B14" s="26" t="s">
        <v>145</v>
      </c>
      <c r="C14" s="26" t="s">
        <v>138</v>
      </c>
      <c r="D14" s="26">
        <v>238</v>
      </c>
      <c r="E14" s="26" t="s">
        <v>98</v>
      </c>
      <c r="F14" t="s">
        <v>146</v>
      </c>
      <c r="G14" t="s">
        <v>94</v>
      </c>
      <c r="H14" s="26" t="s">
        <v>185</v>
      </c>
    </row>
    <row r="15" spans="1:8" ht="28.8" x14ac:dyDescent="0.3">
      <c r="A15">
        <v>3.4</v>
      </c>
      <c r="B15" s="26" t="s">
        <v>145</v>
      </c>
      <c r="C15" s="26" t="s">
        <v>95</v>
      </c>
      <c r="D15" s="26">
        <v>10.5</v>
      </c>
      <c r="E15" s="26" t="s">
        <v>96</v>
      </c>
      <c r="F15" t="s">
        <v>146</v>
      </c>
      <c r="G15" t="s">
        <v>94</v>
      </c>
      <c r="H15" s="26" t="s">
        <v>185</v>
      </c>
    </row>
    <row r="16" spans="1:8" ht="28.8" x14ac:dyDescent="0.3">
      <c r="A16">
        <v>3.4</v>
      </c>
      <c r="B16" s="26" t="s">
        <v>147</v>
      </c>
      <c r="C16" s="26" t="s">
        <v>138</v>
      </c>
      <c r="D16" s="26">
        <v>238</v>
      </c>
      <c r="E16" s="26" t="s">
        <v>98</v>
      </c>
      <c r="F16" t="s">
        <v>146</v>
      </c>
      <c r="G16" t="s">
        <v>141</v>
      </c>
      <c r="H16" s="26" t="s">
        <v>185</v>
      </c>
    </row>
    <row r="17" spans="1:9" ht="28.8" x14ac:dyDescent="0.3">
      <c r="A17">
        <v>3.4</v>
      </c>
      <c r="B17" s="26" t="s">
        <v>147</v>
      </c>
      <c r="C17" s="26" t="s">
        <v>95</v>
      </c>
      <c r="D17" s="26">
        <v>10.5</v>
      </c>
      <c r="E17" s="26" t="s">
        <v>96</v>
      </c>
      <c r="F17" t="s">
        <v>146</v>
      </c>
      <c r="G17" t="s">
        <v>141</v>
      </c>
      <c r="H17" s="26" t="s">
        <v>185</v>
      </c>
    </row>
    <row r="18" spans="1:9" ht="28.8" x14ac:dyDescent="0.3">
      <c r="A18">
        <v>3.4</v>
      </c>
      <c r="B18" s="26" t="s">
        <v>147</v>
      </c>
      <c r="C18" s="26" t="s">
        <v>138</v>
      </c>
      <c r="D18" s="26">
        <v>238</v>
      </c>
      <c r="E18" s="26" t="s">
        <v>98</v>
      </c>
      <c r="F18" t="s">
        <v>146</v>
      </c>
      <c r="G18" t="s">
        <v>94</v>
      </c>
      <c r="H18" s="26" t="s">
        <v>185</v>
      </c>
    </row>
    <row r="19" spans="1:9" ht="28.8" x14ac:dyDescent="0.3">
      <c r="A19">
        <v>3.4</v>
      </c>
      <c r="B19" s="26" t="s">
        <v>147</v>
      </c>
      <c r="C19" s="26" t="s">
        <v>95</v>
      </c>
      <c r="D19" s="26">
        <v>10.5</v>
      </c>
      <c r="E19" s="26" t="s">
        <v>96</v>
      </c>
      <c r="F19" t="s">
        <v>146</v>
      </c>
      <c r="G19" t="s">
        <v>94</v>
      </c>
    </row>
    <row r="20" spans="1:9" ht="28.8" x14ac:dyDescent="0.3">
      <c r="A20">
        <v>3.4</v>
      </c>
      <c r="B20" s="26" t="s">
        <v>148</v>
      </c>
      <c r="C20" s="26" t="s">
        <v>150</v>
      </c>
      <c r="D20" s="26">
        <v>12000</v>
      </c>
      <c r="E20" s="26" t="s">
        <v>143</v>
      </c>
      <c r="F20" t="s">
        <v>149</v>
      </c>
      <c r="G20" t="s">
        <v>141</v>
      </c>
    </row>
    <row r="21" spans="1:9" ht="28.8" x14ac:dyDescent="0.3">
      <c r="A21">
        <v>3.4</v>
      </c>
      <c r="B21" s="26" t="s">
        <v>148</v>
      </c>
      <c r="C21" s="26" t="s">
        <v>150</v>
      </c>
      <c r="D21" s="26">
        <v>12000</v>
      </c>
      <c r="E21" s="26" t="s">
        <v>143</v>
      </c>
      <c r="F21" t="s">
        <v>149</v>
      </c>
      <c r="G21" t="s">
        <v>94</v>
      </c>
    </row>
    <row r="24" spans="1:9" x14ac:dyDescent="0.3">
      <c r="A24" s="2" t="s">
        <v>216</v>
      </c>
    </row>
    <row r="25" spans="1:9" x14ac:dyDescent="0.3">
      <c r="A25" s="2"/>
      <c r="B25" s="2" t="s">
        <v>87</v>
      </c>
      <c r="C25" s="2" t="s">
        <v>88</v>
      </c>
      <c r="D25" s="2" t="s">
        <v>89</v>
      </c>
      <c r="E25" s="2" t="s">
        <v>52</v>
      </c>
      <c r="F25" s="2" t="s">
        <v>53</v>
      </c>
      <c r="G25" s="2" t="s">
        <v>93</v>
      </c>
      <c r="H25" s="2" t="s">
        <v>60</v>
      </c>
      <c r="I25" s="2" t="s">
        <v>200</v>
      </c>
    </row>
    <row r="26" spans="1:9" ht="28.8" x14ac:dyDescent="0.3">
      <c r="B26" s="27" t="s">
        <v>202</v>
      </c>
      <c r="C26" t="s">
        <v>197</v>
      </c>
      <c r="D26" s="65">
        <v>6.2</v>
      </c>
      <c r="E26" t="s">
        <v>198</v>
      </c>
      <c r="F26" t="s">
        <v>205</v>
      </c>
      <c r="G26" t="s">
        <v>201</v>
      </c>
      <c r="H26">
        <v>2013</v>
      </c>
      <c r="I26" t="s">
        <v>199</v>
      </c>
    </row>
    <row r="27" spans="1:9" ht="28.8" x14ac:dyDescent="0.3">
      <c r="B27" s="27" t="s">
        <v>202</v>
      </c>
      <c r="C27" t="s">
        <v>203</v>
      </c>
      <c r="D27">
        <v>34.700000000000003</v>
      </c>
      <c r="E27" t="s">
        <v>198</v>
      </c>
      <c r="F27" t="s">
        <v>205</v>
      </c>
      <c r="G27" t="s">
        <v>201</v>
      </c>
      <c r="H27">
        <v>2013</v>
      </c>
      <c r="I27" t="s">
        <v>199</v>
      </c>
    </row>
    <row r="28" spans="1:9" ht="28.8" x14ac:dyDescent="0.3">
      <c r="B28" s="27" t="s">
        <v>202</v>
      </c>
      <c r="C28" t="s">
        <v>204</v>
      </c>
      <c r="D28">
        <v>20.9</v>
      </c>
      <c r="E28" t="s">
        <v>198</v>
      </c>
      <c r="F28" t="s">
        <v>205</v>
      </c>
      <c r="G28" t="s">
        <v>201</v>
      </c>
      <c r="H28">
        <v>2013</v>
      </c>
      <c r="I28" t="s">
        <v>199</v>
      </c>
    </row>
    <row r="29" spans="1:9" ht="28.8" x14ac:dyDescent="0.3">
      <c r="B29" s="27" t="s">
        <v>206</v>
      </c>
      <c r="C29" t="s">
        <v>197</v>
      </c>
      <c r="D29" s="65">
        <f>16*3.6/2.85</f>
        <v>20.210526315789473</v>
      </c>
      <c r="E29" t="s">
        <v>198</v>
      </c>
      <c r="F29" t="s">
        <v>207</v>
      </c>
      <c r="G29" t="s">
        <v>208</v>
      </c>
      <c r="H29">
        <v>2013</v>
      </c>
      <c r="I29" t="s">
        <v>209</v>
      </c>
    </row>
    <row r="30" spans="1:9" ht="28.8" x14ac:dyDescent="0.3">
      <c r="B30" s="27" t="s">
        <v>206</v>
      </c>
      <c r="C30" t="s">
        <v>211</v>
      </c>
      <c r="D30">
        <f>16*3.6/2</f>
        <v>28.8</v>
      </c>
      <c r="E30" t="s">
        <v>198</v>
      </c>
      <c r="F30" t="s">
        <v>210</v>
      </c>
      <c r="G30" t="s">
        <v>208</v>
      </c>
      <c r="H30">
        <v>2013</v>
      </c>
      <c r="I30" t="s">
        <v>209</v>
      </c>
    </row>
    <row r="31" spans="1:9" ht="28.8" x14ac:dyDescent="0.3">
      <c r="B31" s="27" t="s">
        <v>202</v>
      </c>
      <c r="C31" t="s">
        <v>212</v>
      </c>
      <c r="D31" s="65">
        <f>10123*3.6*0.9/210</f>
        <v>156.18342857142858</v>
      </c>
      <c r="E31" t="s">
        <v>198</v>
      </c>
      <c r="F31" t="s">
        <v>213</v>
      </c>
      <c r="G31" t="s">
        <v>215</v>
      </c>
      <c r="H31">
        <v>2010</v>
      </c>
      <c r="I31" t="s">
        <v>214</v>
      </c>
    </row>
  </sheetData>
  <pageMargins left="0.7" right="0.7" top="0.78740157499999996" bottom="0.78740157499999996"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Cover</vt:lpstr>
      <vt:lpstr>Values_Master</vt:lpstr>
      <vt:lpstr>EV_Batteries</vt:lpstr>
      <vt:lpstr>EI_Cars_Calculations</vt:lpstr>
      <vt:lpstr>EI_Cars_Final</vt:lpstr>
      <vt:lpstr>EI_Buildings_Calculations</vt:lpstr>
      <vt:lpstr>EI_Buildings_Final</vt:lpstr>
      <vt:lpstr>Ancillary data mapping</vt:lpstr>
      <vt:lpstr>EI_buildings_Raw_Data</vt:lpstr>
      <vt:lpstr>EI_Cars_Raw_Data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2019-06-17T07:26:16Z</dcterms:modified>
</cp:coreProperties>
</file>